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 Downloads\RMTK\Verkiezingen - Copy\TK16Mrt (+EP)\"/>
    </mc:Choice>
  </mc:AlternateContent>
  <xr:revisionPtr revIDLastSave="0" documentId="8_{515B959A-09B5-4210-A108-82134B62AD20}" xr6:coauthVersionLast="45" xr6:coauthVersionMax="45" xr10:uidLastSave="{00000000-0000-0000-0000-000000000000}"/>
  <bookViews>
    <workbookView xWindow="-108" yWindow="-108" windowWidth="23256" windowHeight="12576" activeTab="3" xr2:uid="{00000000-000D-0000-FFFF-FFFF00000000}"/>
  </bookViews>
  <sheets>
    <sheet name="Formulierreacties 1" sheetId="1" r:id="rId1"/>
    <sheet name="Ongeldige Stemmen" sheetId="2" r:id="rId2"/>
    <sheet name="Calculator TK" sheetId="3" r:id="rId3"/>
    <sheet name="Calculator EP" sheetId="4" r:id="rId4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3" i="4" l="1"/>
  <c r="A28" i="4" s="1"/>
  <c r="F22" i="4"/>
  <c r="C14" i="4"/>
  <c r="C12" i="4"/>
  <c r="F22" i="3"/>
  <c r="F23" i="3" s="1"/>
  <c r="A28" i="3" s="1"/>
  <c r="C21" i="3"/>
  <c r="B2" i="3" s="1"/>
  <c r="B20" i="3"/>
  <c r="G20" i="3" s="1"/>
  <c r="B19" i="3"/>
  <c r="G19" i="3" s="1"/>
  <c r="B18" i="3"/>
  <c r="G18" i="3" s="1"/>
  <c r="B17" i="3"/>
  <c r="G17" i="3" s="1"/>
  <c r="B16" i="3"/>
  <c r="G16" i="3" s="1"/>
  <c r="B15" i="3"/>
  <c r="G15" i="3" s="1"/>
  <c r="B14" i="3"/>
  <c r="G14" i="3" s="1"/>
  <c r="B13" i="3"/>
  <c r="G12" i="3" s="1"/>
  <c r="B12" i="3"/>
  <c r="D12" i="3" s="1"/>
  <c r="I46" i="2"/>
  <c r="I45" i="2"/>
  <c r="I44" i="2"/>
  <c r="I43" i="2"/>
  <c r="I42" i="2"/>
  <c r="I41" i="2"/>
  <c r="I40" i="2"/>
  <c r="I37" i="2"/>
  <c r="I36" i="2"/>
  <c r="J37" i="2" s="1"/>
  <c r="I32" i="2"/>
  <c r="I29" i="2"/>
  <c r="B1" i="4" s="1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J10" i="2"/>
  <c r="C20" i="4" s="1"/>
  <c r="I10" i="2"/>
  <c r="J9" i="2"/>
  <c r="C19" i="4" s="1"/>
  <c r="I9" i="2"/>
  <c r="J8" i="2"/>
  <c r="C18" i="4" s="1"/>
  <c r="I8" i="2"/>
  <c r="J7" i="2"/>
  <c r="C17" i="4" s="1"/>
  <c r="I7" i="2"/>
  <c r="J6" i="2"/>
  <c r="C16" i="4" s="1"/>
  <c r="I6" i="2"/>
  <c r="J5" i="2"/>
  <c r="C15" i="4" s="1"/>
  <c r="I5" i="2"/>
  <c r="J4" i="2"/>
  <c r="I4" i="2"/>
  <c r="J3" i="2"/>
  <c r="C13" i="4" s="1"/>
  <c r="I3" i="2"/>
  <c r="J2" i="2"/>
  <c r="I2" i="2"/>
  <c r="Z790" i="1"/>
  <c r="Z789" i="1"/>
  <c r="Z788" i="1"/>
  <c r="Z787" i="1"/>
  <c r="Z786" i="1"/>
  <c r="Z785" i="1"/>
  <c r="Z784" i="1"/>
  <c r="Z783" i="1"/>
  <c r="Z782" i="1"/>
  <c r="Z781" i="1"/>
  <c r="Z780" i="1"/>
  <c r="Z779" i="1"/>
  <c r="Z778" i="1"/>
  <c r="Z777" i="1"/>
  <c r="Z776" i="1"/>
  <c r="Z775" i="1"/>
  <c r="Z774" i="1"/>
  <c r="Z773" i="1"/>
  <c r="Z772" i="1"/>
  <c r="Z771" i="1"/>
  <c r="Z770" i="1"/>
  <c r="Z769" i="1"/>
  <c r="Z768" i="1"/>
  <c r="Z767" i="1"/>
  <c r="Z766" i="1"/>
  <c r="Z765" i="1"/>
  <c r="Z764" i="1"/>
  <c r="Z763" i="1"/>
  <c r="Z762" i="1"/>
  <c r="Z761" i="1"/>
  <c r="Z760" i="1"/>
  <c r="Z759" i="1"/>
  <c r="Z758" i="1"/>
  <c r="Z757" i="1"/>
  <c r="Z756" i="1"/>
  <c r="Z755" i="1"/>
  <c r="Z754" i="1"/>
  <c r="Z753" i="1"/>
  <c r="Z752" i="1"/>
  <c r="Z751" i="1"/>
  <c r="Z750" i="1"/>
  <c r="Z749" i="1"/>
  <c r="Z748" i="1"/>
  <c r="Z747" i="1"/>
  <c r="Z746" i="1"/>
  <c r="Z745" i="1"/>
  <c r="Z744" i="1"/>
  <c r="Z743" i="1"/>
  <c r="Z742" i="1"/>
  <c r="Z741" i="1"/>
  <c r="Z740" i="1"/>
  <c r="Z739" i="1"/>
  <c r="Z738" i="1"/>
  <c r="Z737" i="1"/>
  <c r="Z736" i="1"/>
  <c r="Z735" i="1"/>
  <c r="Z734" i="1"/>
  <c r="Z733" i="1"/>
  <c r="Z732" i="1"/>
  <c r="Z731" i="1"/>
  <c r="Z730" i="1"/>
  <c r="Z729" i="1"/>
  <c r="Z728" i="1"/>
  <c r="Z727" i="1"/>
  <c r="Z726" i="1"/>
  <c r="Z725" i="1"/>
  <c r="Z724" i="1"/>
  <c r="Z723" i="1"/>
  <c r="Z722" i="1"/>
  <c r="Z721" i="1"/>
  <c r="Z720" i="1"/>
  <c r="Z719" i="1"/>
  <c r="Z718" i="1"/>
  <c r="Z717" i="1"/>
  <c r="Z716" i="1"/>
  <c r="Z715" i="1"/>
  <c r="Z714" i="1"/>
  <c r="Z713" i="1"/>
  <c r="Z712" i="1"/>
  <c r="Z711" i="1"/>
  <c r="Z710" i="1"/>
  <c r="Z709" i="1"/>
  <c r="Z708" i="1"/>
  <c r="Z707" i="1"/>
  <c r="Z706" i="1"/>
  <c r="Z705" i="1"/>
  <c r="Z704" i="1"/>
  <c r="Z703" i="1"/>
  <c r="Z702" i="1"/>
  <c r="Z701" i="1"/>
  <c r="Z700" i="1"/>
  <c r="Z699" i="1"/>
  <c r="Z698" i="1"/>
  <c r="Z697" i="1"/>
  <c r="Z696" i="1"/>
  <c r="Z695" i="1"/>
  <c r="Z694" i="1"/>
  <c r="Z693" i="1"/>
  <c r="Z692" i="1"/>
  <c r="Z691" i="1"/>
  <c r="Z690" i="1"/>
  <c r="Z689" i="1"/>
  <c r="Z688" i="1"/>
  <c r="Z687" i="1"/>
  <c r="Z686" i="1"/>
  <c r="Z685" i="1"/>
  <c r="Z684" i="1"/>
  <c r="Z683" i="1"/>
  <c r="Z682" i="1"/>
  <c r="Z681" i="1"/>
  <c r="Z680" i="1"/>
  <c r="Z679" i="1"/>
  <c r="Z678" i="1"/>
  <c r="Z677" i="1"/>
  <c r="Z676" i="1"/>
  <c r="Z675" i="1"/>
  <c r="Z674" i="1"/>
  <c r="Z673" i="1"/>
  <c r="Z672" i="1"/>
  <c r="Z671" i="1"/>
  <c r="Z670" i="1"/>
  <c r="Z669" i="1"/>
  <c r="Z668" i="1"/>
  <c r="Z667" i="1"/>
  <c r="Z666" i="1"/>
  <c r="Z665" i="1"/>
  <c r="Z664" i="1"/>
  <c r="Z663" i="1"/>
  <c r="Z662" i="1"/>
  <c r="Z661" i="1"/>
  <c r="Z660" i="1"/>
  <c r="Z659" i="1"/>
  <c r="Z658" i="1"/>
  <c r="Z657" i="1"/>
  <c r="Z656" i="1"/>
  <c r="Z655" i="1"/>
  <c r="Z654" i="1"/>
  <c r="Z653" i="1"/>
  <c r="Z652" i="1"/>
  <c r="Z651" i="1"/>
  <c r="Z650" i="1"/>
  <c r="Z649" i="1"/>
  <c r="Z648" i="1"/>
  <c r="Z647" i="1"/>
  <c r="Z646" i="1"/>
  <c r="Z645" i="1"/>
  <c r="Z644" i="1"/>
  <c r="Z643" i="1"/>
  <c r="Z642" i="1"/>
  <c r="Z641" i="1"/>
  <c r="Z640" i="1"/>
  <c r="Z639" i="1"/>
  <c r="Z638" i="1"/>
  <c r="Z637" i="1"/>
  <c r="Z636" i="1"/>
  <c r="Z635" i="1"/>
  <c r="Z634" i="1"/>
  <c r="Z633" i="1"/>
  <c r="Z632" i="1"/>
  <c r="Z631" i="1"/>
  <c r="Z630" i="1"/>
  <c r="Z629" i="1"/>
  <c r="Z628" i="1"/>
  <c r="Z627" i="1"/>
  <c r="Z626" i="1"/>
  <c r="Z625" i="1"/>
  <c r="Z624" i="1"/>
  <c r="Z623" i="1"/>
  <c r="Z622" i="1"/>
  <c r="Z621" i="1"/>
  <c r="Z620" i="1"/>
  <c r="Z619" i="1"/>
  <c r="Z618" i="1"/>
  <c r="Z617" i="1"/>
  <c r="Z616" i="1"/>
  <c r="Z615" i="1"/>
  <c r="Z614" i="1"/>
  <c r="Z613" i="1"/>
  <c r="Z612" i="1"/>
  <c r="Z611" i="1"/>
  <c r="Z610" i="1"/>
  <c r="Z609" i="1"/>
  <c r="Z608" i="1"/>
  <c r="Z607" i="1"/>
  <c r="Z606" i="1"/>
  <c r="Z605" i="1"/>
  <c r="Z604" i="1"/>
  <c r="Z603" i="1"/>
  <c r="Z602" i="1"/>
  <c r="Z601" i="1"/>
  <c r="Z600" i="1"/>
  <c r="Z599" i="1"/>
  <c r="Z598" i="1"/>
  <c r="Z597" i="1"/>
  <c r="Z596" i="1"/>
  <c r="Z595" i="1"/>
  <c r="Z594" i="1"/>
  <c r="Z593" i="1"/>
  <c r="U397" i="1"/>
  <c r="T397" i="1"/>
  <c r="S397" i="1"/>
  <c r="R397" i="1"/>
  <c r="Q397" i="1"/>
  <c r="P397" i="1"/>
  <c r="O397" i="1"/>
  <c r="N397" i="1"/>
  <c r="X397" i="1" s="1"/>
  <c r="I31" i="2" s="1"/>
  <c r="M397" i="1"/>
  <c r="L397" i="1"/>
  <c r="K397" i="1"/>
  <c r="J397" i="1"/>
  <c r="I397" i="1"/>
  <c r="H397" i="1"/>
  <c r="G397" i="1"/>
  <c r="E397" i="1" s="1"/>
  <c r="F397" i="1"/>
  <c r="B19" i="4" l="1"/>
  <c r="D19" i="4" s="1"/>
  <c r="B14" i="4"/>
  <c r="D14" i="4" s="1"/>
  <c r="B17" i="4"/>
  <c r="D17" i="4" s="1"/>
  <c r="B20" i="4"/>
  <c r="D20" i="4" s="1"/>
  <c r="B12" i="4"/>
  <c r="B15" i="4"/>
  <c r="D15" i="4" s="1"/>
  <c r="B18" i="4"/>
  <c r="D18" i="4" s="1"/>
  <c r="B13" i="4"/>
  <c r="D13" i="4" s="1"/>
  <c r="B16" i="4"/>
  <c r="D16" i="4" s="1"/>
  <c r="B29" i="3"/>
  <c r="C21" i="4"/>
  <c r="G19" i="4"/>
  <c r="G14" i="4"/>
  <c r="B3" i="4"/>
  <c r="B4" i="4" s="1"/>
  <c r="B6" i="4" s="1"/>
  <c r="B7" i="4" s="1"/>
  <c r="B21" i="3"/>
  <c r="G21" i="3" s="1"/>
  <c r="B2" i="4"/>
  <c r="D13" i="3"/>
  <c r="D15" i="3"/>
  <c r="D17" i="3"/>
  <c r="D19" i="3"/>
  <c r="G12" i="4"/>
  <c r="I33" i="2"/>
  <c r="I34" i="2"/>
  <c r="G13" i="3"/>
  <c r="D14" i="3"/>
  <c r="D16" i="3"/>
  <c r="D18" i="3"/>
  <c r="D20" i="3"/>
  <c r="B1" i="3"/>
  <c r="B3" i="3" s="1"/>
  <c r="I30" i="2"/>
  <c r="E15" i="4" l="1"/>
  <c r="B32" i="4"/>
  <c r="E18" i="4"/>
  <c r="B35" i="4"/>
  <c r="B31" i="3"/>
  <c r="B37" i="3" s="1"/>
  <c r="C29" i="3" s="1"/>
  <c r="D29" i="3" s="1"/>
  <c r="E15" i="3"/>
  <c r="B32" i="3"/>
  <c r="B30" i="3"/>
  <c r="G15" i="4"/>
  <c r="D12" i="4"/>
  <c r="B21" i="4"/>
  <c r="G16" i="4"/>
  <c r="B35" i="3"/>
  <c r="B36" i="3"/>
  <c r="D21" i="3"/>
  <c r="B33" i="3"/>
  <c r="G21" i="4"/>
  <c r="E20" i="4"/>
  <c r="B34" i="4"/>
  <c r="E17" i="4"/>
  <c r="E13" i="4"/>
  <c r="B30" i="4"/>
  <c r="B34" i="3"/>
  <c r="E17" i="3"/>
  <c r="G18" i="4"/>
  <c r="B4" i="3"/>
  <c r="B6" i="3" s="1"/>
  <c r="G20" i="4"/>
  <c r="G17" i="4"/>
  <c r="G13" i="4"/>
  <c r="B31" i="4"/>
  <c r="E14" i="4"/>
  <c r="B33" i="4"/>
  <c r="E16" i="4"/>
  <c r="B36" i="4"/>
  <c r="E19" i="4"/>
  <c r="B41" i="3" l="1"/>
  <c r="D21" i="4"/>
  <c r="B29" i="4"/>
  <c r="E12" i="4"/>
  <c r="C32" i="3"/>
  <c r="D32" i="3" s="1"/>
  <c r="B44" i="3" s="1"/>
  <c r="B7" i="3"/>
  <c r="E12" i="3"/>
  <c r="E14" i="3"/>
  <c r="C34" i="3"/>
  <c r="D34" i="3" s="1"/>
  <c r="B46" i="3" s="1"/>
  <c r="E19" i="3"/>
  <c r="E18" i="3"/>
  <c r="E13" i="3"/>
  <c r="C33" i="3"/>
  <c r="D33" i="3" s="1"/>
  <c r="B45" i="3" s="1"/>
  <c r="C30" i="3"/>
  <c r="D30" i="3" s="1"/>
  <c r="B42" i="3" s="1"/>
  <c r="C31" i="3"/>
  <c r="D31" i="3" s="1"/>
  <c r="B43" i="3" s="1"/>
  <c r="C36" i="3"/>
  <c r="D36" i="3" s="1"/>
  <c r="B48" i="3" s="1"/>
  <c r="E16" i="3"/>
  <c r="E20" i="3"/>
  <c r="C35" i="3"/>
  <c r="D35" i="3" s="1"/>
  <c r="B47" i="3" s="1"/>
  <c r="C46" i="3" l="1"/>
  <c r="D46" i="3" s="1"/>
  <c r="B58" i="3" s="1"/>
  <c r="C43" i="3"/>
  <c r="D43" i="3" s="1"/>
  <c r="B55" i="3" s="1"/>
  <c r="C44" i="3"/>
  <c r="D44" i="3" s="1"/>
  <c r="B56" i="3" s="1"/>
  <c r="C47" i="3"/>
  <c r="D47" i="3" s="1"/>
  <c r="B59" i="3" s="1"/>
  <c r="C42" i="3"/>
  <c r="D42" i="3" s="1"/>
  <c r="B54" i="3" s="1"/>
  <c r="C29" i="4"/>
  <c r="D29" i="4" s="1"/>
  <c r="B37" i="4"/>
  <c r="C41" i="3"/>
  <c r="B49" i="3"/>
  <c r="C48" i="3" s="1"/>
  <c r="D48" i="3" s="1"/>
  <c r="B60" i="3" s="1"/>
  <c r="C45" i="3"/>
  <c r="D45" i="3" s="1"/>
  <c r="B57" i="3" s="1"/>
  <c r="D38" i="3"/>
  <c r="D41" i="3" l="1"/>
  <c r="C50" i="3"/>
  <c r="C35" i="4"/>
  <c r="D35" i="4" s="1"/>
  <c r="B47" i="4" s="1"/>
  <c r="C31" i="4"/>
  <c r="D31" i="4" s="1"/>
  <c r="B43" i="4" s="1"/>
  <c r="C36" i="4"/>
  <c r="D36" i="4" s="1"/>
  <c r="B48" i="4" s="1"/>
  <c r="C30" i="4"/>
  <c r="D30" i="4" s="1"/>
  <c r="B42" i="4" s="1"/>
  <c r="C32" i="4"/>
  <c r="D32" i="4" s="1"/>
  <c r="B44" i="4" s="1"/>
  <c r="C33" i="4"/>
  <c r="D33" i="4" s="1"/>
  <c r="B45" i="4" s="1"/>
  <c r="C34" i="4"/>
  <c r="D34" i="4" s="1"/>
  <c r="B46" i="4" s="1"/>
  <c r="B41" i="4"/>
  <c r="A40" i="3"/>
  <c r="D39" i="3"/>
  <c r="E38" i="3"/>
  <c r="B49" i="4" l="1"/>
  <c r="C41" i="4" s="1"/>
  <c r="D50" i="3"/>
  <c r="B53" i="3"/>
  <c r="D38" i="4"/>
  <c r="D41" i="4" l="1"/>
  <c r="C45" i="4"/>
  <c r="D45" i="4" s="1"/>
  <c r="B57" i="4" s="1"/>
  <c r="C43" i="4"/>
  <c r="D43" i="4" s="1"/>
  <c r="B55" i="4" s="1"/>
  <c r="C48" i="4"/>
  <c r="D48" i="4" s="1"/>
  <c r="B60" i="4" s="1"/>
  <c r="C46" i="4"/>
  <c r="D46" i="4" s="1"/>
  <c r="B58" i="4" s="1"/>
  <c r="C47" i="4"/>
  <c r="D47" i="4" s="1"/>
  <c r="B59" i="4" s="1"/>
  <c r="C44" i="4"/>
  <c r="D44" i="4" s="1"/>
  <c r="B56" i="4" s="1"/>
  <c r="A40" i="4"/>
  <c r="D39" i="4"/>
  <c r="E38" i="4"/>
  <c r="C42" i="4"/>
  <c r="D42" i="4" s="1"/>
  <c r="B54" i="4" s="1"/>
  <c r="B61" i="3"/>
  <c r="E50" i="3"/>
  <c r="A52" i="3"/>
  <c r="C60" i="3" l="1"/>
  <c r="D60" i="3" s="1"/>
  <c r="B72" i="3" s="1"/>
  <c r="C58" i="3"/>
  <c r="D58" i="3" s="1"/>
  <c r="B70" i="3" s="1"/>
  <c r="C54" i="3"/>
  <c r="D54" i="3" s="1"/>
  <c r="B66" i="3" s="1"/>
  <c r="C57" i="3"/>
  <c r="D57" i="3" s="1"/>
  <c r="B69" i="3" s="1"/>
  <c r="C59" i="3"/>
  <c r="D59" i="3" s="1"/>
  <c r="B71" i="3" s="1"/>
  <c r="C55" i="3"/>
  <c r="D55" i="3" s="1"/>
  <c r="B67" i="3" s="1"/>
  <c r="C56" i="3"/>
  <c r="D56" i="3" s="1"/>
  <c r="B68" i="3" s="1"/>
  <c r="C53" i="3"/>
  <c r="C50" i="4"/>
  <c r="D50" i="4"/>
  <c r="B53" i="4"/>
  <c r="D53" i="3" l="1"/>
  <c r="C62" i="3"/>
  <c r="C53" i="4"/>
  <c r="B61" i="4"/>
  <c r="A52" i="4"/>
  <c r="E50" i="4"/>
  <c r="D62" i="3" l="1"/>
  <c r="B65" i="3"/>
  <c r="D53" i="4"/>
  <c r="C56" i="4"/>
  <c r="D56" i="4" s="1"/>
  <c r="B68" i="4" s="1"/>
  <c r="C57" i="4"/>
  <c r="D57" i="4" s="1"/>
  <c r="B69" i="4" s="1"/>
  <c r="C58" i="4"/>
  <c r="D58" i="4" s="1"/>
  <c r="B70" i="4" s="1"/>
  <c r="C59" i="4"/>
  <c r="D59" i="4" s="1"/>
  <c r="B71" i="4" s="1"/>
  <c r="C60" i="4"/>
  <c r="D60" i="4" s="1"/>
  <c r="B72" i="4" s="1"/>
  <c r="C55" i="4"/>
  <c r="D55" i="4" s="1"/>
  <c r="B67" i="4" s="1"/>
  <c r="C54" i="4"/>
  <c r="D54" i="4" s="1"/>
  <c r="B66" i="4" s="1"/>
  <c r="C62" i="4" l="1"/>
  <c r="D62" i="4"/>
  <c r="B65" i="4"/>
  <c r="B73" i="3"/>
  <c r="A64" i="3"/>
  <c r="E62" i="3"/>
  <c r="A64" i="4" l="1"/>
  <c r="E62" i="4"/>
  <c r="B73" i="4"/>
  <c r="C65" i="4" s="1"/>
  <c r="C66" i="3"/>
  <c r="D66" i="3" s="1"/>
  <c r="B78" i="3" s="1"/>
  <c r="C72" i="3"/>
  <c r="D72" i="3" s="1"/>
  <c r="B84" i="3" s="1"/>
  <c r="C71" i="3"/>
  <c r="D71" i="3" s="1"/>
  <c r="B83" i="3" s="1"/>
  <c r="C70" i="3"/>
  <c r="D70" i="3" s="1"/>
  <c r="B82" i="3" s="1"/>
  <c r="C68" i="3"/>
  <c r="D68" i="3" s="1"/>
  <c r="B80" i="3" s="1"/>
  <c r="C69" i="3"/>
  <c r="D69" i="3" s="1"/>
  <c r="B81" i="3" s="1"/>
  <c r="C67" i="3"/>
  <c r="D67" i="3" s="1"/>
  <c r="B79" i="3" s="1"/>
  <c r="C65" i="3"/>
  <c r="D65" i="4" l="1"/>
  <c r="C74" i="3"/>
  <c r="D65" i="3"/>
  <c r="C71" i="4"/>
  <c r="D71" i="4" s="1"/>
  <c r="B83" i="4" s="1"/>
  <c r="C68" i="4"/>
  <c r="D68" i="4" s="1"/>
  <c r="B80" i="4" s="1"/>
  <c r="C69" i="4"/>
  <c r="D69" i="4" s="1"/>
  <c r="B81" i="4" s="1"/>
  <c r="C70" i="4"/>
  <c r="D70" i="4" s="1"/>
  <c r="B82" i="4" s="1"/>
  <c r="C72" i="4"/>
  <c r="D72" i="4" s="1"/>
  <c r="B84" i="4" s="1"/>
  <c r="C66" i="4"/>
  <c r="D66" i="4" s="1"/>
  <c r="B78" i="4" s="1"/>
  <c r="C67" i="4"/>
  <c r="D67" i="4" s="1"/>
  <c r="B79" i="4" s="1"/>
  <c r="D74" i="3" l="1"/>
  <c r="B77" i="3"/>
  <c r="C74" i="4"/>
  <c r="D74" i="4"/>
  <c r="B77" i="4"/>
  <c r="B85" i="3" l="1"/>
  <c r="B85" i="4"/>
  <c r="A76" i="4"/>
  <c r="E74" i="4"/>
  <c r="A76" i="3"/>
  <c r="E74" i="3"/>
  <c r="C79" i="3" l="1"/>
  <c r="D79" i="3" s="1"/>
  <c r="C80" i="3"/>
  <c r="D80" i="3" s="1"/>
  <c r="C84" i="3"/>
  <c r="D84" i="3" s="1"/>
  <c r="C81" i="3"/>
  <c r="D81" i="3" s="1"/>
  <c r="C82" i="3"/>
  <c r="D82" i="3" s="1"/>
  <c r="C83" i="3"/>
  <c r="D83" i="3" s="1"/>
  <c r="C78" i="3"/>
  <c r="D78" i="3" s="1"/>
  <c r="C83" i="4"/>
  <c r="D83" i="4" s="1"/>
  <c r="C84" i="4"/>
  <c r="D84" i="4" s="1"/>
  <c r="C78" i="4"/>
  <c r="D78" i="4" s="1"/>
  <c r="C81" i="4"/>
  <c r="D81" i="4" s="1"/>
  <c r="C79" i="4"/>
  <c r="D79" i="4" s="1"/>
  <c r="C80" i="4"/>
  <c r="D80" i="4" s="1"/>
  <c r="C82" i="4"/>
  <c r="D82" i="4" s="1"/>
  <c r="C77" i="4"/>
  <c r="C77" i="3"/>
  <c r="D77" i="4" l="1"/>
  <c r="D86" i="4" s="1"/>
  <c r="E86" i="4" s="1"/>
  <c r="C86" i="4"/>
  <c r="D77" i="3"/>
  <c r="D86" i="3" s="1"/>
  <c r="E86" i="3" s="1"/>
  <c r="C86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" authorId="0" shapeId="0" xr:uid="{00000000-0006-0000-0000-000001000000}">
      <text>
        <r>
          <rPr>
            <sz val="10"/>
            <color rgb="FF000000"/>
            <rFont val="Arial"/>
          </rPr>
          <t xml:space="preserve">Oranje = Duplicate
Getest met de Add-on "Remove Duplicates"
</t>
        </r>
      </text>
    </comment>
  </commentList>
</comments>
</file>

<file path=xl/sharedStrings.xml><?xml version="1.0" encoding="utf-8"?>
<sst xmlns="http://schemas.openxmlformats.org/spreadsheetml/2006/main" count="4202" uniqueCount="143">
  <si>
    <t>Tijdstempel</t>
  </si>
  <si>
    <t>Wat is de naam van uw Reddit account?</t>
  </si>
  <si>
    <t>Vanuit welke provincië brengt u uw stem uit?</t>
  </si>
  <si>
    <t>Op welke partij wilt u uw stem uitbrengen voor de Tweede Kamerverkiezingen van Maart 2016?</t>
  </si>
  <si>
    <t>Op welke partij wilt u uw stem uitbrengen voor de Europese Parlementsverkiezingen van Maart 2016?</t>
  </si>
  <si>
    <t>Op welke kandidaat wilt u stemmen?</t>
  </si>
  <si>
    <t/>
  </si>
  <si>
    <t>Geverifieerd?</t>
  </si>
  <si>
    <t>BG-Check?</t>
  </si>
  <si>
    <t>Goedgekeurd?</t>
  </si>
  <si>
    <t>Embertorchclaw</t>
  </si>
  <si>
    <t>Drenthe</t>
  </si>
  <si>
    <t>Democraten 66 (D66)</t>
  </si>
  <si>
    <t>embertorchclaw</t>
  </si>
  <si>
    <t>y</t>
  </si>
  <si>
    <t>Conducteur</t>
  </si>
  <si>
    <t>ThatGuyNobodyKnows</t>
  </si>
  <si>
    <t>Mitorr</t>
  </si>
  <si>
    <t>TheJelleyFish</t>
  </si>
  <si>
    <t>GroenLinks (GL)</t>
  </si>
  <si>
    <t>Nootje1516</t>
  </si>
  <si>
    <t>MTFD</t>
  </si>
  <si>
    <t>Volkspartij voor Vrijheid en Democratie (VVD)</t>
  </si>
  <si>
    <t>roland_98</t>
  </si>
  <si>
    <t>Partij voor de Vrijheid (PVV)</t>
  </si>
  <si>
    <t>kooienb</t>
  </si>
  <si>
    <t>FeldmarschallRammel</t>
  </si>
  <si>
    <t>Communistische Partij Nederland (CPN)</t>
  </si>
  <si>
    <t>SCREECH95</t>
  </si>
  <si>
    <t>De Nieuwe Lijn (DNL)</t>
  </si>
  <si>
    <t>Blanco</t>
  </si>
  <si>
    <t>Frozen_Ultron</t>
  </si>
  <si>
    <t>theultimatetrol</t>
  </si>
  <si>
    <t>Keijeman</t>
  </si>
  <si>
    <t>Jurryaany</t>
  </si>
  <si>
    <t>Flevoland</t>
  </si>
  <si>
    <t>Wouttah</t>
  </si>
  <si>
    <t>Yukub</t>
  </si>
  <si>
    <t>MrTijn</t>
  </si>
  <si>
    <t>LTIstarcraft</t>
  </si>
  <si>
    <t>Ploefke</t>
  </si>
  <si>
    <t>Friesland</t>
  </si>
  <si>
    <t>Christen Democratisch Appèl (CDA)</t>
  </si>
  <si>
    <t>Waz_Met_Jou</t>
  </si>
  <si>
    <t>alpha_c</t>
  </si>
  <si>
    <t>Meneer_vd_AIVD</t>
  </si>
  <si>
    <t>MrJoey98</t>
  </si>
  <si>
    <t>Gelderland</t>
  </si>
  <si>
    <t>KrabbHD</t>
  </si>
  <si>
    <t>Solidariteit &amp; Vrijheid (S&amp;V)</t>
  </si>
  <si>
    <t>Th8</t>
  </si>
  <si>
    <t>Jothamvw</t>
  </si>
  <si>
    <t>Demi00</t>
  </si>
  <si>
    <t>TheDomCook</t>
  </si>
  <si>
    <t>Pepsterd</t>
  </si>
  <si>
    <t>sabasNL</t>
  </si>
  <si>
    <t>not-an-account</t>
  </si>
  <si>
    <t>Akuran</t>
  </si>
  <si>
    <t>Vylander</t>
  </si>
  <si>
    <t>Groningen</t>
  </si>
  <si>
    <t>Argyrius</t>
  </si>
  <si>
    <t>Blackdutchie</t>
  </si>
  <si>
    <t>Ik stem bij de ambassade</t>
  </si>
  <si>
    <t>Limburg</t>
  </si>
  <si>
    <t>Noord-Brabant</t>
  </si>
  <si>
    <t>SprUtch</t>
  </si>
  <si>
    <t>WarmFoothills</t>
  </si>
  <si>
    <t>maffior88</t>
  </si>
  <si>
    <t>roenmane</t>
  </si>
  <si>
    <t>Noord-Holland</t>
  </si>
  <si>
    <t>Overijssel</t>
  </si>
  <si>
    <t>Holtenbronx</t>
  </si>
  <si>
    <t>iWaterApples</t>
  </si>
  <si>
    <t>Overzeese gebieden</t>
  </si>
  <si>
    <t>themcattacker</t>
  </si>
  <si>
    <t>Utrecht</t>
  </si>
  <si>
    <t>optimalg</t>
  </si>
  <si>
    <t>Zeeland</t>
  </si>
  <si>
    <t>Zuid-Holland</t>
  </si>
  <si>
    <t>Halfmorrow</t>
  </si>
  <si>
    <t>Frisheid</t>
  </si>
  <si>
    <t>Timestamp</t>
  </si>
  <si>
    <t>Gebruikersnaam (excl. /u/)</t>
  </si>
  <si>
    <t>Provincie</t>
  </si>
  <si>
    <t>Stem TK</t>
  </si>
  <si>
    <t>Stem EP</t>
  </si>
  <si>
    <t>Reden van ongeldigheid</t>
  </si>
  <si>
    <t>Partij</t>
  </si>
  <si>
    <t>Aantal ongeldige stemmen TK</t>
  </si>
  <si>
    <t>Aantal ongeldige stemmen EP</t>
  </si>
  <si>
    <t>Dubbele stem</t>
  </si>
  <si>
    <t>VVD</t>
  </si>
  <si>
    <t>Fout formulier</t>
  </si>
  <si>
    <t>S&amp;V</t>
  </si>
  <si>
    <t>PVV</t>
  </si>
  <si>
    <t>CDA</t>
  </si>
  <si>
    <t>Leeftijd account</t>
  </si>
  <si>
    <t>CPN</t>
  </si>
  <si>
    <t>Stem aangepast</t>
  </si>
  <si>
    <t>D66</t>
  </si>
  <si>
    <t>GL</t>
  </si>
  <si>
    <t>Nepstem</t>
  </si>
  <si>
    <t>DNL</t>
  </si>
  <si>
    <t>Niet aantoonbaar Nederlands</t>
  </si>
  <si>
    <t>/u/LeHenchman stemde voor deze persoon</t>
  </si>
  <si>
    <t>Aantal ongeldige stemmen per provincie</t>
  </si>
  <si>
    <t>Account bestaat niet / shadowban</t>
  </si>
  <si>
    <t>Niet geverifieerd</t>
  </si>
  <si>
    <t>Ik stem vanuit het buitenland</t>
  </si>
  <si>
    <t>Verkeerde naam</t>
  </si>
  <si>
    <t>Totale aantallen geldige stemmen</t>
  </si>
  <si>
    <t>Totaal</t>
  </si>
  <si>
    <t>Geldig</t>
  </si>
  <si>
    <t>Verificatie</t>
  </si>
  <si>
    <t>BG-Check</t>
  </si>
  <si>
    <t>Backlog verificatie</t>
  </si>
  <si>
    <t xml:space="preserve">Backlog BG-Check </t>
  </si>
  <si>
    <t>Totale aantallen ongeldige stemmen</t>
  </si>
  <si>
    <t>Genoteerd</t>
  </si>
  <si>
    <t>Reden voor ongeldigheid stem</t>
  </si>
  <si>
    <t>Totaal aantal stemmen</t>
  </si>
  <si>
    <t>Waarvan ongeldig</t>
  </si>
  <si>
    <t>Totaal aantal geldige stemmen</t>
  </si>
  <si>
    <t>Waarvan voor kiesdeler</t>
  </si>
  <si>
    <t>Aantal te verdelen zetels</t>
  </si>
  <si>
    <t>Kiesdeler</t>
  </si>
  <si>
    <t>Kiesdeler voorkeursstemmen</t>
  </si>
  <si>
    <t>Hele zetels</t>
  </si>
  <si>
    <t xml:space="preserve">Partij </t>
  </si>
  <si>
    <t>Stemmen per partij</t>
  </si>
  <si>
    <t>Uiteindelijk aantal stemmen</t>
  </si>
  <si>
    <t>Stemmen gedeeld door kiesdeler</t>
  </si>
  <si>
    <t>Totaal aantal hele zetels</t>
  </si>
  <si>
    <t>% ongeldig</t>
  </si>
  <si>
    <t>Totaal aantal zetels</t>
  </si>
  <si>
    <t>Aantal restzetels</t>
  </si>
  <si>
    <t>Restzetels</t>
  </si>
  <si>
    <t>Gemiddelde stemmen</t>
  </si>
  <si>
    <t>Restzetel voor</t>
  </si>
  <si>
    <t>Zetels</t>
  </si>
  <si>
    <t>Hoogste aantal</t>
  </si>
  <si>
    <t>Verdeelde zetels</t>
  </si>
  <si>
    <t>[REDACTED]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</si>
</sst>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yy\ h:mm:ss"/>
    <numFmt numFmtId="165" formatCode="0.000000000"/>
  </numFmts>
  <fonts count="15">
    <font>
      <sz val="10"/>
      <color rgb="FF000000"/>
      <name val="Arial"/>
    </font>
    <font>
      <sz val="10"/>
      <color rgb="FFFFFFFF"/>
      <name val="Arial"/>
    </font>
    <font>
      <sz val="10"/>
      <name val="Arial"/>
    </font>
    <font>
      <sz val="11"/>
      <color rgb="FF000000"/>
      <name val="Inconsolata"/>
    </font>
    <font>
      <sz val="10"/>
      <color rgb="FF000000"/>
      <name val="Arial"/>
    </font>
    <font>
      <sz val="10"/>
      <color rgb="FFFFFFFF"/>
      <name val="Arial"/>
    </font>
    <font>
      <sz val="10"/>
      <name val="Arial"/>
    </font>
    <font>
      <b/>
      <sz val="10"/>
      <name val="Arial"/>
    </font>
    <font>
      <sz val="10"/>
      <color rgb="FFFFFFFF"/>
      <name val="Arial"/>
    </font>
    <font>
      <b/>
      <sz val="10"/>
      <name val="Arial"/>
    </font>
    <font>
      <b/>
      <sz val="10"/>
      <name val="Arial"/>
    </font>
    <font>
      <sz val="11"/>
      <color rgb="FF000000"/>
      <name val="Arial"/>
    </font>
    <font>
      <b/>
      <sz val="10"/>
      <color rgb="FF000000"/>
      <name val="Arial"/>
    </font>
    <font>
      <sz val="10"/>
      <color rgb="FF000000"/>
      <name val="Arial"/>
    </font>
    <font>
      <sz val="11"/>
      <name val="Arial"/>
    </font>
  </fonts>
  <fills count="16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38761D"/>
        <bgColor rgb="FF38761D"/>
      </patternFill>
    </fill>
    <fill>
      <patternFill patternType="solid">
        <fgColor rgb="FFCC4125"/>
        <bgColor rgb="FFCC4125"/>
      </patternFill>
    </fill>
    <fill>
      <patternFill patternType="solid">
        <fgColor rgb="FF980000"/>
        <bgColor rgb="FF980000"/>
      </patternFill>
    </fill>
    <fill>
      <patternFill patternType="solid">
        <fgColor rgb="FF990000"/>
        <bgColor rgb="FF990000"/>
      </patternFill>
    </fill>
    <fill>
      <patternFill patternType="solid">
        <fgColor rgb="FF004D8F"/>
        <bgColor rgb="FF004D8F"/>
      </patternFill>
    </fill>
    <fill>
      <patternFill patternType="solid">
        <fgColor rgb="FFE2001A"/>
        <bgColor rgb="FFE2001A"/>
      </patternFill>
    </fill>
    <fill>
      <patternFill patternType="solid">
        <fgColor rgb="FF85817D"/>
        <bgColor rgb="FF85817D"/>
      </patternFill>
    </fill>
    <fill>
      <patternFill patternType="solid">
        <fgColor rgb="FF006B6E"/>
        <bgColor rgb="FF006B6E"/>
      </patternFill>
    </fill>
    <fill>
      <patternFill patternType="solid">
        <fgColor rgb="FFFF0000"/>
        <bgColor rgb="FFFF0000"/>
      </patternFill>
    </fill>
    <fill>
      <patternFill patternType="solid">
        <fgColor rgb="FF01AF40"/>
        <bgColor rgb="FF01AF40"/>
      </patternFill>
    </fill>
    <fill>
      <patternFill patternType="solid">
        <fgColor rgb="FF8FD91F"/>
        <bgColor rgb="FF8FD91F"/>
      </patternFill>
    </fill>
    <fill>
      <patternFill patternType="solid">
        <fgColor rgb="FF643794"/>
        <bgColor rgb="FF643794"/>
      </patternFill>
    </fill>
  </fills>
  <borders count="8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12">
    <xf numFmtId="0" fontId="0" fillId="0" borderId="0" xfId="0" applyFont="1" applyAlignment="1"/>
    <xf numFmtId="0" fontId="1" fillId="2" borderId="0" xfId="0" applyFont="1" applyFill="1"/>
    <xf numFmtId="0" fontId="1" fillId="2" borderId="0" xfId="0" applyFont="1" applyFill="1" applyAlignment="1"/>
    <xf numFmtId="0" fontId="1" fillId="2" borderId="0" xfId="0" applyFont="1" applyFill="1" applyAlignment="1"/>
    <xf numFmtId="0" fontId="1" fillId="2" borderId="0" xfId="0" applyFont="1" applyFill="1" applyAlignment="1">
      <alignment horizontal="center"/>
    </xf>
    <xf numFmtId="164" fontId="2" fillId="0" borderId="0" xfId="0" applyNumberFormat="1" applyFont="1" applyAlignment="1"/>
    <xf numFmtId="0" fontId="2" fillId="3" borderId="0" xfId="0" applyFont="1" applyFill="1" applyAlignment="1"/>
    <xf numFmtId="0" fontId="2" fillId="0" borderId="0" xfId="0" applyFont="1" applyAlignment="1"/>
    <xf numFmtId="0" fontId="2" fillId="0" borderId="0" xfId="0" applyFont="1" applyAlignment="1"/>
    <xf numFmtId="0" fontId="2" fillId="2" borderId="0" xfId="0" applyFont="1" applyFill="1"/>
    <xf numFmtId="0" fontId="2" fillId="0" borderId="0" xfId="0" applyFont="1" applyAlignment="1">
      <alignment horizontal="center"/>
    </xf>
    <xf numFmtId="0" fontId="2" fillId="4" borderId="0" xfId="0" applyFont="1" applyFill="1" applyAlignment="1">
      <alignment horizontal="center"/>
    </xf>
    <xf numFmtId="164" fontId="2" fillId="0" borderId="1" xfId="0" applyNumberFormat="1" applyFont="1" applyBorder="1" applyAlignment="1"/>
    <xf numFmtId="0" fontId="2" fillId="0" borderId="1" xfId="0" applyFont="1" applyBorder="1" applyAlignment="1"/>
    <xf numFmtId="0" fontId="2" fillId="0" borderId="1" xfId="0" applyFont="1" applyBorder="1" applyAlignment="1"/>
    <xf numFmtId="0" fontId="2" fillId="0" borderId="1" xfId="0" applyFont="1" applyBorder="1"/>
    <xf numFmtId="0" fontId="2" fillId="2" borderId="1" xfId="0" applyFont="1" applyFill="1" applyBorder="1"/>
    <xf numFmtId="0" fontId="2" fillId="0" borderId="1" xfId="0" applyFont="1" applyBorder="1" applyAlignment="1">
      <alignment horizontal="center"/>
    </xf>
    <xf numFmtId="0" fontId="2" fillId="2" borderId="0" xfId="0" applyFont="1" applyFill="1" applyAlignment="1"/>
    <xf numFmtId="0" fontId="2" fillId="5" borderId="0" xfId="0" applyFont="1" applyFill="1" applyAlignment="1">
      <alignment horizontal="center"/>
    </xf>
    <xf numFmtId="164" fontId="2" fillId="0" borderId="2" xfId="0" applyNumberFormat="1" applyFont="1" applyBorder="1" applyAlignment="1"/>
    <xf numFmtId="0" fontId="2" fillId="0" borderId="2" xfId="0" applyFont="1" applyBorder="1" applyAlignment="1"/>
    <xf numFmtId="0" fontId="2" fillId="0" borderId="2" xfId="0" applyFont="1" applyBorder="1" applyAlignment="1"/>
    <xf numFmtId="0" fontId="2" fillId="0" borderId="2" xfId="0" applyFont="1" applyBorder="1"/>
    <xf numFmtId="0" fontId="2" fillId="2" borderId="2" xfId="0" applyFont="1" applyFill="1" applyBorder="1"/>
    <xf numFmtId="0" fontId="2" fillId="0" borderId="2" xfId="0" applyFont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4" fillId="3" borderId="0" xfId="0" applyFont="1" applyFill="1" applyAlignment="1"/>
    <xf numFmtId="0" fontId="2" fillId="7" borderId="0" xfId="0" applyFont="1" applyFill="1" applyAlignment="1">
      <alignment horizontal="center"/>
    </xf>
    <xf numFmtId="164" fontId="2" fillId="3" borderId="0" xfId="0" applyNumberFormat="1" applyFont="1" applyFill="1" applyAlignment="1"/>
    <xf numFmtId="0" fontId="2" fillId="3" borderId="0" xfId="0" applyFont="1" applyFill="1" applyAlignment="1"/>
    <xf numFmtId="0" fontId="2" fillId="3" borderId="0" xfId="0" applyFont="1" applyFill="1"/>
    <xf numFmtId="0" fontId="2" fillId="3" borderId="0" xfId="0" applyFont="1" applyFill="1" applyAlignment="1"/>
    <xf numFmtId="0" fontId="2" fillId="3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/>
    <xf numFmtId="0" fontId="2" fillId="0" borderId="3" xfId="0" applyFont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4" fillId="3" borderId="0" xfId="0" applyFont="1" applyFill="1" applyAlignment="1"/>
    <xf numFmtId="0" fontId="2" fillId="2" borderId="3" xfId="0" applyFont="1" applyFill="1" applyBorder="1" applyAlignment="1"/>
    <xf numFmtId="0" fontId="5" fillId="8" borderId="3" xfId="0" applyFont="1" applyFill="1" applyBorder="1" applyAlignment="1"/>
    <xf numFmtId="0" fontId="2" fillId="0" borderId="0" xfId="0" applyFont="1" applyAlignment="1">
      <alignment horizontal="center"/>
    </xf>
    <xf numFmtId="164" fontId="4" fillId="0" borderId="0" xfId="0" applyNumberFormat="1" applyFont="1" applyAlignment="1"/>
    <xf numFmtId="0" fontId="4" fillId="0" borderId="0" xfId="0" applyFont="1" applyAlignment="1"/>
    <xf numFmtId="0" fontId="4" fillId="0" borderId="0" xfId="0" applyFont="1" applyAlignment="1"/>
    <xf numFmtId="0" fontId="5" fillId="9" borderId="3" xfId="0" applyFont="1" applyFill="1" applyBorder="1" applyAlignment="1"/>
    <xf numFmtId="0" fontId="5" fillId="10" borderId="3" xfId="0" applyFont="1" applyFill="1" applyBorder="1" applyAlignment="1"/>
    <xf numFmtId="0" fontId="5" fillId="11" borderId="3" xfId="0" applyFont="1" applyFill="1" applyBorder="1" applyAlignment="1"/>
    <xf numFmtId="0" fontId="5" fillId="12" borderId="3" xfId="0" applyFont="1" applyFill="1" applyBorder="1" applyAlignment="1"/>
    <xf numFmtId="0" fontId="2" fillId="0" borderId="0" xfId="0" applyFont="1" applyAlignment="1">
      <alignment horizontal="center"/>
    </xf>
    <xf numFmtId="0" fontId="4" fillId="3" borderId="0" xfId="0" applyFont="1" applyFill="1" applyAlignment="1"/>
    <xf numFmtId="0" fontId="5" fillId="13" borderId="3" xfId="0" applyFont="1" applyFill="1" applyBorder="1" applyAlignment="1"/>
    <xf numFmtId="0" fontId="5" fillId="14" borderId="3" xfId="0" applyFont="1" applyFill="1" applyBorder="1" applyAlignment="1"/>
    <xf numFmtId="0" fontId="5" fillId="15" borderId="3" xfId="0" applyFont="1" applyFill="1" applyBorder="1" applyAlignment="1"/>
    <xf numFmtId="0" fontId="6" fillId="0" borderId="0" xfId="0" applyFont="1" applyAlignment="1"/>
    <xf numFmtId="0" fontId="0" fillId="3" borderId="0" xfId="0" applyFont="1" applyFill="1" applyAlignment="1">
      <alignment horizontal="center"/>
    </xf>
    <xf numFmtId="0" fontId="0" fillId="3" borderId="0" xfId="0" applyFont="1" applyFill="1" applyAlignment="1"/>
    <xf numFmtId="0" fontId="2" fillId="2" borderId="7" xfId="0" applyFont="1" applyFill="1" applyBorder="1" applyAlignment="1"/>
    <xf numFmtId="0" fontId="7" fillId="0" borderId="0" xfId="0" applyFont="1"/>
    <xf numFmtId="0" fontId="0" fillId="0" borderId="0" xfId="0" applyFont="1" applyAlignment="1"/>
    <xf numFmtId="0" fontId="4" fillId="3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Font="1" applyAlignment="1"/>
    <xf numFmtId="0" fontId="0" fillId="2" borderId="0" xfId="0" applyFont="1" applyFill="1" applyAlignment="1"/>
    <xf numFmtId="164" fontId="2" fillId="0" borderId="0" xfId="0" applyNumberFormat="1" applyFont="1" applyAlignment="1">
      <alignment horizontal="right"/>
    </xf>
    <xf numFmtId="0" fontId="0" fillId="3" borderId="0" xfId="0" applyFont="1" applyFill="1" applyAlignment="1">
      <alignment horizontal="left"/>
    </xf>
    <xf numFmtId="0" fontId="0" fillId="3" borderId="0" xfId="0" applyFont="1" applyFill="1" applyAlignment="1"/>
    <xf numFmtId="0" fontId="9" fillId="0" borderId="0" xfId="0" applyFont="1" applyAlignment="1"/>
    <xf numFmtId="0" fontId="6" fillId="0" borderId="0" xfId="0" applyFont="1" applyAlignment="1">
      <alignment horizontal="right"/>
    </xf>
    <xf numFmtId="0" fontId="6" fillId="3" borderId="0" xfId="0" applyFont="1" applyFill="1" applyAlignment="1"/>
    <xf numFmtId="0" fontId="6" fillId="0" borderId="0" xfId="0" applyFont="1" applyAlignment="1">
      <alignment horizontal="right"/>
    </xf>
    <xf numFmtId="0" fontId="10" fillId="0" borderId="0" xfId="0" applyFont="1" applyAlignment="1"/>
    <xf numFmtId="0" fontId="11" fillId="3" borderId="0" xfId="0" applyFont="1" applyFill="1"/>
    <xf numFmtId="0" fontId="5" fillId="8" borderId="0" xfId="0" applyFont="1" applyFill="1" applyAlignment="1"/>
    <xf numFmtId="165" fontId="6" fillId="0" borderId="0" xfId="0" applyNumberFormat="1" applyFont="1" applyAlignment="1">
      <alignment horizontal="right"/>
    </xf>
    <xf numFmtId="10" fontId="6" fillId="0" borderId="0" xfId="0" applyNumberFormat="1" applyFont="1" applyAlignment="1">
      <alignment horizontal="right"/>
    </xf>
    <xf numFmtId="0" fontId="5" fillId="9" borderId="0" xfId="0" applyFont="1" applyFill="1" applyAlignment="1"/>
    <xf numFmtId="0" fontId="5" fillId="10" borderId="0" xfId="0" applyFont="1" applyFill="1" applyAlignment="1"/>
    <xf numFmtId="0" fontId="5" fillId="11" borderId="0" xfId="0" applyFont="1" applyFill="1" applyAlignment="1"/>
    <xf numFmtId="0" fontId="5" fillId="12" borderId="0" xfId="0" applyFont="1" applyFill="1" applyAlignment="1"/>
    <xf numFmtId="0" fontId="5" fillId="13" borderId="0" xfId="0" applyFont="1" applyFill="1" applyAlignment="1"/>
    <xf numFmtId="0" fontId="5" fillId="3" borderId="0" xfId="0" applyFont="1" applyFill="1" applyAlignment="1"/>
    <xf numFmtId="0" fontId="6" fillId="0" borderId="0" xfId="0" applyFont="1" applyAlignment="1"/>
    <xf numFmtId="0" fontId="5" fillId="14" borderId="0" xfId="0" applyFont="1" applyFill="1" applyAlignment="1"/>
    <xf numFmtId="0" fontId="5" fillId="15" borderId="0" xfId="0" applyFont="1" applyFill="1" applyAlignment="1"/>
    <xf numFmtId="0" fontId="12" fillId="0" borderId="0" xfId="0" applyFont="1" applyAlignment="1"/>
    <xf numFmtId="0" fontId="13" fillId="0" borderId="0" xfId="0" applyFont="1" applyAlignment="1">
      <alignment horizontal="right"/>
    </xf>
    <xf numFmtId="0" fontId="14" fillId="0" borderId="0" xfId="0" applyFont="1" applyAlignment="1"/>
    <xf numFmtId="0" fontId="6" fillId="3" borderId="0" xfId="0" applyFont="1" applyFill="1" applyAlignment="1">
      <alignment horizontal="right"/>
    </xf>
    <xf numFmtId="0" fontId="2" fillId="0" borderId="0" xfId="0" applyFont="1" applyAlignment="1"/>
    <xf numFmtId="0" fontId="5" fillId="0" borderId="0" xfId="0" applyFont="1" applyAlignment="1"/>
    <xf numFmtId="0" fontId="0" fillId="0" borderId="0" xfId="0" applyFont="1" applyAlignment="1"/>
    <xf numFmtId="0" fontId="1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2" fillId="2" borderId="0" xfId="0" applyFont="1" applyFill="1"/>
    <xf numFmtId="0" fontId="2" fillId="0" borderId="0" xfId="0" applyFont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2" fillId="0" borderId="6" xfId="0" applyFont="1" applyBorder="1"/>
    <xf numFmtId="0" fontId="5" fillId="2" borderId="0" xfId="0" applyFont="1" applyFill="1" applyAlignment="1">
      <alignment horizontal="center"/>
    </xf>
  </cellXfs>
  <cellStyles count="1">
    <cellStyle name="Normal" xfId="0" builtinId="0"/>
  </cellStyles>
  <dxfs count="8">
    <dxf>
      <fill>
        <patternFill patternType="solid">
          <fgColor rgb="FF6AA84F"/>
          <bgColor rgb="FF6AA84F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alignment wrapText="0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990000"/>
          <bgColor rgb="FF990000"/>
        </patternFill>
      </fill>
    </dxf>
    <dxf>
      <fill>
        <patternFill patternType="solid">
          <fgColor rgb="FF38761D"/>
          <bgColor rgb="FF38761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9900"/>
    <outlinePr summaryBelow="0" summaryRight="0"/>
  </sheetPr>
  <dimension ref="A1:Z1479"/>
  <sheetViews>
    <sheetView workbookViewId="0">
      <pane ySplit="1" topLeftCell="A2" activePane="bottomLeft" state="frozen"/>
      <selection pane="bottomLeft" activeCell="D384" sqref="D384"/>
    </sheetView>
  </sheetViews>
  <sheetFormatPr defaultColWidth="14.44140625" defaultRowHeight="15.75" customHeight="1"/>
  <cols>
    <col min="1" max="1" width="17.6640625" customWidth="1"/>
    <col min="2" max="2" width="32.88671875" customWidth="1"/>
    <col min="3" max="3" width="15" customWidth="1"/>
    <col min="4" max="4" width="12.6640625" customWidth="1"/>
    <col min="5" max="5" width="15.6640625" customWidth="1"/>
    <col min="6" max="12" width="21.5546875" customWidth="1"/>
    <col min="13" max="13" width="33.109375" customWidth="1"/>
    <col min="14" max="16" width="21.5546875" customWidth="1"/>
    <col min="17" max="17" width="3.109375" customWidth="1"/>
    <col min="18" max="18" width="2.5546875" customWidth="1"/>
    <col min="19" max="20" width="21.5546875" customWidth="1"/>
    <col min="21" max="21" width="36.5546875" customWidth="1"/>
    <col min="22" max="22" width="0.6640625" customWidth="1"/>
    <col min="23" max="23" width="0.44140625" customWidth="1"/>
  </cols>
  <sheetData>
    <row r="1" spans="1:26" ht="15.75" customHeigh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2" t="s">
        <v>5</v>
      </c>
      <c r="G1" s="2" t="s">
        <v>5</v>
      </c>
      <c r="H1" s="2" t="s">
        <v>5</v>
      </c>
      <c r="I1" s="2" t="s">
        <v>5</v>
      </c>
      <c r="J1" s="2" t="s">
        <v>5</v>
      </c>
      <c r="K1" s="2" t="s">
        <v>5</v>
      </c>
      <c r="L1" s="2" t="s">
        <v>5</v>
      </c>
      <c r="M1" s="2" t="s">
        <v>5</v>
      </c>
      <c r="N1" s="2" t="s">
        <v>5</v>
      </c>
      <c r="O1" s="2" t="s">
        <v>5</v>
      </c>
      <c r="P1" s="2" t="s">
        <v>5</v>
      </c>
      <c r="Q1" s="2" t="s">
        <v>5</v>
      </c>
      <c r="R1" s="2" t="s">
        <v>5</v>
      </c>
      <c r="S1" s="2" t="s">
        <v>5</v>
      </c>
      <c r="T1" s="2" t="s">
        <v>5</v>
      </c>
      <c r="U1" s="2" t="s">
        <v>5</v>
      </c>
      <c r="V1" s="2" t="s">
        <v>6</v>
      </c>
      <c r="W1" s="1"/>
      <c r="X1" s="4" t="s">
        <v>7</v>
      </c>
      <c r="Y1" s="4" t="s">
        <v>8</v>
      </c>
      <c r="Z1" s="4" t="s">
        <v>9</v>
      </c>
    </row>
    <row r="2" spans="1:26" ht="15.75" customHeight="1">
      <c r="A2" s="5">
        <v>42457.012534201393</v>
      </c>
      <c r="B2" s="38" t="s">
        <v>142</v>
      </c>
      <c r="C2" s="7" t="s">
        <v>11</v>
      </c>
      <c r="D2" s="8" t="s">
        <v>12</v>
      </c>
      <c r="E2" s="8" t="s">
        <v>12</v>
      </c>
      <c r="F2" s="7" t="s">
        <v>13</v>
      </c>
      <c r="N2" s="7" t="s">
        <v>10</v>
      </c>
      <c r="V2" s="9"/>
      <c r="X2" s="10" t="s">
        <v>14</v>
      </c>
      <c r="Y2" s="10" t="s">
        <v>14</v>
      </c>
      <c r="Z2" s="10" t="s">
        <v>14</v>
      </c>
    </row>
    <row r="3" spans="1:26" ht="15.75" customHeight="1">
      <c r="A3" s="5">
        <v>42457.393198715276</v>
      </c>
      <c r="B3" s="38" t="s">
        <v>142</v>
      </c>
      <c r="C3" s="7" t="s">
        <v>11</v>
      </c>
      <c r="D3" s="8" t="s">
        <v>12</v>
      </c>
      <c r="E3" s="8" t="s">
        <v>12</v>
      </c>
      <c r="F3" s="7" t="s">
        <v>16</v>
      </c>
      <c r="N3" s="7" t="s">
        <v>17</v>
      </c>
      <c r="V3" s="9"/>
      <c r="X3" s="10" t="s">
        <v>14</v>
      </c>
      <c r="Y3" s="10" t="s">
        <v>14</v>
      </c>
      <c r="Z3" s="10" t="s">
        <v>14</v>
      </c>
    </row>
    <row r="4" spans="1:26" ht="15.75" customHeight="1">
      <c r="A4" s="5">
        <v>42457.599228553241</v>
      </c>
      <c r="B4" s="38" t="s">
        <v>142</v>
      </c>
      <c r="C4" s="7" t="s">
        <v>11</v>
      </c>
      <c r="D4" s="8" t="s">
        <v>19</v>
      </c>
      <c r="E4" s="8" t="s">
        <v>19</v>
      </c>
      <c r="G4" s="7" t="s">
        <v>18</v>
      </c>
      <c r="O4" s="7" t="s">
        <v>20</v>
      </c>
      <c r="V4" s="9"/>
      <c r="X4" s="10" t="s">
        <v>14</v>
      </c>
      <c r="Y4" s="10" t="s">
        <v>14</v>
      </c>
      <c r="Z4" s="10" t="s">
        <v>14</v>
      </c>
    </row>
    <row r="5" spans="1:26" ht="15.75" customHeight="1">
      <c r="A5" s="5">
        <v>42457.666824571759</v>
      </c>
      <c r="B5" s="38" t="s">
        <v>142</v>
      </c>
      <c r="C5" s="7" t="s">
        <v>11</v>
      </c>
      <c r="D5" s="8" t="s">
        <v>12</v>
      </c>
      <c r="E5" s="8" t="s">
        <v>12</v>
      </c>
      <c r="F5" s="7" t="s">
        <v>21</v>
      </c>
      <c r="N5" s="7" t="s">
        <v>17</v>
      </c>
      <c r="V5" s="9"/>
      <c r="X5" s="10" t="s">
        <v>14</v>
      </c>
      <c r="Y5" s="10" t="s">
        <v>14</v>
      </c>
      <c r="Z5" s="10" t="s">
        <v>14</v>
      </c>
    </row>
    <row r="6" spans="1:26" ht="15.75" customHeight="1">
      <c r="A6" s="5">
        <v>42457.696960046298</v>
      </c>
      <c r="B6" s="38" t="s">
        <v>142</v>
      </c>
      <c r="C6" s="7" t="s">
        <v>11</v>
      </c>
      <c r="D6" s="8" t="s">
        <v>12</v>
      </c>
      <c r="E6" s="8" t="s">
        <v>22</v>
      </c>
      <c r="F6" s="7" t="s">
        <v>21</v>
      </c>
      <c r="R6" s="7" t="s">
        <v>23</v>
      </c>
      <c r="V6" s="9"/>
      <c r="X6" s="10" t="s">
        <v>14</v>
      </c>
      <c r="Y6" s="10" t="s">
        <v>14</v>
      </c>
      <c r="Z6" s="10" t="s">
        <v>14</v>
      </c>
    </row>
    <row r="7" spans="1:26" ht="15.75" customHeight="1">
      <c r="A7" s="5">
        <v>42457.784112280089</v>
      </c>
      <c r="B7" s="38" t="s">
        <v>142</v>
      </c>
      <c r="C7" s="7" t="s">
        <v>11</v>
      </c>
      <c r="D7" s="8" t="s">
        <v>12</v>
      </c>
      <c r="E7" s="8" t="s">
        <v>12</v>
      </c>
      <c r="F7" s="7" t="s">
        <v>21</v>
      </c>
      <c r="N7" s="7" t="s">
        <v>17</v>
      </c>
      <c r="V7" s="9"/>
      <c r="X7" s="10" t="s">
        <v>14</v>
      </c>
      <c r="Y7" s="10" t="s">
        <v>14</v>
      </c>
      <c r="Z7" s="10" t="s">
        <v>14</v>
      </c>
    </row>
    <row r="8" spans="1:26" ht="15.75" customHeight="1">
      <c r="A8" s="5">
        <v>42457.799374930561</v>
      </c>
      <c r="B8" s="38" t="s">
        <v>142</v>
      </c>
      <c r="C8" s="7" t="s">
        <v>11</v>
      </c>
      <c r="D8" s="8" t="s">
        <v>24</v>
      </c>
      <c r="E8" s="8" t="s">
        <v>24</v>
      </c>
      <c r="I8" s="7" t="s">
        <v>25</v>
      </c>
      <c r="Q8" s="7" t="s">
        <v>26</v>
      </c>
      <c r="V8" s="9"/>
      <c r="X8" s="10" t="s">
        <v>14</v>
      </c>
      <c r="Y8" s="10" t="s">
        <v>14</v>
      </c>
      <c r="Z8" s="10" t="s">
        <v>14</v>
      </c>
    </row>
    <row r="9" spans="1:26" ht="15.75" customHeight="1">
      <c r="A9" s="5">
        <v>42457.890304409724</v>
      </c>
      <c r="B9" s="38" t="s">
        <v>142</v>
      </c>
      <c r="C9" s="7" t="s">
        <v>11</v>
      </c>
      <c r="D9" s="8" t="s">
        <v>24</v>
      </c>
      <c r="E9" s="8" t="s">
        <v>24</v>
      </c>
      <c r="I9" s="7" t="s">
        <v>25</v>
      </c>
      <c r="Q9" s="7" t="s">
        <v>26</v>
      </c>
      <c r="V9" s="9"/>
      <c r="X9" s="10" t="s">
        <v>14</v>
      </c>
      <c r="Y9" s="10" t="s">
        <v>14</v>
      </c>
      <c r="Z9" s="10" t="s">
        <v>14</v>
      </c>
    </row>
    <row r="10" spans="1:26" ht="15.75" customHeight="1">
      <c r="A10" s="5">
        <v>42457.961135335645</v>
      </c>
      <c r="B10" s="38" t="s">
        <v>142</v>
      </c>
      <c r="C10" s="7" t="s">
        <v>11</v>
      </c>
      <c r="D10" s="8" t="s">
        <v>27</v>
      </c>
      <c r="E10" s="8" t="s">
        <v>27</v>
      </c>
      <c r="H10" s="7" t="s">
        <v>28</v>
      </c>
      <c r="P10" s="7" t="s">
        <v>28</v>
      </c>
      <c r="V10" s="9"/>
      <c r="X10" s="10" t="s">
        <v>14</v>
      </c>
      <c r="Y10" s="10" t="s">
        <v>14</v>
      </c>
      <c r="Z10" s="10" t="s">
        <v>14</v>
      </c>
    </row>
    <row r="11" spans="1:26" ht="15.75" customHeight="1">
      <c r="A11" s="5">
        <v>42458.329067673607</v>
      </c>
      <c r="B11" s="38" t="s">
        <v>142</v>
      </c>
      <c r="C11" s="7" t="s">
        <v>11</v>
      </c>
      <c r="D11" s="8" t="s">
        <v>12</v>
      </c>
      <c r="E11" s="8" t="s">
        <v>12</v>
      </c>
      <c r="F11" s="7" t="s">
        <v>21</v>
      </c>
      <c r="N11" s="7" t="s">
        <v>10</v>
      </c>
      <c r="V11" s="9"/>
      <c r="X11" s="10" t="s">
        <v>14</v>
      </c>
      <c r="Y11" s="10" t="s">
        <v>14</v>
      </c>
      <c r="Z11" s="10" t="s">
        <v>14</v>
      </c>
    </row>
    <row r="12" spans="1:26" ht="15.75" customHeight="1">
      <c r="A12" s="5">
        <v>42458.413230335645</v>
      </c>
      <c r="B12" s="38" t="s">
        <v>142</v>
      </c>
      <c r="C12" s="7" t="s">
        <v>11</v>
      </c>
      <c r="D12" s="8" t="s">
        <v>29</v>
      </c>
      <c r="E12" s="8" t="s">
        <v>30</v>
      </c>
      <c r="M12" s="7" t="s">
        <v>31</v>
      </c>
      <c r="V12" s="9"/>
      <c r="X12" s="10" t="s">
        <v>14</v>
      </c>
      <c r="Y12" s="10" t="s">
        <v>14</v>
      </c>
      <c r="Z12" s="10" t="s">
        <v>14</v>
      </c>
    </row>
    <row r="13" spans="1:26" ht="15.75" customHeight="1">
      <c r="A13" s="5">
        <v>42460.405033263887</v>
      </c>
      <c r="B13" s="38" t="s">
        <v>142</v>
      </c>
      <c r="C13" s="7" t="s">
        <v>11</v>
      </c>
      <c r="D13" s="8" t="s">
        <v>27</v>
      </c>
      <c r="E13" s="8" t="s">
        <v>27</v>
      </c>
      <c r="H13" s="7" t="s">
        <v>32</v>
      </c>
      <c r="P13" s="7" t="s">
        <v>33</v>
      </c>
      <c r="V13" s="9"/>
      <c r="X13" s="10" t="s">
        <v>14</v>
      </c>
      <c r="Y13" s="10" t="s">
        <v>14</v>
      </c>
      <c r="Z13" s="10" t="s">
        <v>14</v>
      </c>
    </row>
    <row r="14" spans="1:26" ht="15.75" customHeight="1">
      <c r="A14" s="5">
        <v>42457.012623981485</v>
      </c>
      <c r="B14" s="38" t="s">
        <v>142</v>
      </c>
      <c r="C14" s="7" t="s">
        <v>35</v>
      </c>
      <c r="D14" s="8" t="s">
        <v>22</v>
      </c>
      <c r="E14" s="8" t="s">
        <v>22</v>
      </c>
      <c r="K14" s="7" t="s">
        <v>34</v>
      </c>
      <c r="R14" s="7" t="s">
        <v>23</v>
      </c>
      <c r="V14" s="9"/>
      <c r="X14" s="10" t="s">
        <v>14</v>
      </c>
      <c r="Y14" s="10" t="s">
        <v>14</v>
      </c>
      <c r="Z14" s="10" t="s">
        <v>14</v>
      </c>
    </row>
    <row r="15" spans="1:26" ht="15.75" customHeight="1">
      <c r="A15" s="5">
        <v>42457.644988946762</v>
      </c>
      <c r="B15" s="38" t="s">
        <v>142</v>
      </c>
      <c r="C15" s="7" t="s">
        <v>35</v>
      </c>
      <c r="D15" s="8" t="s">
        <v>19</v>
      </c>
      <c r="E15" s="8" t="s">
        <v>19</v>
      </c>
      <c r="G15" s="7" t="s">
        <v>36</v>
      </c>
      <c r="O15" s="7" t="s">
        <v>36</v>
      </c>
      <c r="V15" s="9"/>
      <c r="X15" s="10" t="s">
        <v>14</v>
      </c>
      <c r="Y15" s="10" t="s">
        <v>14</v>
      </c>
      <c r="Z15" s="10" t="s">
        <v>14</v>
      </c>
    </row>
    <row r="16" spans="1:26" ht="15.75" customHeight="1">
      <c r="A16" s="5">
        <v>42457.677203425927</v>
      </c>
      <c r="B16" s="38" t="s">
        <v>142</v>
      </c>
      <c r="C16" s="7" t="s">
        <v>35</v>
      </c>
      <c r="D16" s="8" t="s">
        <v>27</v>
      </c>
      <c r="E16" s="8" t="s">
        <v>27</v>
      </c>
      <c r="H16" s="7" t="s">
        <v>32</v>
      </c>
      <c r="P16" s="7" t="s">
        <v>33</v>
      </c>
      <c r="V16" s="9"/>
      <c r="X16" s="10" t="s">
        <v>14</v>
      </c>
      <c r="Y16" s="10" t="s">
        <v>14</v>
      </c>
      <c r="Z16" s="10" t="s">
        <v>14</v>
      </c>
    </row>
    <row r="17" spans="1:26" ht="15.75" customHeight="1">
      <c r="A17" s="5">
        <v>42457.84323972222</v>
      </c>
      <c r="B17" s="38" t="s">
        <v>142</v>
      </c>
      <c r="C17" s="7" t="s">
        <v>35</v>
      </c>
      <c r="D17" s="8" t="s">
        <v>24</v>
      </c>
      <c r="E17" s="8" t="s">
        <v>30</v>
      </c>
      <c r="I17" s="7" t="s">
        <v>25</v>
      </c>
      <c r="V17" s="9"/>
      <c r="X17" s="10" t="s">
        <v>14</v>
      </c>
      <c r="Y17" s="10" t="s">
        <v>14</v>
      </c>
      <c r="Z17" s="10" t="s">
        <v>14</v>
      </c>
    </row>
    <row r="18" spans="1:26" ht="15.75" customHeight="1">
      <c r="A18" s="5">
        <v>42457.858812592589</v>
      </c>
      <c r="B18" s="38" t="s">
        <v>142</v>
      </c>
      <c r="C18" s="7" t="s">
        <v>35</v>
      </c>
      <c r="D18" s="8" t="s">
        <v>19</v>
      </c>
      <c r="E18" s="8" t="s">
        <v>19</v>
      </c>
      <c r="G18" s="7" t="s">
        <v>38</v>
      </c>
      <c r="O18" s="7" t="s">
        <v>20</v>
      </c>
      <c r="V18" s="9"/>
      <c r="X18" s="10" t="s">
        <v>14</v>
      </c>
      <c r="Y18" s="10" t="s">
        <v>14</v>
      </c>
      <c r="Z18" s="10" t="s">
        <v>14</v>
      </c>
    </row>
    <row r="19" spans="1:26" ht="15.75" customHeight="1">
      <c r="A19" s="5">
        <v>42458.315375428239</v>
      </c>
      <c r="B19" s="38" t="s">
        <v>142</v>
      </c>
      <c r="C19" s="7" t="s">
        <v>35</v>
      </c>
      <c r="D19" s="8" t="s">
        <v>19</v>
      </c>
      <c r="E19" s="8" t="s">
        <v>19</v>
      </c>
      <c r="G19" s="7" t="s">
        <v>18</v>
      </c>
      <c r="O19" s="7" t="s">
        <v>20</v>
      </c>
      <c r="V19" s="9"/>
      <c r="X19" s="10" t="s">
        <v>14</v>
      </c>
      <c r="Y19" s="10" t="s">
        <v>14</v>
      </c>
      <c r="Z19" s="10" t="s">
        <v>14</v>
      </c>
    </row>
    <row r="20" spans="1:26" ht="15.75" customHeight="1">
      <c r="A20" s="5">
        <v>42458.346471921293</v>
      </c>
      <c r="B20" s="38" t="s">
        <v>142</v>
      </c>
      <c r="C20" s="7" t="s">
        <v>35</v>
      </c>
      <c r="D20" s="8" t="s">
        <v>22</v>
      </c>
      <c r="E20" s="8" t="s">
        <v>22</v>
      </c>
      <c r="K20" s="7" t="s">
        <v>39</v>
      </c>
      <c r="R20" s="7" t="s">
        <v>23</v>
      </c>
      <c r="V20" s="9"/>
      <c r="X20" s="10" t="s">
        <v>14</v>
      </c>
      <c r="Y20" s="10" t="s">
        <v>14</v>
      </c>
      <c r="Z20" s="10" t="s">
        <v>14</v>
      </c>
    </row>
    <row r="21" spans="1:26" ht="15.75" customHeight="1">
      <c r="A21" s="5">
        <v>42458.581901944446</v>
      </c>
      <c r="B21" s="38" t="s">
        <v>142</v>
      </c>
      <c r="C21" s="7" t="s">
        <v>35</v>
      </c>
      <c r="D21" s="8" t="s">
        <v>24</v>
      </c>
      <c r="E21" s="8" t="s">
        <v>24</v>
      </c>
      <c r="I21" s="7" t="s">
        <v>25</v>
      </c>
      <c r="Q21" s="7" t="s">
        <v>40</v>
      </c>
      <c r="V21" s="9"/>
      <c r="X21" s="10" t="s">
        <v>14</v>
      </c>
      <c r="Y21" s="10" t="s">
        <v>14</v>
      </c>
      <c r="Z21" s="10" t="s">
        <v>14</v>
      </c>
    </row>
    <row r="22" spans="1:26" ht="15.75" customHeight="1">
      <c r="A22" s="5">
        <v>42457.604610231487</v>
      </c>
      <c r="B22" s="38" t="s">
        <v>142</v>
      </c>
      <c r="C22" s="7" t="s">
        <v>41</v>
      </c>
      <c r="D22" s="8" t="s">
        <v>42</v>
      </c>
      <c r="E22" s="8" t="s">
        <v>42</v>
      </c>
      <c r="L22" s="7" t="s">
        <v>43</v>
      </c>
      <c r="T22" s="7" t="s">
        <v>43</v>
      </c>
      <c r="V22" s="9"/>
      <c r="X22" s="10" t="s">
        <v>14</v>
      </c>
      <c r="Y22" s="10" t="s">
        <v>14</v>
      </c>
      <c r="Z22" s="10" t="s">
        <v>14</v>
      </c>
    </row>
    <row r="23" spans="1:26" ht="15.75" customHeight="1">
      <c r="A23" s="5">
        <v>42457.644127743057</v>
      </c>
      <c r="B23" s="38" t="s">
        <v>142</v>
      </c>
      <c r="C23" s="7" t="s">
        <v>41</v>
      </c>
      <c r="D23" s="8" t="s">
        <v>12</v>
      </c>
      <c r="E23" s="8" t="s">
        <v>12</v>
      </c>
      <c r="F23" s="7" t="s">
        <v>21</v>
      </c>
      <c r="N23" s="7" t="s">
        <v>17</v>
      </c>
      <c r="V23" s="9"/>
      <c r="X23" s="10" t="s">
        <v>14</v>
      </c>
      <c r="Y23" s="10" t="s">
        <v>14</v>
      </c>
      <c r="Z23" s="10" t="s">
        <v>14</v>
      </c>
    </row>
    <row r="24" spans="1:26" ht="15.75" customHeight="1">
      <c r="A24" s="5">
        <v>42457.704808229166</v>
      </c>
      <c r="B24" s="38" t="s">
        <v>142</v>
      </c>
      <c r="C24" s="7" t="s">
        <v>41</v>
      </c>
      <c r="D24" s="8" t="s">
        <v>22</v>
      </c>
      <c r="E24" s="8" t="s">
        <v>22</v>
      </c>
      <c r="K24" s="7" t="s">
        <v>44</v>
      </c>
      <c r="R24" s="7" t="s">
        <v>23</v>
      </c>
      <c r="V24" s="9"/>
      <c r="X24" s="10" t="s">
        <v>14</v>
      </c>
      <c r="Y24" s="10" t="s">
        <v>14</v>
      </c>
      <c r="Z24" s="10" t="s">
        <v>14</v>
      </c>
    </row>
    <row r="25" spans="1:26" ht="15.75" customHeight="1">
      <c r="A25" s="5">
        <v>42457.735031087963</v>
      </c>
      <c r="B25" s="38" t="s">
        <v>142</v>
      </c>
      <c r="C25" s="7" t="s">
        <v>41</v>
      </c>
      <c r="D25" s="8" t="s">
        <v>29</v>
      </c>
      <c r="E25" s="8" t="s">
        <v>29</v>
      </c>
      <c r="M25" s="7" t="s">
        <v>45</v>
      </c>
      <c r="U25" s="7" t="s">
        <v>31</v>
      </c>
      <c r="V25" s="9"/>
      <c r="X25" s="10" t="s">
        <v>14</v>
      </c>
      <c r="Y25" s="11" t="s">
        <v>14</v>
      </c>
      <c r="Z25" s="10" t="s">
        <v>14</v>
      </c>
    </row>
    <row r="26" spans="1:26" ht="15.75" customHeight="1">
      <c r="A26" s="5">
        <v>42457.750447615741</v>
      </c>
      <c r="B26" s="38" t="s">
        <v>142</v>
      </c>
      <c r="C26" s="7" t="s">
        <v>41</v>
      </c>
      <c r="D26" s="8" t="s">
        <v>12</v>
      </c>
      <c r="E26" s="8" t="s">
        <v>12</v>
      </c>
      <c r="F26" s="7" t="s">
        <v>21</v>
      </c>
      <c r="N26" s="7" t="s">
        <v>17</v>
      </c>
      <c r="V26" s="9"/>
      <c r="X26" s="10" t="s">
        <v>14</v>
      </c>
      <c r="Y26" s="10" t="s">
        <v>14</v>
      </c>
      <c r="Z26" s="10" t="s">
        <v>14</v>
      </c>
    </row>
    <row r="27" spans="1:26" ht="15.75" customHeight="1">
      <c r="A27" s="5">
        <v>42457.752263842594</v>
      </c>
      <c r="B27" s="38" t="s">
        <v>142</v>
      </c>
      <c r="C27" s="7" t="s">
        <v>41</v>
      </c>
      <c r="D27" s="8" t="s">
        <v>22</v>
      </c>
      <c r="E27" s="8" t="s">
        <v>22</v>
      </c>
      <c r="K27" s="7" t="s">
        <v>44</v>
      </c>
      <c r="R27" s="7" t="s">
        <v>23</v>
      </c>
      <c r="V27" s="9"/>
      <c r="X27" s="10" t="s">
        <v>14</v>
      </c>
      <c r="Y27" s="10" t="s">
        <v>14</v>
      </c>
      <c r="Z27" s="10" t="s">
        <v>14</v>
      </c>
    </row>
    <row r="28" spans="1:26" ht="15.75" customHeight="1">
      <c r="A28" s="5">
        <v>42457.773983472223</v>
      </c>
      <c r="B28" s="38" t="s">
        <v>142</v>
      </c>
      <c r="C28" s="7" t="s">
        <v>41</v>
      </c>
      <c r="D28" s="8" t="s">
        <v>27</v>
      </c>
      <c r="E28" s="8" t="s">
        <v>27</v>
      </c>
      <c r="H28" s="7" t="s">
        <v>32</v>
      </c>
      <c r="P28" s="7" t="s">
        <v>28</v>
      </c>
      <c r="V28" s="9"/>
      <c r="X28" s="10" t="s">
        <v>14</v>
      </c>
      <c r="Y28" s="10" t="s">
        <v>14</v>
      </c>
      <c r="Z28" s="10" t="s">
        <v>14</v>
      </c>
    </row>
    <row r="29" spans="1:26" ht="15.75" customHeight="1">
      <c r="A29" s="5">
        <v>42457.812603611106</v>
      </c>
      <c r="B29" s="38" t="s">
        <v>142</v>
      </c>
      <c r="C29" s="7" t="s">
        <v>41</v>
      </c>
      <c r="D29" s="8" t="s">
        <v>27</v>
      </c>
      <c r="E29" s="8" t="s">
        <v>19</v>
      </c>
      <c r="H29" s="7" t="s">
        <v>33</v>
      </c>
      <c r="O29" s="7" t="s">
        <v>36</v>
      </c>
      <c r="V29" s="9"/>
      <c r="X29" s="10" t="s">
        <v>14</v>
      </c>
      <c r="Y29" s="10" t="s">
        <v>14</v>
      </c>
      <c r="Z29" s="10" t="s">
        <v>14</v>
      </c>
    </row>
    <row r="30" spans="1:26" ht="13.2">
      <c r="A30" s="5">
        <v>42457.826629652773</v>
      </c>
      <c r="B30" s="38" t="s">
        <v>142</v>
      </c>
      <c r="C30" s="7" t="s">
        <v>41</v>
      </c>
      <c r="D30" s="8" t="s">
        <v>12</v>
      </c>
      <c r="E30" s="8" t="s">
        <v>12</v>
      </c>
      <c r="F30" s="7" t="s">
        <v>15</v>
      </c>
      <c r="N30" s="7" t="s">
        <v>17</v>
      </c>
      <c r="V30" s="9"/>
      <c r="X30" s="10" t="s">
        <v>14</v>
      </c>
      <c r="Y30" s="10" t="s">
        <v>14</v>
      </c>
      <c r="Z30" s="10" t="s">
        <v>14</v>
      </c>
    </row>
    <row r="31" spans="1:26" ht="13.2">
      <c r="A31" s="5">
        <v>42457.911228854166</v>
      </c>
      <c r="B31" s="38" t="s">
        <v>142</v>
      </c>
      <c r="C31" s="7" t="s">
        <v>41</v>
      </c>
      <c r="D31" s="8" t="s">
        <v>12</v>
      </c>
      <c r="E31" s="8" t="s">
        <v>22</v>
      </c>
      <c r="F31" s="7" t="s">
        <v>21</v>
      </c>
      <c r="R31" s="7" t="s">
        <v>23</v>
      </c>
      <c r="V31" s="9"/>
      <c r="X31" s="10" t="s">
        <v>14</v>
      </c>
      <c r="Y31" s="10" t="s">
        <v>14</v>
      </c>
      <c r="Z31" s="10" t="s">
        <v>14</v>
      </c>
    </row>
    <row r="32" spans="1:26" ht="13.2">
      <c r="A32" s="5">
        <v>42458.748036539357</v>
      </c>
      <c r="B32" s="38" t="s">
        <v>142</v>
      </c>
      <c r="C32" s="7" t="s">
        <v>41</v>
      </c>
      <c r="D32" s="8" t="s">
        <v>27</v>
      </c>
      <c r="E32" s="8" t="s">
        <v>27</v>
      </c>
      <c r="H32" s="7" t="s">
        <v>32</v>
      </c>
      <c r="P32" s="7" t="s">
        <v>28</v>
      </c>
      <c r="V32" s="9"/>
      <c r="X32" s="10" t="s">
        <v>14</v>
      </c>
      <c r="Y32" s="10" t="s">
        <v>14</v>
      </c>
      <c r="Z32" s="10" t="s">
        <v>14</v>
      </c>
    </row>
    <row r="33" spans="1:26" ht="13.2">
      <c r="A33" s="12">
        <v>42457.005865775463</v>
      </c>
      <c r="B33" s="38" t="s">
        <v>142</v>
      </c>
      <c r="C33" s="13" t="s">
        <v>47</v>
      </c>
      <c r="D33" s="14" t="s">
        <v>19</v>
      </c>
      <c r="E33" s="14" t="s">
        <v>19</v>
      </c>
      <c r="F33" s="15"/>
      <c r="G33" s="13" t="s">
        <v>46</v>
      </c>
      <c r="H33" s="15"/>
      <c r="I33" s="15"/>
      <c r="J33" s="15"/>
      <c r="K33" s="15"/>
      <c r="L33" s="15"/>
      <c r="M33" s="15"/>
      <c r="N33" s="15"/>
      <c r="O33" s="13" t="s">
        <v>36</v>
      </c>
      <c r="P33" s="15"/>
      <c r="Q33" s="15"/>
      <c r="R33" s="15"/>
      <c r="S33" s="15"/>
      <c r="T33" s="15"/>
      <c r="U33" s="15"/>
      <c r="V33" s="16"/>
      <c r="W33" s="15"/>
      <c r="X33" s="17" t="s">
        <v>14</v>
      </c>
      <c r="Y33" s="17" t="s">
        <v>14</v>
      </c>
      <c r="Z33" s="17" t="s">
        <v>14</v>
      </c>
    </row>
    <row r="34" spans="1:26" ht="13.2">
      <c r="A34" s="5">
        <v>42457.005869722227</v>
      </c>
      <c r="B34" s="38" t="s">
        <v>142</v>
      </c>
      <c r="C34" s="7" t="s">
        <v>47</v>
      </c>
      <c r="D34" s="8" t="s">
        <v>49</v>
      </c>
      <c r="E34" s="8" t="s">
        <v>49</v>
      </c>
      <c r="J34" s="7" t="s">
        <v>48</v>
      </c>
      <c r="S34" s="7" t="s">
        <v>48</v>
      </c>
      <c r="V34" s="9"/>
      <c r="X34" s="10" t="s">
        <v>14</v>
      </c>
      <c r="Y34" s="10" t="s">
        <v>14</v>
      </c>
      <c r="Z34" s="10" t="s">
        <v>14</v>
      </c>
    </row>
    <row r="35" spans="1:26" ht="13.2">
      <c r="A35" s="5">
        <v>42457.006585914351</v>
      </c>
      <c r="B35" s="38" t="s">
        <v>142</v>
      </c>
      <c r="C35" s="7" t="s">
        <v>47</v>
      </c>
      <c r="D35" s="8" t="s">
        <v>19</v>
      </c>
      <c r="E35" s="8" t="s">
        <v>19</v>
      </c>
      <c r="G35" s="7" t="s">
        <v>50</v>
      </c>
      <c r="O35" s="7" t="s">
        <v>20</v>
      </c>
      <c r="V35" s="9"/>
      <c r="X35" s="10" t="s">
        <v>14</v>
      </c>
      <c r="Y35" s="10" t="s">
        <v>14</v>
      </c>
      <c r="Z35" s="10" t="s">
        <v>14</v>
      </c>
    </row>
    <row r="36" spans="1:26" ht="13.2">
      <c r="A36" s="5">
        <v>42457.007965300931</v>
      </c>
      <c r="B36" s="38" t="s">
        <v>142</v>
      </c>
      <c r="C36" s="7" t="s">
        <v>47</v>
      </c>
      <c r="D36" s="8" t="s">
        <v>42</v>
      </c>
      <c r="E36" s="8" t="s">
        <v>42</v>
      </c>
      <c r="L36" s="7" t="s">
        <v>51</v>
      </c>
      <c r="T36" s="7" t="s">
        <v>43</v>
      </c>
      <c r="V36" s="9"/>
      <c r="X36" s="10" t="s">
        <v>14</v>
      </c>
      <c r="Y36" s="10" t="s">
        <v>14</v>
      </c>
      <c r="Z36" s="10" t="s">
        <v>14</v>
      </c>
    </row>
    <row r="37" spans="1:26" ht="13.2">
      <c r="A37" s="5">
        <v>42457.010073831014</v>
      </c>
      <c r="B37" s="38" t="s">
        <v>142</v>
      </c>
      <c r="C37" s="7" t="s">
        <v>47</v>
      </c>
      <c r="D37" s="8" t="s">
        <v>29</v>
      </c>
      <c r="E37" s="8" t="s">
        <v>29</v>
      </c>
      <c r="M37" s="7" t="s">
        <v>31</v>
      </c>
      <c r="U37" s="7" t="s">
        <v>52</v>
      </c>
      <c r="V37" s="18"/>
      <c r="X37" s="19" t="s">
        <v>14</v>
      </c>
      <c r="Y37" s="19" t="s">
        <v>14</v>
      </c>
      <c r="Z37" s="19" t="s">
        <v>14</v>
      </c>
    </row>
    <row r="38" spans="1:26" ht="13.2">
      <c r="A38" s="5">
        <v>42457.011117141199</v>
      </c>
      <c r="B38" s="38" t="s">
        <v>142</v>
      </c>
      <c r="C38" s="7" t="s">
        <v>47</v>
      </c>
      <c r="D38" s="8" t="s">
        <v>29</v>
      </c>
      <c r="E38" s="8" t="s">
        <v>29</v>
      </c>
      <c r="M38" s="7" t="s">
        <v>31</v>
      </c>
      <c r="U38" s="7" t="s">
        <v>52</v>
      </c>
      <c r="V38" s="18"/>
      <c r="X38" s="10" t="s">
        <v>14</v>
      </c>
      <c r="Y38" s="10" t="s">
        <v>14</v>
      </c>
      <c r="Z38" s="10" t="s">
        <v>14</v>
      </c>
    </row>
    <row r="39" spans="1:26" ht="13.2">
      <c r="A39" s="5">
        <v>42457.042684282409</v>
      </c>
      <c r="B39" s="38" t="s">
        <v>142</v>
      </c>
      <c r="C39" s="7" t="s">
        <v>47</v>
      </c>
      <c r="D39" s="8" t="s">
        <v>12</v>
      </c>
      <c r="E39" s="8" t="s">
        <v>12</v>
      </c>
      <c r="F39" s="7" t="s">
        <v>17</v>
      </c>
      <c r="N39" s="7" t="s">
        <v>17</v>
      </c>
      <c r="V39" s="9"/>
      <c r="X39" s="10" t="s">
        <v>14</v>
      </c>
      <c r="Y39" s="10" t="s">
        <v>14</v>
      </c>
      <c r="Z39" s="10" t="s">
        <v>14</v>
      </c>
    </row>
    <row r="40" spans="1:26" ht="13.2">
      <c r="A40" s="5">
        <v>42457.621203333329</v>
      </c>
      <c r="B40" s="38" t="s">
        <v>142</v>
      </c>
      <c r="C40" s="7" t="s">
        <v>47</v>
      </c>
      <c r="D40" s="8" t="s">
        <v>19</v>
      </c>
      <c r="E40" s="8" t="s">
        <v>19</v>
      </c>
      <c r="G40" s="7" t="s">
        <v>50</v>
      </c>
      <c r="O40" s="7" t="s">
        <v>20</v>
      </c>
      <c r="V40" s="9"/>
      <c r="X40" s="10" t="s">
        <v>14</v>
      </c>
      <c r="Y40" s="10" t="s">
        <v>14</v>
      </c>
      <c r="Z40" s="10" t="s">
        <v>14</v>
      </c>
    </row>
    <row r="41" spans="1:26" ht="13.2">
      <c r="A41" s="5">
        <v>42457.651227129631</v>
      </c>
      <c r="B41" s="38" t="s">
        <v>142</v>
      </c>
      <c r="C41" s="7" t="s">
        <v>47</v>
      </c>
      <c r="D41" s="8" t="s">
        <v>49</v>
      </c>
      <c r="E41" s="8" t="s">
        <v>49</v>
      </c>
      <c r="J41" s="7" t="s">
        <v>48</v>
      </c>
      <c r="S41" s="7" t="s">
        <v>48</v>
      </c>
      <c r="V41" s="9"/>
      <c r="X41" s="10" t="s">
        <v>14</v>
      </c>
      <c r="Y41" s="10" t="s">
        <v>14</v>
      </c>
      <c r="Z41" s="10" t="s">
        <v>14</v>
      </c>
    </row>
    <row r="42" spans="1:26" ht="13.2">
      <c r="A42" s="5">
        <v>42457.666487442126</v>
      </c>
      <c r="B42" s="38" t="s">
        <v>142</v>
      </c>
      <c r="C42" s="7" t="s">
        <v>47</v>
      </c>
      <c r="D42" s="8" t="s">
        <v>27</v>
      </c>
      <c r="E42" s="8" t="s">
        <v>27</v>
      </c>
      <c r="H42" s="7" t="s">
        <v>32</v>
      </c>
      <c r="P42" s="7" t="s">
        <v>33</v>
      </c>
      <c r="V42" s="9"/>
      <c r="X42" s="10" t="s">
        <v>14</v>
      </c>
      <c r="Y42" s="10" t="s">
        <v>14</v>
      </c>
      <c r="Z42" s="10" t="s">
        <v>14</v>
      </c>
    </row>
    <row r="43" spans="1:26" ht="13.2">
      <c r="A43" s="5">
        <v>42457.670545740737</v>
      </c>
      <c r="B43" s="38" t="s">
        <v>142</v>
      </c>
      <c r="C43" s="7" t="s">
        <v>47</v>
      </c>
      <c r="D43" s="8" t="s">
        <v>19</v>
      </c>
      <c r="E43" s="8" t="s">
        <v>19</v>
      </c>
      <c r="G43" s="7" t="s">
        <v>18</v>
      </c>
      <c r="O43" s="7" t="s">
        <v>20</v>
      </c>
      <c r="V43" s="9"/>
      <c r="X43" s="10" t="s">
        <v>14</v>
      </c>
      <c r="Y43" s="10" t="s">
        <v>14</v>
      </c>
      <c r="Z43" s="10" t="s">
        <v>14</v>
      </c>
    </row>
    <row r="44" spans="1:26" ht="13.2">
      <c r="A44" s="5">
        <v>42457.673070983801</v>
      </c>
      <c r="B44" s="38" t="s">
        <v>142</v>
      </c>
      <c r="C44" s="7" t="s">
        <v>47</v>
      </c>
      <c r="D44" s="8" t="s">
        <v>49</v>
      </c>
      <c r="E44" s="8" t="s">
        <v>49</v>
      </c>
      <c r="J44" s="7" t="s">
        <v>48</v>
      </c>
      <c r="S44" s="7" t="s">
        <v>48</v>
      </c>
      <c r="V44" s="9"/>
      <c r="X44" s="10" t="s">
        <v>14</v>
      </c>
      <c r="Y44" s="10" t="s">
        <v>14</v>
      </c>
      <c r="Z44" s="10" t="s">
        <v>14</v>
      </c>
    </row>
    <row r="45" spans="1:26" ht="13.2">
      <c r="A45" s="5">
        <v>42457.701454201393</v>
      </c>
      <c r="B45" s="38" t="s">
        <v>142</v>
      </c>
      <c r="C45" s="7" t="s">
        <v>47</v>
      </c>
      <c r="D45" s="8" t="s">
        <v>19</v>
      </c>
      <c r="E45" s="8" t="s">
        <v>19</v>
      </c>
      <c r="G45" s="7" t="s">
        <v>50</v>
      </c>
      <c r="O45" s="7" t="s">
        <v>20</v>
      </c>
      <c r="V45" s="9"/>
      <c r="X45" s="10" t="s">
        <v>14</v>
      </c>
      <c r="Y45" s="10" t="s">
        <v>14</v>
      </c>
      <c r="Z45" s="10" t="s">
        <v>14</v>
      </c>
    </row>
    <row r="46" spans="1:26" ht="13.2">
      <c r="A46" s="5">
        <v>42457.704004965279</v>
      </c>
      <c r="B46" s="38" t="s">
        <v>142</v>
      </c>
      <c r="C46" s="7" t="s">
        <v>47</v>
      </c>
      <c r="D46" s="8" t="s">
        <v>29</v>
      </c>
      <c r="E46" s="8" t="s">
        <v>29</v>
      </c>
      <c r="M46" s="7" t="s">
        <v>45</v>
      </c>
      <c r="U46" s="7" t="s">
        <v>52</v>
      </c>
      <c r="V46" s="9"/>
      <c r="X46" s="10" t="s">
        <v>14</v>
      </c>
      <c r="Y46" s="10" t="s">
        <v>14</v>
      </c>
      <c r="Z46" s="10" t="s">
        <v>14</v>
      </c>
    </row>
    <row r="47" spans="1:26" ht="13.2">
      <c r="A47" s="5">
        <v>42457.722131620365</v>
      </c>
      <c r="B47" s="38" t="s">
        <v>142</v>
      </c>
      <c r="C47" s="7" t="s">
        <v>47</v>
      </c>
      <c r="D47" s="8" t="s">
        <v>19</v>
      </c>
      <c r="E47" s="8" t="s">
        <v>19</v>
      </c>
      <c r="G47" s="7" t="s">
        <v>50</v>
      </c>
      <c r="O47" s="7" t="s">
        <v>20</v>
      </c>
      <c r="V47" s="9"/>
      <c r="X47" s="10" t="s">
        <v>14</v>
      </c>
      <c r="Y47" s="10" t="s">
        <v>14</v>
      </c>
      <c r="Z47" s="10" t="s">
        <v>14</v>
      </c>
    </row>
    <row r="48" spans="1:26" ht="13.2">
      <c r="A48" s="5">
        <v>42457.736128715274</v>
      </c>
      <c r="B48" s="38" t="s">
        <v>142</v>
      </c>
      <c r="C48" s="7" t="s">
        <v>47</v>
      </c>
      <c r="D48" s="8" t="s">
        <v>12</v>
      </c>
      <c r="E48" s="8" t="s">
        <v>19</v>
      </c>
      <c r="F48" s="7" t="s">
        <v>21</v>
      </c>
      <c r="O48" s="7" t="s">
        <v>20</v>
      </c>
      <c r="V48" s="9"/>
      <c r="X48" s="10" t="s">
        <v>14</v>
      </c>
      <c r="Y48" s="10" t="s">
        <v>14</v>
      </c>
      <c r="Z48" s="10" t="s">
        <v>14</v>
      </c>
    </row>
    <row r="49" spans="1:26" ht="13.2">
      <c r="A49" s="5">
        <v>42457.775675578705</v>
      </c>
      <c r="B49" s="38" t="s">
        <v>142</v>
      </c>
      <c r="C49" s="7" t="s">
        <v>47</v>
      </c>
      <c r="D49" s="8" t="s">
        <v>19</v>
      </c>
      <c r="E49" s="8" t="s">
        <v>19</v>
      </c>
      <c r="G49" s="7" t="s">
        <v>38</v>
      </c>
      <c r="O49" s="7" t="s">
        <v>54</v>
      </c>
      <c r="V49" s="9"/>
      <c r="X49" s="10" t="s">
        <v>14</v>
      </c>
      <c r="Y49" s="10" t="s">
        <v>14</v>
      </c>
      <c r="Z49" s="10" t="s">
        <v>14</v>
      </c>
    </row>
    <row r="50" spans="1:26" ht="13.2">
      <c r="A50" s="5">
        <v>42457.836940995374</v>
      </c>
      <c r="B50" s="38" t="s">
        <v>142</v>
      </c>
      <c r="C50" s="7" t="s">
        <v>47</v>
      </c>
      <c r="D50" s="8" t="s">
        <v>19</v>
      </c>
      <c r="E50" s="8" t="s">
        <v>30</v>
      </c>
      <c r="G50" s="7" t="s">
        <v>50</v>
      </c>
      <c r="V50" s="9"/>
      <c r="X50" s="10" t="s">
        <v>14</v>
      </c>
      <c r="Y50" s="10" t="s">
        <v>14</v>
      </c>
      <c r="Z50" s="10" t="s">
        <v>14</v>
      </c>
    </row>
    <row r="51" spans="1:26" ht="13.2">
      <c r="A51" s="5">
        <v>42457.867091504631</v>
      </c>
      <c r="B51" s="38" t="s">
        <v>142</v>
      </c>
      <c r="C51" s="7" t="s">
        <v>47</v>
      </c>
      <c r="D51" s="8" t="s">
        <v>19</v>
      </c>
      <c r="E51" s="8" t="s">
        <v>19</v>
      </c>
      <c r="G51" s="7" t="s">
        <v>50</v>
      </c>
      <c r="O51" s="7" t="s">
        <v>20</v>
      </c>
      <c r="V51" s="9"/>
      <c r="X51" s="10" t="s">
        <v>14</v>
      </c>
      <c r="Y51" s="10" t="s">
        <v>14</v>
      </c>
      <c r="Z51" s="10" t="s">
        <v>14</v>
      </c>
    </row>
    <row r="52" spans="1:26" ht="13.2">
      <c r="A52" s="5">
        <v>42457.887329421297</v>
      </c>
      <c r="B52" s="38" t="s">
        <v>142</v>
      </c>
      <c r="C52" s="7" t="s">
        <v>47</v>
      </c>
      <c r="D52" s="8" t="s">
        <v>12</v>
      </c>
      <c r="E52" s="8" t="s">
        <v>12</v>
      </c>
      <c r="F52" s="7" t="s">
        <v>55</v>
      </c>
      <c r="N52" s="7" t="s">
        <v>17</v>
      </c>
      <c r="V52" s="9"/>
      <c r="X52" s="10" t="s">
        <v>14</v>
      </c>
      <c r="Y52" s="10" t="s">
        <v>14</v>
      </c>
      <c r="Z52" s="10" t="s">
        <v>14</v>
      </c>
    </row>
    <row r="53" spans="1:26" ht="13.2">
      <c r="A53" s="5">
        <v>42457.900246076388</v>
      </c>
      <c r="B53" s="38" t="s">
        <v>142</v>
      </c>
      <c r="C53" s="7" t="s">
        <v>47</v>
      </c>
      <c r="D53" s="8" t="s">
        <v>12</v>
      </c>
      <c r="E53" s="8" t="s">
        <v>12</v>
      </c>
      <c r="F53" s="7" t="s">
        <v>15</v>
      </c>
      <c r="N53" s="7" t="s">
        <v>10</v>
      </c>
      <c r="V53" s="9"/>
      <c r="X53" s="10" t="s">
        <v>14</v>
      </c>
      <c r="Y53" s="10" t="s">
        <v>14</v>
      </c>
      <c r="Z53" s="10" t="s">
        <v>14</v>
      </c>
    </row>
    <row r="54" spans="1:26" ht="13.2">
      <c r="A54" s="5">
        <v>42457.919175636576</v>
      </c>
      <c r="B54" s="38" t="s">
        <v>142</v>
      </c>
      <c r="C54" s="7" t="s">
        <v>47</v>
      </c>
      <c r="D54" s="8" t="s">
        <v>24</v>
      </c>
      <c r="E54" s="8" t="s">
        <v>24</v>
      </c>
      <c r="I54" s="7" t="s">
        <v>56</v>
      </c>
      <c r="Q54" s="7" t="s">
        <v>40</v>
      </c>
      <c r="V54" s="9"/>
      <c r="X54" s="10" t="s">
        <v>14</v>
      </c>
      <c r="Y54" s="10" t="s">
        <v>14</v>
      </c>
      <c r="Z54" s="10" t="s">
        <v>14</v>
      </c>
    </row>
    <row r="55" spans="1:26" ht="13.2">
      <c r="A55" s="5">
        <v>42457.926511608792</v>
      </c>
      <c r="B55" s="38" t="s">
        <v>142</v>
      </c>
      <c r="C55" s="7" t="s">
        <v>47</v>
      </c>
      <c r="D55" s="8" t="s">
        <v>12</v>
      </c>
      <c r="E55" s="8" t="s">
        <v>12</v>
      </c>
      <c r="F55" s="7" t="s">
        <v>21</v>
      </c>
      <c r="N55" s="7" t="s">
        <v>17</v>
      </c>
      <c r="V55" s="9"/>
      <c r="X55" s="10" t="s">
        <v>14</v>
      </c>
      <c r="Y55" s="10" t="s">
        <v>14</v>
      </c>
      <c r="Z55" s="10" t="s">
        <v>14</v>
      </c>
    </row>
    <row r="56" spans="1:26" ht="13.2">
      <c r="A56" s="5">
        <v>42457.926798402783</v>
      </c>
      <c r="B56" s="38" t="s">
        <v>142</v>
      </c>
      <c r="C56" s="7" t="s">
        <v>47</v>
      </c>
      <c r="D56" s="8" t="s">
        <v>27</v>
      </c>
      <c r="E56" s="8" t="s">
        <v>27</v>
      </c>
      <c r="H56" s="7" t="s">
        <v>32</v>
      </c>
      <c r="P56" s="7" t="s">
        <v>33</v>
      </c>
      <c r="V56" s="9"/>
      <c r="X56" s="10" t="s">
        <v>14</v>
      </c>
      <c r="Y56" s="10" t="s">
        <v>14</v>
      </c>
      <c r="Z56" s="10" t="s">
        <v>14</v>
      </c>
    </row>
    <row r="57" spans="1:26" ht="13.2">
      <c r="A57" s="5">
        <v>42457.95121053241</v>
      </c>
      <c r="B57" s="38" t="s">
        <v>142</v>
      </c>
      <c r="C57" s="7" t="s">
        <v>47</v>
      </c>
      <c r="D57" s="8" t="s">
        <v>12</v>
      </c>
      <c r="E57" s="8" t="s">
        <v>12</v>
      </c>
      <c r="F57" s="7" t="s">
        <v>21</v>
      </c>
      <c r="N57" s="7" t="s">
        <v>17</v>
      </c>
      <c r="V57" s="9"/>
      <c r="X57" s="10" t="s">
        <v>14</v>
      </c>
      <c r="Y57" s="10" t="s">
        <v>14</v>
      </c>
      <c r="Z57" s="10" t="s">
        <v>14</v>
      </c>
    </row>
    <row r="58" spans="1:26" ht="13.2">
      <c r="A58" s="5">
        <v>42457.975922407408</v>
      </c>
      <c r="B58" s="38" t="s">
        <v>142</v>
      </c>
      <c r="C58" s="7" t="s">
        <v>47</v>
      </c>
      <c r="D58" s="8" t="s">
        <v>22</v>
      </c>
      <c r="E58" s="8" t="s">
        <v>22</v>
      </c>
      <c r="K58" s="7" t="s">
        <v>39</v>
      </c>
      <c r="R58" s="7" t="s">
        <v>23</v>
      </c>
      <c r="V58" s="9"/>
      <c r="X58" s="10" t="s">
        <v>14</v>
      </c>
      <c r="Y58" s="10" t="s">
        <v>14</v>
      </c>
      <c r="Z58" s="10" t="s">
        <v>14</v>
      </c>
    </row>
    <row r="59" spans="1:26" ht="13.2">
      <c r="A59" s="5">
        <v>42458.07839894676</v>
      </c>
      <c r="B59" s="38" t="s">
        <v>142</v>
      </c>
      <c r="C59" s="7" t="s">
        <v>47</v>
      </c>
      <c r="D59" s="8" t="s">
        <v>22</v>
      </c>
      <c r="E59" s="8" t="s">
        <v>22</v>
      </c>
      <c r="K59" s="7" t="s">
        <v>39</v>
      </c>
      <c r="R59" s="7" t="s">
        <v>23</v>
      </c>
      <c r="V59" s="9"/>
      <c r="X59" s="10" t="s">
        <v>14</v>
      </c>
      <c r="Y59" s="10" t="s">
        <v>14</v>
      </c>
      <c r="Z59" s="10" t="s">
        <v>14</v>
      </c>
    </row>
    <row r="60" spans="1:26" ht="13.2">
      <c r="A60" s="5">
        <v>42458.232068541663</v>
      </c>
      <c r="B60" s="38" t="s">
        <v>142</v>
      </c>
      <c r="C60" s="7" t="s">
        <v>47</v>
      </c>
      <c r="D60" s="8" t="s">
        <v>19</v>
      </c>
      <c r="E60" s="8" t="s">
        <v>19</v>
      </c>
      <c r="G60" s="7" t="s">
        <v>50</v>
      </c>
      <c r="O60" s="7" t="s">
        <v>20</v>
      </c>
      <c r="V60" s="9"/>
      <c r="X60" s="10" t="s">
        <v>14</v>
      </c>
      <c r="Y60" s="10" t="s">
        <v>14</v>
      </c>
      <c r="Z60" s="10" t="s">
        <v>14</v>
      </c>
    </row>
    <row r="61" spans="1:26" ht="13.2">
      <c r="A61" s="5">
        <v>42458.324107407403</v>
      </c>
      <c r="B61" s="38" t="s">
        <v>142</v>
      </c>
      <c r="C61" s="7" t="s">
        <v>47</v>
      </c>
      <c r="D61" s="8" t="s">
        <v>49</v>
      </c>
      <c r="E61" s="8" t="s">
        <v>49</v>
      </c>
      <c r="J61" s="7" t="s">
        <v>48</v>
      </c>
      <c r="S61" s="7" t="s">
        <v>48</v>
      </c>
      <c r="V61" s="9"/>
      <c r="X61" s="10" t="s">
        <v>14</v>
      </c>
      <c r="Y61" s="10" t="s">
        <v>14</v>
      </c>
      <c r="Z61" s="10" t="s">
        <v>14</v>
      </c>
    </row>
    <row r="62" spans="1:26" ht="13.2">
      <c r="A62" s="5">
        <v>42458.398919814819</v>
      </c>
      <c r="B62" s="38" t="s">
        <v>142</v>
      </c>
      <c r="C62" s="7" t="s">
        <v>47</v>
      </c>
      <c r="D62" s="8" t="s">
        <v>12</v>
      </c>
      <c r="E62" s="8" t="s">
        <v>30</v>
      </c>
      <c r="F62" s="7" t="s">
        <v>15</v>
      </c>
      <c r="V62" s="9"/>
      <c r="X62" s="10" t="s">
        <v>14</v>
      </c>
      <c r="Y62" s="10" t="s">
        <v>14</v>
      </c>
      <c r="Z62" s="10" t="s">
        <v>14</v>
      </c>
    </row>
    <row r="63" spans="1:26" ht="13.2">
      <c r="A63" s="5">
        <v>42458.431787847221</v>
      </c>
      <c r="B63" s="38" t="s">
        <v>142</v>
      </c>
      <c r="C63" s="7" t="s">
        <v>47</v>
      </c>
      <c r="D63" s="8" t="s">
        <v>19</v>
      </c>
      <c r="E63" s="8" t="s">
        <v>19</v>
      </c>
      <c r="G63" s="7" t="s">
        <v>38</v>
      </c>
      <c r="O63" s="7" t="s">
        <v>54</v>
      </c>
      <c r="V63" s="9"/>
      <c r="X63" s="10" t="s">
        <v>14</v>
      </c>
      <c r="Y63" s="10" t="s">
        <v>14</v>
      </c>
      <c r="Z63" s="10" t="s">
        <v>14</v>
      </c>
    </row>
    <row r="64" spans="1:26" ht="13.2">
      <c r="A64" s="20">
        <v>42460.694018726848</v>
      </c>
      <c r="B64" s="38" t="s">
        <v>142</v>
      </c>
      <c r="C64" s="21" t="s">
        <v>47</v>
      </c>
      <c r="D64" s="22" t="s">
        <v>12</v>
      </c>
      <c r="E64" s="22" t="s">
        <v>12</v>
      </c>
      <c r="F64" s="21" t="s">
        <v>57</v>
      </c>
      <c r="G64" s="23"/>
      <c r="H64" s="23"/>
      <c r="I64" s="23"/>
      <c r="J64" s="23"/>
      <c r="K64" s="23"/>
      <c r="L64" s="23"/>
      <c r="M64" s="23"/>
      <c r="N64" s="21" t="s">
        <v>17</v>
      </c>
      <c r="O64" s="23"/>
      <c r="P64" s="23"/>
      <c r="Q64" s="23"/>
      <c r="R64" s="23"/>
      <c r="S64" s="23"/>
      <c r="T64" s="23"/>
      <c r="U64" s="23"/>
      <c r="V64" s="24"/>
      <c r="W64" s="23"/>
      <c r="X64" s="25" t="s">
        <v>14</v>
      </c>
      <c r="Y64" s="25" t="s">
        <v>14</v>
      </c>
      <c r="Z64" s="25" t="s">
        <v>14</v>
      </c>
    </row>
    <row r="65" spans="1:26" ht="13.2">
      <c r="A65" s="5">
        <v>42457.006561851857</v>
      </c>
      <c r="B65" s="38" t="s">
        <v>142</v>
      </c>
      <c r="C65" s="7" t="s">
        <v>59</v>
      </c>
      <c r="D65" s="8" t="s">
        <v>24</v>
      </c>
      <c r="E65" s="8" t="s">
        <v>24</v>
      </c>
      <c r="I65" s="7" t="s">
        <v>58</v>
      </c>
      <c r="Q65" s="7" t="s">
        <v>26</v>
      </c>
      <c r="V65" s="9"/>
      <c r="X65" s="10" t="s">
        <v>14</v>
      </c>
      <c r="Y65" s="10" t="s">
        <v>14</v>
      </c>
      <c r="Z65" s="10" t="s">
        <v>14</v>
      </c>
    </row>
    <row r="66" spans="1:26" ht="13.2">
      <c r="A66" s="5">
        <v>42457.009417256944</v>
      </c>
      <c r="B66" s="38" t="s">
        <v>142</v>
      </c>
      <c r="C66" s="7" t="s">
        <v>59</v>
      </c>
      <c r="D66" s="8" t="s">
        <v>24</v>
      </c>
      <c r="E66" s="8" t="s">
        <v>24</v>
      </c>
      <c r="I66" s="7" t="s">
        <v>25</v>
      </c>
      <c r="Q66" s="7" t="s">
        <v>26</v>
      </c>
      <c r="V66" s="9"/>
      <c r="X66" s="10" t="s">
        <v>14</v>
      </c>
      <c r="Y66" s="10" t="s">
        <v>14</v>
      </c>
      <c r="Z66" s="10" t="s">
        <v>14</v>
      </c>
    </row>
    <row r="67" spans="1:26" ht="13.2">
      <c r="A67" s="5">
        <v>42457.01787462963</v>
      </c>
      <c r="B67" s="38" t="s">
        <v>142</v>
      </c>
      <c r="C67" s="7" t="s">
        <v>59</v>
      </c>
      <c r="D67" s="8" t="s">
        <v>12</v>
      </c>
      <c r="E67" s="8" t="s">
        <v>12</v>
      </c>
      <c r="F67" s="7" t="s">
        <v>13</v>
      </c>
      <c r="N67" s="7" t="s">
        <v>10</v>
      </c>
      <c r="V67" s="9"/>
      <c r="X67" s="26" t="s">
        <v>14</v>
      </c>
      <c r="Y67" s="26" t="s">
        <v>14</v>
      </c>
      <c r="Z67" s="26" t="s">
        <v>14</v>
      </c>
    </row>
    <row r="68" spans="1:26" ht="13.2">
      <c r="A68" s="5">
        <v>42457.023843587958</v>
      </c>
      <c r="B68" s="38" t="s">
        <v>142</v>
      </c>
      <c r="C68" s="7" t="s">
        <v>59</v>
      </c>
      <c r="D68" s="8" t="s">
        <v>12</v>
      </c>
      <c r="E68" s="8" t="s">
        <v>12</v>
      </c>
      <c r="F68" s="7" t="s">
        <v>55</v>
      </c>
      <c r="N68" s="7" t="s">
        <v>17</v>
      </c>
      <c r="V68" s="9"/>
      <c r="X68" s="10" t="s">
        <v>14</v>
      </c>
      <c r="Y68" s="10" t="s">
        <v>14</v>
      </c>
      <c r="Z68" s="10" t="s">
        <v>14</v>
      </c>
    </row>
    <row r="69" spans="1:26" ht="13.8">
      <c r="A69" s="5">
        <v>42457.078134039351</v>
      </c>
      <c r="B69" s="38" t="s">
        <v>142</v>
      </c>
      <c r="C69" s="7" t="s">
        <v>59</v>
      </c>
      <c r="D69" s="8" t="s">
        <v>42</v>
      </c>
      <c r="E69" s="8" t="s">
        <v>42</v>
      </c>
      <c r="L69" s="7" t="s">
        <v>43</v>
      </c>
      <c r="T69" s="7" t="s">
        <v>43</v>
      </c>
      <c r="V69" s="9"/>
      <c r="X69" s="10" t="s">
        <v>14</v>
      </c>
      <c r="Y69" s="10" t="s">
        <v>14</v>
      </c>
      <c r="Z69" s="27" t="s">
        <v>14</v>
      </c>
    </row>
    <row r="70" spans="1:26" ht="13.2">
      <c r="A70" s="5">
        <v>42457.43687336806</v>
      </c>
      <c r="B70" s="38" t="s">
        <v>142</v>
      </c>
      <c r="C70" s="7" t="s">
        <v>59</v>
      </c>
      <c r="D70" s="8" t="s">
        <v>27</v>
      </c>
      <c r="E70" s="8" t="s">
        <v>27</v>
      </c>
      <c r="H70" s="7" t="s">
        <v>28</v>
      </c>
      <c r="P70" s="7" t="s">
        <v>28</v>
      </c>
      <c r="V70" s="9"/>
      <c r="X70" s="28" t="s">
        <v>14</v>
      </c>
      <c r="Y70" s="28" t="s">
        <v>14</v>
      </c>
      <c r="Z70" s="28" t="s">
        <v>14</v>
      </c>
    </row>
    <row r="71" spans="1:26" ht="13.2">
      <c r="A71" s="5">
        <v>42457.536838148153</v>
      </c>
      <c r="B71" s="38" t="s">
        <v>142</v>
      </c>
      <c r="C71" s="7" t="s">
        <v>59</v>
      </c>
      <c r="D71" s="8" t="s">
        <v>22</v>
      </c>
      <c r="E71" s="8" t="s">
        <v>22</v>
      </c>
      <c r="K71" s="7" t="s">
        <v>44</v>
      </c>
      <c r="R71" s="7" t="s">
        <v>23</v>
      </c>
      <c r="V71" s="9"/>
      <c r="X71" s="10" t="s">
        <v>14</v>
      </c>
      <c r="Y71" s="10" t="s">
        <v>14</v>
      </c>
      <c r="Z71" s="10" t="s">
        <v>14</v>
      </c>
    </row>
    <row r="72" spans="1:26" ht="13.2">
      <c r="A72" s="5">
        <v>42457.6148602662</v>
      </c>
      <c r="B72" s="38" t="s">
        <v>142</v>
      </c>
      <c r="C72" s="7" t="s">
        <v>59</v>
      </c>
      <c r="D72" s="8" t="s">
        <v>12</v>
      </c>
      <c r="E72" s="8" t="s">
        <v>12</v>
      </c>
      <c r="F72" s="7" t="s">
        <v>15</v>
      </c>
      <c r="N72" s="7" t="s">
        <v>17</v>
      </c>
      <c r="V72" s="9"/>
      <c r="X72" s="10" t="s">
        <v>14</v>
      </c>
      <c r="Y72" s="10" t="s">
        <v>14</v>
      </c>
      <c r="Z72" s="10" t="s">
        <v>14</v>
      </c>
    </row>
    <row r="73" spans="1:26" ht="13.2">
      <c r="A73" s="5">
        <v>42457.627924791668</v>
      </c>
      <c r="B73" s="38" t="s">
        <v>142</v>
      </c>
      <c r="C73" s="7" t="s">
        <v>59</v>
      </c>
      <c r="D73" s="8" t="s">
        <v>19</v>
      </c>
      <c r="E73" s="8" t="s">
        <v>19</v>
      </c>
      <c r="G73" s="7" t="s">
        <v>50</v>
      </c>
      <c r="O73" s="7" t="s">
        <v>36</v>
      </c>
      <c r="V73" s="9"/>
      <c r="X73" s="10" t="s">
        <v>14</v>
      </c>
      <c r="Y73" s="10" t="s">
        <v>14</v>
      </c>
      <c r="Z73" s="10" t="s">
        <v>14</v>
      </c>
    </row>
    <row r="74" spans="1:26" ht="13.2">
      <c r="A74" s="5">
        <v>42457.630890567132</v>
      </c>
      <c r="B74" s="38" t="s">
        <v>142</v>
      </c>
      <c r="C74" s="7" t="s">
        <v>59</v>
      </c>
      <c r="D74" s="8" t="s">
        <v>27</v>
      </c>
      <c r="E74" s="8" t="s">
        <v>19</v>
      </c>
      <c r="H74" s="7" t="s">
        <v>32</v>
      </c>
      <c r="O74" s="7" t="s">
        <v>20</v>
      </c>
      <c r="V74" s="9"/>
      <c r="X74" s="10" t="s">
        <v>14</v>
      </c>
      <c r="Y74" s="10" t="s">
        <v>14</v>
      </c>
      <c r="Z74" s="10" t="s">
        <v>14</v>
      </c>
    </row>
    <row r="75" spans="1:26" ht="13.2">
      <c r="A75" s="5">
        <v>42457.651029375003</v>
      </c>
      <c r="B75" s="38" t="s">
        <v>142</v>
      </c>
      <c r="C75" s="7" t="s">
        <v>59</v>
      </c>
      <c r="D75" s="8" t="s">
        <v>19</v>
      </c>
      <c r="E75" s="8" t="s">
        <v>19</v>
      </c>
      <c r="G75" s="7" t="s">
        <v>50</v>
      </c>
      <c r="O75" s="7" t="s">
        <v>20</v>
      </c>
      <c r="V75" s="9"/>
      <c r="X75" s="10" t="s">
        <v>14</v>
      </c>
      <c r="Y75" s="10" t="s">
        <v>14</v>
      </c>
      <c r="Z75" s="10" t="s">
        <v>14</v>
      </c>
    </row>
    <row r="76" spans="1:26" ht="13.2">
      <c r="A76" s="5">
        <v>42457.688812245367</v>
      </c>
      <c r="B76" s="38" t="s">
        <v>142</v>
      </c>
      <c r="C76" s="7" t="s">
        <v>59</v>
      </c>
      <c r="D76" s="8" t="s">
        <v>19</v>
      </c>
      <c r="E76" s="8" t="s">
        <v>19</v>
      </c>
      <c r="G76" s="7" t="s">
        <v>18</v>
      </c>
      <c r="O76" s="7" t="s">
        <v>36</v>
      </c>
      <c r="V76" s="9"/>
      <c r="X76" s="10" t="s">
        <v>14</v>
      </c>
      <c r="Y76" s="10" t="s">
        <v>14</v>
      </c>
      <c r="Z76" s="10" t="s">
        <v>14</v>
      </c>
    </row>
    <row r="77" spans="1:26" ht="13.2">
      <c r="A77" s="5">
        <v>42457.726241736113</v>
      </c>
      <c r="B77" s="38" t="s">
        <v>142</v>
      </c>
      <c r="C77" s="7" t="s">
        <v>59</v>
      </c>
      <c r="D77" s="8" t="s">
        <v>19</v>
      </c>
      <c r="E77" s="8" t="s">
        <v>19</v>
      </c>
      <c r="G77" s="7" t="s">
        <v>50</v>
      </c>
      <c r="O77" s="7" t="s">
        <v>20</v>
      </c>
      <c r="V77" s="9"/>
      <c r="X77" s="10" t="s">
        <v>14</v>
      </c>
      <c r="Y77" s="10" t="s">
        <v>14</v>
      </c>
      <c r="Z77" s="10" t="s">
        <v>14</v>
      </c>
    </row>
    <row r="78" spans="1:26" ht="13.2">
      <c r="A78" s="5">
        <v>42457.728309583334</v>
      </c>
      <c r="B78" s="38" t="s">
        <v>142</v>
      </c>
      <c r="C78" s="7" t="s">
        <v>59</v>
      </c>
      <c r="D78" s="8" t="s">
        <v>29</v>
      </c>
      <c r="E78" s="8" t="s">
        <v>29</v>
      </c>
      <c r="M78" s="7" t="s">
        <v>31</v>
      </c>
      <c r="U78" s="7" t="s">
        <v>52</v>
      </c>
      <c r="V78" s="9"/>
      <c r="X78" s="10" t="s">
        <v>14</v>
      </c>
      <c r="Y78" s="10" t="s">
        <v>14</v>
      </c>
      <c r="Z78" s="10" t="s">
        <v>14</v>
      </c>
    </row>
    <row r="79" spans="1:26" ht="13.2">
      <c r="A79" s="5">
        <v>42457.728619884263</v>
      </c>
      <c r="B79" s="38" t="s">
        <v>142</v>
      </c>
      <c r="C79" s="7" t="s">
        <v>59</v>
      </c>
      <c r="D79" s="8" t="s">
        <v>49</v>
      </c>
      <c r="E79" s="8" t="s">
        <v>49</v>
      </c>
      <c r="J79" s="7" t="s">
        <v>60</v>
      </c>
      <c r="S79" s="7" t="s">
        <v>60</v>
      </c>
      <c r="V79" s="9"/>
      <c r="X79" s="10" t="s">
        <v>14</v>
      </c>
      <c r="Y79" s="10" t="s">
        <v>14</v>
      </c>
      <c r="Z79" s="10" t="s">
        <v>14</v>
      </c>
    </row>
    <row r="80" spans="1:26" ht="13.2">
      <c r="A80" s="5">
        <v>42457.74690273148</v>
      </c>
      <c r="B80" s="38" t="s">
        <v>142</v>
      </c>
      <c r="C80" s="7" t="s">
        <v>59</v>
      </c>
      <c r="D80" s="8" t="s">
        <v>12</v>
      </c>
      <c r="E80" s="8" t="s">
        <v>12</v>
      </c>
      <c r="F80" s="7" t="s">
        <v>15</v>
      </c>
      <c r="N80" s="7" t="s">
        <v>17</v>
      </c>
      <c r="V80" s="9"/>
      <c r="X80" s="10" t="s">
        <v>14</v>
      </c>
      <c r="Y80" s="10" t="s">
        <v>14</v>
      </c>
      <c r="Z80" s="10" t="s">
        <v>14</v>
      </c>
    </row>
    <row r="81" spans="1:26" ht="13.2">
      <c r="A81" s="5">
        <v>42457.753737106483</v>
      </c>
      <c r="B81" s="38" t="s">
        <v>142</v>
      </c>
      <c r="C81" s="7" t="s">
        <v>59</v>
      </c>
      <c r="D81" s="8" t="s">
        <v>19</v>
      </c>
      <c r="E81" s="8" t="s">
        <v>19</v>
      </c>
      <c r="G81" s="7" t="s">
        <v>50</v>
      </c>
      <c r="O81" s="7" t="s">
        <v>20</v>
      </c>
      <c r="V81" s="9"/>
      <c r="X81" s="10" t="s">
        <v>14</v>
      </c>
      <c r="Y81" s="10" t="s">
        <v>14</v>
      </c>
      <c r="Z81" s="10" t="s">
        <v>14</v>
      </c>
    </row>
    <row r="82" spans="1:26" ht="13.2">
      <c r="A82" s="5">
        <v>42457.758305775467</v>
      </c>
      <c r="B82" s="38" t="s">
        <v>142</v>
      </c>
      <c r="C82" s="7" t="s">
        <v>59</v>
      </c>
      <c r="D82" s="8" t="s">
        <v>19</v>
      </c>
      <c r="E82" s="8" t="s">
        <v>19</v>
      </c>
      <c r="G82" s="7" t="s">
        <v>50</v>
      </c>
      <c r="O82" s="7" t="s">
        <v>20</v>
      </c>
      <c r="V82" s="9"/>
      <c r="X82" s="10" t="s">
        <v>14</v>
      </c>
      <c r="Y82" s="10" t="s">
        <v>14</v>
      </c>
      <c r="Z82" s="10" t="s">
        <v>14</v>
      </c>
    </row>
    <row r="83" spans="1:26" ht="13.2">
      <c r="A83" s="5">
        <v>42457.760920729168</v>
      </c>
      <c r="B83" s="38" t="s">
        <v>142</v>
      </c>
      <c r="C83" s="7" t="s">
        <v>59</v>
      </c>
      <c r="D83" s="8" t="s">
        <v>12</v>
      </c>
      <c r="E83" s="8" t="s">
        <v>12</v>
      </c>
      <c r="F83" s="7" t="s">
        <v>21</v>
      </c>
      <c r="N83" s="7" t="s">
        <v>17</v>
      </c>
      <c r="V83" s="9"/>
      <c r="X83" s="10" t="s">
        <v>14</v>
      </c>
      <c r="Y83" s="10" t="s">
        <v>14</v>
      </c>
      <c r="Z83" s="10" t="s">
        <v>14</v>
      </c>
    </row>
    <row r="84" spans="1:26" ht="13.2">
      <c r="A84" s="5">
        <v>42457.769858055559</v>
      </c>
      <c r="B84" s="38" t="s">
        <v>142</v>
      </c>
      <c r="C84" s="7" t="s">
        <v>59</v>
      </c>
      <c r="D84" s="8" t="s">
        <v>27</v>
      </c>
      <c r="E84" s="8" t="s">
        <v>27</v>
      </c>
      <c r="H84" s="7" t="s">
        <v>28</v>
      </c>
      <c r="P84" s="7" t="s">
        <v>28</v>
      </c>
      <c r="V84" s="9"/>
      <c r="X84" s="10" t="s">
        <v>14</v>
      </c>
      <c r="Y84" s="10" t="s">
        <v>14</v>
      </c>
      <c r="Z84" s="10" t="s">
        <v>14</v>
      </c>
    </row>
    <row r="85" spans="1:26" ht="13.2">
      <c r="A85" s="5">
        <v>42457.794340775465</v>
      </c>
      <c r="B85" s="38" t="s">
        <v>142</v>
      </c>
      <c r="C85" s="7" t="s">
        <v>59</v>
      </c>
      <c r="D85" s="8" t="s">
        <v>12</v>
      </c>
      <c r="E85" s="8" t="s">
        <v>12</v>
      </c>
      <c r="F85" s="7" t="s">
        <v>21</v>
      </c>
      <c r="N85" s="7" t="s">
        <v>17</v>
      </c>
      <c r="V85" s="9"/>
      <c r="X85" s="10" t="s">
        <v>14</v>
      </c>
      <c r="Y85" s="10" t="s">
        <v>14</v>
      </c>
      <c r="Z85" s="10" t="s">
        <v>14</v>
      </c>
    </row>
    <row r="86" spans="1:26" ht="13.2">
      <c r="A86" s="5">
        <v>42457.797035625001</v>
      </c>
      <c r="B86" s="38" t="s">
        <v>142</v>
      </c>
      <c r="C86" s="7" t="s">
        <v>59</v>
      </c>
      <c r="D86" s="8" t="s">
        <v>29</v>
      </c>
      <c r="E86" s="8" t="s">
        <v>29</v>
      </c>
      <c r="M86" s="7" t="s">
        <v>45</v>
      </c>
      <c r="U86" s="7" t="s">
        <v>31</v>
      </c>
      <c r="V86" s="9"/>
      <c r="X86" s="10" t="s">
        <v>14</v>
      </c>
      <c r="Y86" s="10" t="s">
        <v>14</v>
      </c>
      <c r="Z86" s="10" t="s">
        <v>14</v>
      </c>
    </row>
    <row r="87" spans="1:26" ht="13.2">
      <c r="A87" s="5">
        <v>42457.801695196758</v>
      </c>
      <c r="B87" s="38" t="s">
        <v>142</v>
      </c>
      <c r="C87" s="7" t="s">
        <v>59</v>
      </c>
      <c r="D87" s="8" t="s">
        <v>24</v>
      </c>
      <c r="E87" s="8" t="s">
        <v>24</v>
      </c>
      <c r="I87" s="7" t="s">
        <v>40</v>
      </c>
      <c r="Q87" s="7" t="s">
        <v>26</v>
      </c>
      <c r="V87" s="9"/>
      <c r="X87" s="10" t="s">
        <v>14</v>
      </c>
      <c r="Y87" s="10" t="s">
        <v>14</v>
      </c>
      <c r="Z87" s="10" t="s">
        <v>14</v>
      </c>
    </row>
    <row r="88" spans="1:26" ht="13.2">
      <c r="A88" s="5">
        <v>42457.819879074072</v>
      </c>
      <c r="B88" s="38" t="s">
        <v>142</v>
      </c>
      <c r="C88" s="7" t="s">
        <v>59</v>
      </c>
      <c r="D88" s="8" t="s">
        <v>12</v>
      </c>
      <c r="E88" s="8" t="s">
        <v>12</v>
      </c>
      <c r="F88" s="7" t="s">
        <v>21</v>
      </c>
      <c r="N88" s="7" t="s">
        <v>17</v>
      </c>
      <c r="V88" s="9"/>
      <c r="X88" s="10" t="s">
        <v>14</v>
      </c>
      <c r="Y88" s="10" t="s">
        <v>14</v>
      </c>
      <c r="Z88" s="10" t="s">
        <v>14</v>
      </c>
    </row>
    <row r="89" spans="1:26" ht="13.2">
      <c r="A89" s="5">
        <v>42457.820000902779</v>
      </c>
      <c r="B89" s="38" t="s">
        <v>142</v>
      </c>
      <c r="C89" s="7" t="s">
        <v>59</v>
      </c>
      <c r="D89" s="8" t="s">
        <v>19</v>
      </c>
      <c r="E89" s="8" t="s">
        <v>19</v>
      </c>
      <c r="G89" s="7" t="s">
        <v>50</v>
      </c>
      <c r="O89" s="7" t="s">
        <v>54</v>
      </c>
      <c r="V89" s="9"/>
      <c r="X89" s="10" t="s">
        <v>14</v>
      </c>
      <c r="Y89" s="10" t="s">
        <v>14</v>
      </c>
      <c r="Z89" s="10" t="s">
        <v>14</v>
      </c>
    </row>
    <row r="90" spans="1:26" ht="13.2">
      <c r="A90" s="5">
        <v>42457.829063611112</v>
      </c>
      <c r="B90" s="38" t="s">
        <v>142</v>
      </c>
      <c r="C90" s="7" t="s">
        <v>59</v>
      </c>
      <c r="D90" s="8" t="s">
        <v>24</v>
      </c>
      <c r="E90" s="8" t="s">
        <v>24</v>
      </c>
      <c r="I90" s="7" t="s">
        <v>25</v>
      </c>
      <c r="Q90" s="7" t="s">
        <v>40</v>
      </c>
      <c r="V90" s="9"/>
      <c r="X90" s="10" t="s">
        <v>14</v>
      </c>
      <c r="Y90" s="10" t="s">
        <v>14</v>
      </c>
      <c r="Z90" s="10" t="s">
        <v>14</v>
      </c>
    </row>
    <row r="91" spans="1:26" ht="13.2">
      <c r="A91" s="5">
        <v>42457.860829189813</v>
      </c>
      <c r="B91" s="38" t="s">
        <v>142</v>
      </c>
      <c r="C91" s="7" t="s">
        <v>59</v>
      </c>
      <c r="D91" s="8" t="s">
        <v>22</v>
      </c>
      <c r="E91" s="8" t="s">
        <v>12</v>
      </c>
      <c r="K91" s="7" t="s">
        <v>44</v>
      </c>
      <c r="N91" s="7" t="s">
        <v>17</v>
      </c>
      <c r="V91" s="9"/>
      <c r="X91" s="10" t="s">
        <v>14</v>
      </c>
      <c r="Y91" s="10" t="s">
        <v>14</v>
      </c>
      <c r="Z91" s="10" t="s">
        <v>14</v>
      </c>
    </row>
    <row r="92" spans="1:26" ht="13.2">
      <c r="A92" s="5">
        <v>42457.876228854162</v>
      </c>
      <c r="B92" s="38" t="s">
        <v>142</v>
      </c>
      <c r="C92" s="7" t="s">
        <v>59</v>
      </c>
      <c r="D92" s="8" t="s">
        <v>29</v>
      </c>
      <c r="E92" s="8" t="s">
        <v>29</v>
      </c>
      <c r="M92" s="7" t="s">
        <v>31</v>
      </c>
      <c r="U92" s="7" t="s">
        <v>52</v>
      </c>
      <c r="V92" s="9"/>
      <c r="X92" s="10" t="s">
        <v>14</v>
      </c>
      <c r="Y92" s="10" t="s">
        <v>14</v>
      </c>
      <c r="Z92" s="10" t="s">
        <v>14</v>
      </c>
    </row>
    <row r="93" spans="1:26" ht="13.2">
      <c r="A93" s="5">
        <v>42457.890310509261</v>
      </c>
      <c r="B93" s="38" t="s">
        <v>142</v>
      </c>
      <c r="C93" s="7" t="s">
        <v>59</v>
      </c>
      <c r="D93" s="8" t="s">
        <v>49</v>
      </c>
      <c r="E93" s="8" t="s">
        <v>49</v>
      </c>
      <c r="J93" s="7" t="s">
        <v>48</v>
      </c>
      <c r="S93" s="7" t="s">
        <v>48</v>
      </c>
      <c r="V93" s="9"/>
      <c r="X93" s="10" t="s">
        <v>14</v>
      </c>
      <c r="Y93" s="10" t="s">
        <v>14</v>
      </c>
      <c r="Z93" s="10" t="s">
        <v>14</v>
      </c>
    </row>
    <row r="94" spans="1:26" ht="13.2">
      <c r="A94" s="5">
        <v>42457.891141238426</v>
      </c>
      <c r="B94" s="38" t="s">
        <v>142</v>
      </c>
      <c r="C94" s="7" t="s">
        <v>59</v>
      </c>
      <c r="D94" s="8" t="s">
        <v>30</v>
      </c>
      <c r="E94" s="8" t="s">
        <v>30</v>
      </c>
      <c r="V94" s="9"/>
      <c r="X94" s="10" t="s">
        <v>14</v>
      </c>
      <c r="Y94" s="10" t="s">
        <v>14</v>
      </c>
      <c r="Z94" s="10" t="s">
        <v>14</v>
      </c>
    </row>
    <row r="95" spans="1:26" ht="13.2">
      <c r="A95" s="5">
        <v>42458.380599583332</v>
      </c>
      <c r="B95" s="38" t="s">
        <v>142</v>
      </c>
      <c r="C95" s="7" t="s">
        <v>59</v>
      </c>
      <c r="D95" s="8" t="s">
        <v>29</v>
      </c>
      <c r="E95" s="8" t="s">
        <v>12</v>
      </c>
      <c r="M95" s="7" t="s">
        <v>45</v>
      </c>
      <c r="N95" s="7" t="s">
        <v>17</v>
      </c>
      <c r="V95" s="9"/>
      <c r="X95" s="10" t="s">
        <v>14</v>
      </c>
      <c r="Y95" s="10" t="s">
        <v>14</v>
      </c>
      <c r="Z95" s="10" t="s">
        <v>14</v>
      </c>
    </row>
    <row r="96" spans="1:26" ht="13.2">
      <c r="A96" s="5">
        <v>42458.408842638892</v>
      </c>
      <c r="B96" s="38" t="s">
        <v>142</v>
      </c>
      <c r="C96" s="7" t="s">
        <v>59</v>
      </c>
      <c r="D96" s="8" t="s">
        <v>49</v>
      </c>
      <c r="E96" s="8" t="s">
        <v>49</v>
      </c>
      <c r="J96" s="7" t="s">
        <v>48</v>
      </c>
      <c r="S96" s="7" t="s">
        <v>61</v>
      </c>
      <c r="V96" s="9"/>
      <c r="X96" s="10" t="s">
        <v>14</v>
      </c>
      <c r="Y96" s="10" t="s">
        <v>14</v>
      </c>
      <c r="Z96" s="10" t="s">
        <v>14</v>
      </c>
    </row>
    <row r="97" spans="1:26" ht="13.2">
      <c r="A97" s="5">
        <v>42458.551894918986</v>
      </c>
      <c r="B97" s="38" t="s">
        <v>142</v>
      </c>
      <c r="C97" s="7" t="s">
        <v>59</v>
      </c>
      <c r="D97" s="8" t="s">
        <v>30</v>
      </c>
      <c r="E97" s="8" t="s">
        <v>30</v>
      </c>
      <c r="V97" s="9"/>
      <c r="X97" s="10" t="s">
        <v>14</v>
      </c>
      <c r="Y97" s="10" t="s">
        <v>14</v>
      </c>
      <c r="Z97" s="10" t="s">
        <v>14</v>
      </c>
    </row>
    <row r="98" spans="1:26" ht="13.2">
      <c r="A98" s="5">
        <v>42458.780649340275</v>
      </c>
      <c r="B98" s="38" t="s">
        <v>142</v>
      </c>
      <c r="C98" s="7" t="s">
        <v>59</v>
      </c>
      <c r="D98" s="8" t="s">
        <v>12</v>
      </c>
      <c r="E98" s="8" t="s">
        <v>12</v>
      </c>
      <c r="F98" s="7" t="s">
        <v>15</v>
      </c>
      <c r="N98" s="7" t="s">
        <v>17</v>
      </c>
      <c r="V98" s="9"/>
      <c r="X98" s="10" t="s">
        <v>14</v>
      </c>
      <c r="Y98" s="10" t="s">
        <v>14</v>
      </c>
      <c r="Z98" s="10" t="s">
        <v>14</v>
      </c>
    </row>
    <row r="99" spans="1:26" ht="13.2">
      <c r="A99" s="5">
        <v>42459.566779895831</v>
      </c>
      <c r="B99" s="38" t="s">
        <v>142</v>
      </c>
      <c r="C99" s="29" t="s">
        <v>59</v>
      </c>
      <c r="D99" s="29" t="s">
        <v>12</v>
      </c>
      <c r="E99" s="29" t="s">
        <v>12</v>
      </c>
      <c r="F99" s="7" t="s">
        <v>15</v>
      </c>
      <c r="N99" s="7" t="s">
        <v>17</v>
      </c>
      <c r="V99" s="9"/>
      <c r="X99" s="10" t="s">
        <v>14</v>
      </c>
      <c r="Y99" s="10" t="s">
        <v>14</v>
      </c>
      <c r="Z99" s="10" t="s">
        <v>14</v>
      </c>
    </row>
    <row r="100" spans="1:26" ht="13.2">
      <c r="A100" s="12">
        <v>42457.018615844907</v>
      </c>
      <c r="B100" s="38" t="s">
        <v>142</v>
      </c>
      <c r="C100" s="13" t="s">
        <v>62</v>
      </c>
      <c r="D100" s="14" t="s">
        <v>22</v>
      </c>
      <c r="E100" s="14" t="s">
        <v>22</v>
      </c>
      <c r="F100" s="15"/>
      <c r="G100" s="15"/>
      <c r="H100" s="15"/>
      <c r="I100" s="15"/>
      <c r="J100" s="15"/>
      <c r="K100" s="13" t="s">
        <v>39</v>
      </c>
      <c r="L100" s="15"/>
      <c r="M100" s="15"/>
      <c r="N100" s="15"/>
      <c r="O100" s="15"/>
      <c r="P100" s="15"/>
      <c r="Q100" s="15"/>
      <c r="R100" s="13" t="s">
        <v>23</v>
      </c>
      <c r="S100" s="15"/>
      <c r="T100" s="15"/>
      <c r="U100" s="15"/>
      <c r="V100" s="16"/>
      <c r="W100" s="15"/>
      <c r="X100" s="17" t="s">
        <v>14</v>
      </c>
      <c r="Y100" s="17" t="s">
        <v>14</v>
      </c>
      <c r="Z100" s="17" t="s">
        <v>14</v>
      </c>
    </row>
    <row r="101" spans="1:26" ht="13.2">
      <c r="A101" s="5">
        <v>42457.274689872684</v>
      </c>
      <c r="B101" s="38" t="s">
        <v>142</v>
      </c>
      <c r="C101" s="7" t="s">
        <v>62</v>
      </c>
      <c r="D101" s="8" t="s">
        <v>12</v>
      </c>
      <c r="E101" s="8" t="s">
        <v>12</v>
      </c>
      <c r="F101" s="7" t="s">
        <v>21</v>
      </c>
      <c r="N101" s="7" t="s">
        <v>17</v>
      </c>
      <c r="V101" s="9"/>
      <c r="X101" s="10" t="s">
        <v>14</v>
      </c>
      <c r="Y101" s="10" t="s">
        <v>14</v>
      </c>
      <c r="Z101" s="10" t="s">
        <v>14</v>
      </c>
    </row>
    <row r="102" spans="1:26" ht="13.2">
      <c r="A102" s="5">
        <v>42457.513000057872</v>
      </c>
      <c r="B102" s="38" t="s">
        <v>142</v>
      </c>
      <c r="C102" s="7" t="s">
        <v>62</v>
      </c>
      <c r="D102" s="8" t="s">
        <v>22</v>
      </c>
      <c r="E102" s="8" t="s">
        <v>22</v>
      </c>
      <c r="K102" s="7" t="s">
        <v>34</v>
      </c>
      <c r="R102" s="7" t="s">
        <v>23</v>
      </c>
      <c r="V102" s="9"/>
      <c r="X102" s="10" t="s">
        <v>14</v>
      </c>
      <c r="Y102" s="10" t="s">
        <v>14</v>
      </c>
      <c r="Z102" s="10" t="s">
        <v>14</v>
      </c>
    </row>
    <row r="103" spans="1:26" ht="13.2">
      <c r="A103" s="5">
        <v>42457.631147129629</v>
      </c>
      <c r="B103" s="38" t="s">
        <v>142</v>
      </c>
      <c r="C103" s="7" t="s">
        <v>62</v>
      </c>
      <c r="D103" s="8" t="s">
        <v>12</v>
      </c>
      <c r="E103" s="8" t="s">
        <v>12</v>
      </c>
      <c r="F103" s="7" t="s">
        <v>21</v>
      </c>
      <c r="N103" s="7" t="s">
        <v>17</v>
      </c>
      <c r="V103" s="9"/>
      <c r="X103" s="10" t="s">
        <v>14</v>
      </c>
      <c r="Y103" s="10" t="s">
        <v>14</v>
      </c>
      <c r="Z103" s="10" t="s">
        <v>14</v>
      </c>
    </row>
    <row r="104" spans="1:26" ht="13.2">
      <c r="A104" s="5">
        <v>42457.635410347226</v>
      </c>
      <c r="B104" s="38" t="s">
        <v>142</v>
      </c>
      <c r="C104" s="7" t="s">
        <v>62</v>
      </c>
      <c r="D104" s="8" t="s">
        <v>12</v>
      </c>
      <c r="E104" s="8" t="s">
        <v>12</v>
      </c>
      <c r="F104" s="7" t="s">
        <v>15</v>
      </c>
      <c r="N104" s="7" t="s">
        <v>10</v>
      </c>
      <c r="V104" s="9"/>
      <c r="X104" s="10" t="s">
        <v>14</v>
      </c>
      <c r="Y104" s="10" t="s">
        <v>14</v>
      </c>
      <c r="Z104" s="10" t="s">
        <v>14</v>
      </c>
    </row>
    <row r="105" spans="1:26" ht="13.2">
      <c r="A105" s="5">
        <v>42457.646202349541</v>
      </c>
      <c r="B105" s="38" t="s">
        <v>142</v>
      </c>
      <c r="C105" s="7" t="s">
        <v>62</v>
      </c>
      <c r="D105" s="8" t="s">
        <v>22</v>
      </c>
      <c r="E105" s="8" t="s">
        <v>22</v>
      </c>
      <c r="K105" s="7" t="s">
        <v>34</v>
      </c>
      <c r="R105" s="7" t="s">
        <v>23</v>
      </c>
      <c r="V105" s="9"/>
      <c r="X105" s="10" t="s">
        <v>14</v>
      </c>
      <c r="Y105" s="10" t="s">
        <v>14</v>
      </c>
      <c r="Z105" s="10" t="s">
        <v>14</v>
      </c>
    </row>
    <row r="106" spans="1:26" ht="13.2">
      <c r="A106" s="5">
        <v>42457.690140104169</v>
      </c>
      <c r="B106" s="38" t="s">
        <v>142</v>
      </c>
      <c r="C106" s="7" t="s">
        <v>62</v>
      </c>
      <c r="D106" s="8" t="s">
        <v>49</v>
      </c>
      <c r="E106" s="8" t="s">
        <v>12</v>
      </c>
      <c r="J106" s="7" t="s">
        <v>48</v>
      </c>
      <c r="N106" s="7" t="s">
        <v>17</v>
      </c>
      <c r="V106" s="9"/>
      <c r="X106" s="10" t="s">
        <v>14</v>
      </c>
      <c r="Y106" s="10" t="s">
        <v>14</v>
      </c>
      <c r="Z106" s="10" t="s">
        <v>14</v>
      </c>
    </row>
    <row r="107" spans="1:26" ht="13.2">
      <c r="A107" s="5">
        <v>42457.702523761574</v>
      </c>
      <c r="B107" s="38" t="s">
        <v>142</v>
      </c>
      <c r="C107" s="7" t="s">
        <v>62</v>
      </c>
      <c r="D107" s="8" t="s">
        <v>29</v>
      </c>
      <c r="E107" s="8" t="s">
        <v>29</v>
      </c>
      <c r="M107" s="7" t="s">
        <v>31</v>
      </c>
      <c r="U107" s="7" t="s">
        <v>31</v>
      </c>
      <c r="V107" s="9"/>
      <c r="X107" s="10" t="s">
        <v>14</v>
      </c>
      <c r="Y107" s="10" t="s">
        <v>14</v>
      </c>
      <c r="Z107" s="10" t="s">
        <v>14</v>
      </c>
    </row>
    <row r="108" spans="1:26" ht="13.2">
      <c r="A108" s="5">
        <v>42457.720567152777</v>
      </c>
      <c r="B108" s="38" t="s">
        <v>142</v>
      </c>
      <c r="C108" s="7" t="s">
        <v>62</v>
      </c>
      <c r="D108" s="8" t="s">
        <v>22</v>
      </c>
      <c r="E108" s="8" t="s">
        <v>22</v>
      </c>
      <c r="K108" s="7" t="s">
        <v>44</v>
      </c>
      <c r="R108" s="7" t="s">
        <v>23</v>
      </c>
      <c r="V108" s="9"/>
      <c r="X108" s="10" t="s">
        <v>14</v>
      </c>
      <c r="Y108" s="10" t="s">
        <v>14</v>
      </c>
      <c r="Z108" s="10" t="s">
        <v>14</v>
      </c>
    </row>
    <row r="109" spans="1:26" ht="13.2">
      <c r="A109" s="5">
        <v>42457.745034861116</v>
      </c>
      <c r="B109" s="38" t="s">
        <v>142</v>
      </c>
      <c r="C109" s="7" t="s">
        <v>62</v>
      </c>
      <c r="D109" s="8" t="s">
        <v>19</v>
      </c>
      <c r="E109" s="8" t="s">
        <v>19</v>
      </c>
      <c r="G109" s="7" t="s">
        <v>50</v>
      </c>
      <c r="O109" s="7" t="s">
        <v>20</v>
      </c>
      <c r="V109" s="9"/>
      <c r="X109" s="10" t="s">
        <v>14</v>
      </c>
      <c r="Y109" s="10" t="s">
        <v>14</v>
      </c>
      <c r="Z109" s="10" t="s">
        <v>14</v>
      </c>
    </row>
    <row r="110" spans="1:26" ht="13.2">
      <c r="A110" s="5">
        <v>42457.746528449075</v>
      </c>
      <c r="B110" s="38" t="s">
        <v>142</v>
      </c>
      <c r="C110" s="7" t="s">
        <v>62</v>
      </c>
      <c r="D110" s="8" t="s">
        <v>42</v>
      </c>
      <c r="E110" s="8" t="s">
        <v>42</v>
      </c>
      <c r="L110" s="7" t="s">
        <v>43</v>
      </c>
      <c r="T110" s="7" t="s">
        <v>43</v>
      </c>
      <c r="V110" s="9"/>
      <c r="X110" s="10" t="s">
        <v>14</v>
      </c>
      <c r="Y110" s="10" t="s">
        <v>14</v>
      </c>
      <c r="Z110" s="10" t="s">
        <v>14</v>
      </c>
    </row>
    <row r="111" spans="1:26" ht="13.2">
      <c r="A111" s="5">
        <v>42457.917584976851</v>
      </c>
      <c r="B111" s="38" t="s">
        <v>142</v>
      </c>
      <c r="C111" s="7" t="s">
        <v>62</v>
      </c>
      <c r="D111" s="8" t="s">
        <v>24</v>
      </c>
      <c r="E111" s="8" t="s">
        <v>24</v>
      </c>
      <c r="I111" s="7" t="s">
        <v>58</v>
      </c>
      <c r="Q111" s="7" t="s">
        <v>26</v>
      </c>
      <c r="V111" s="9"/>
      <c r="X111" s="10" t="s">
        <v>14</v>
      </c>
      <c r="Y111" s="10" t="s">
        <v>14</v>
      </c>
      <c r="Z111" s="10" t="s">
        <v>14</v>
      </c>
    </row>
    <row r="112" spans="1:26" ht="13.2">
      <c r="A112" s="5">
        <v>42457.926500162037</v>
      </c>
      <c r="B112" s="38" t="s">
        <v>142</v>
      </c>
      <c r="C112" s="7" t="s">
        <v>62</v>
      </c>
      <c r="D112" s="8" t="s">
        <v>12</v>
      </c>
      <c r="E112" s="8" t="s">
        <v>12</v>
      </c>
      <c r="F112" s="7" t="s">
        <v>21</v>
      </c>
      <c r="N112" s="7" t="s">
        <v>17</v>
      </c>
      <c r="V112" s="9"/>
      <c r="X112" s="10" t="s">
        <v>14</v>
      </c>
      <c r="Y112" s="10" t="s">
        <v>14</v>
      </c>
      <c r="Z112" s="10" t="s">
        <v>14</v>
      </c>
    </row>
    <row r="113" spans="1:26" ht="13.2">
      <c r="A113" s="5">
        <v>42457.927127361108</v>
      </c>
      <c r="B113" s="38" t="s">
        <v>142</v>
      </c>
      <c r="C113" s="7" t="s">
        <v>62</v>
      </c>
      <c r="D113" s="8" t="s">
        <v>42</v>
      </c>
      <c r="E113" s="8" t="s">
        <v>42</v>
      </c>
      <c r="L113" s="7" t="s">
        <v>43</v>
      </c>
      <c r="T113" s="7" t="s">
        <v>43</v>
      </c>
      <c r="V113" s="9"/>
      <c r="X113" s="10" t="s">
        <v>14</v>
      </c>
      <c r="Y113" s="10" t="s">
        <v>14</v>
      </c>
      <c r="Z113" s="10" t="s">
        <v>14</v>
      </c>
    </row>
    <row r="114" spans="1:26" ht="13.2">
      <c r="A114" s="5">
        <v>42457.957776400464</v>
      </c>
      <c r="B114" s="38" t="s">
        <v>142</v>
      </c>
      <c r="C114" s="7" t="s">
        <v>62</v>
      </c>
      <c r="D114" s="8" t="s">
        <v>27</v>
      </c>
      <c r="E114" s="8" t="s">
        <v>27</v>
      </c>
      <c r="H114" s="7" t="s">
        <v>32</v>
      </c>
      <c r="P114" s="7" t="s">
        <v>32</v>
      </c>
      <c r="V114" s="9"/>
      <c r="X114" s="10" t="s">
        <v>14</v>
      </c>
      <c r="Y114" s="10" t="s">
        <v>14</v>
      </c>
      <c r="Z114" s="10" t="s">
        <v>14</v>
      </c>
    </row>
    <row r="115" spans="1:26" ht="13.2">
      <c r="A115" s="5">
        <v>42457.969568020839</v>
      </c>
      <c r="B115" s="38" t="s">
        <v>142</v>
      </c>
      <c r="C115" s="7" t="s">
        <v>62</v>
      </c>
      <c r="D115" s="8" t="s">
        <v>12</v>
      </c>
      <c r="E115" s="8" t="s">
        <v>12</v>
      </c>
      <c r="F115" s="7" t="s">
        <v>57</v>
      </c>
      <c r="N115" s="7" t="s">
        <v>17</v>
      </c>
      <c r="V115" s="9"/>
      <c r="X115" s="10" t="s">
        <v>14</v>
      </c>
      <c r="Y115" s="10" t="s">
        <v>14</v>
      </c>
      <c r="Z115" s="10" t="s">
        <v>14</v>
      </c>
    </row>
    <row r="116" spans="1:26" ht="13.2">
      <c r="A116" s="5">
        <v>42458.548029363425</v>
      </c>
      <c r="B116" s="38" t="s">
        <v>142</v>
      </c>
      <c r="C116" s="7" t="s">
        <v>62</v>
      </c>
      <c r="D116" s="8" t="s">
        <v>19</v>
      </c>
      <c r="E116" s="8" t="s">
        <v>19</v>
      </c>
      <c r="G116" s="7" t="s">
        <v>38</v>
      </c>
      <c r="O116" s="7" t="s">
        <v>20</v>
      </c>
      <c r="V116" s="9"/>
      <c r="X116" s="10" t="s">
        <v>14</v>
      </c>
      <c r="Y116" s="10" t="s">
        <v>14</v>
      </c>
      <c r="Z116" s="10" t="s">
        <v>14</v>
      </c>
    </row>
    <row r="117" spans="1:26" ht="13.2">
      <c r="A117" s="5">
        <v>42458.626397071755</v>
      </c>
      <c r="B117" s="38" t="s">
        <v>142</v>
      </c>
      <c r="C117" s="7" t="s">
        <v>62</v>
      </c>
      <c r="D117" s="8" t="s">
        <v>12</v>
      </c>
      <c r="E117" s="8" t="s">
        <v>12</v>
      </c>
      <c r="F117" s="7" t="s">
        <v>21</v>
      </c>
      <c r="N117" s="7" t="s">
        <v>17</v>
      </c>
      <c r="V117" s="9"/>
      <c r="X117" s="10" t="s">
        <v>14</v>
      </c>
      <c r="Y117" s="10" t="s">
        <v>14</v>
      </c>
      <c r="Z117" s="10" t="s">
        <v>14</v>
      </c>
    </row>
    <row r="118" spans="1:26" ht="13.2">
      <c r="A118" s="5">
        <v>42458.703713958334</v>
      </c>
      <c r="B118" s="38" t="s">
        <v>142</v>
      </c>
      <c r="C118" s="7" t="s">
        <v>62</v>
      </c>
      <c r="D118" s="8" t="s">
        <v>12</v>
      </c>
      <c r="E118" s="8" t="s">
        <v>12</v>
      </c>
      <c r="F118" s="7" t="s">
        <v>55</v>
      </c>
      <c r="N118" s="7" t="s">
        <v>17</v>
      </c>
      <c r="V118" s="9"/>
      <c r="X118" s="10" t="s">
        <v>14</v>
      </c>
      <c r="Y118" s="10" t="s">
        <v>14</v>
      </c>
      <c r="Z118" s="10" t="s">
        <v>14</v>
      </c>
    </row>
    <row r="119" spans="1:26" ht="13.2">
      <c r="A119" s="5">
        <v>42459.72318862268</v>
      </c>
      <c r="B119" s="38" t="s">
        <v>142</v>
      </c>
      <c r="C119" s="29" t="s">
        <v>62</v>
      </c>
      <c r="D119" s="29" t="s">
        <v>22</v>
      </c>
      <c r="E119" s="29" t="s">
        <v>24</v>
      </c>
      <c r="K119" s="7" t="s">
        <v>44</v>
      </c>
      <c r="Q119" s="7" t="s">
        <v>26</v>
      </c>
      <c r="V119" s="9"/>
      <c r="X119" s="10" t="s">
        <v>14</v>
      </c>
      <c r="Y119" s="10" t="s">
        <v>14</v>
      </c>
      <c r="Z119" s="10" t="s">
        <v>14</v>
      </c>
    </row>
    <row r="120" spans="1:26" ht="13.2">
      <c r="A120" s="5">
        <v>42460.985086238426</v>
      </c>
      <c r="B120" s="38" t="s">
        <v>142</v>
      </c>
      <c r="C120" s="7" t="s">
        <v>62</v>
      </c>
      <c r="D120" s="8" t="s">
        <v>22</v>
      </c>
      <c r="E120" s="8" t="s">
        <v>22</v>
      </c>
      <c r="K120" s="7" t="s">
        <v>39</v>
      </c>
      <c r="R120" s="7" t="s">
        <v>23</v>
      </c>
      <c r="V120" s="9"/>
      <c r="X120" s="10" t="s">
        <v>14</v>
      </c>
      <c r="Y120" s="10" t="s">
        <v>14</v>
      </c>
      <c r="Z120" s="10" t="s">
        <v>14</v>
      </c>
    </row>
    <row r="121" spans="1:26" ht="13.2">
      <c r="A121" s="5">
        <v>42457.010714907403</v>
      </c>
      <c r="B121" s="38" t="s">
        <v>142</v>
      </c>
      <c r="C121" s="30" t="s">
        <v>63</v>
      </c>
      <c r="D121" s="31" t="s">
        <v>22</v>
      </c>
      <c r="E121" s="31" t="s">
        <v>22</v>
      </c>
      <c r="K121" s="7" t="s">
        <v>39</v>
      </c>
      <c r="R121" s="7" t="s">
        <v>23</v>
      </c>
      <c r="V121" s="9"/>
      <c r="X121" s="10" t="s">
        <v>14</v>
      </c>
      <c r="Y121" s="10" t="s">
        <v>14</v>
      </c>
      <c r="Z121" s="10" t="s">
        <v>14</v>
      </c>
    </row>
    <row r="122" spans="1:26" ht="13.2">
      <c r="A122" s="5">
        <v>42457.01717900463</v>
      </c>
      <c r="B122" s="38" t="s">
        <v>142</v>
      </c>
      <c r="C122" s="30" t="s">
        <v>63</v>
      </c>
      <c r="D122" s="31" t="s">
        <v>22</v>
      </c>
      <c r="E122" s="31" t="s">
        <v>22</v>
      </c>
      <c r="K122" s="7" t="s">
        <v>39</v>
      </c>
      <c r="R122" s="7" t="s">
        <v>23</v>
      </c>
      <c r="V122" s="9"/>
      <c r="X122" s="19" t="s">
        <v>14</v>
      </c>
      <c r="Y122" s="19" t="s">
        <v>14</v>
      </c>
      <c r="Z122" s="19" t="s">
        <v>14</v>
      </c>
    </row>
    <row r="123" spans="1:26" ht="13.2">
      <c r="A123" s="5">
        <v>42457.597733333329</v>
      </c>
      <c r="B123" s="38" t="s">
        <v>142</v>
      </c>
      <c r="C123" s="30" t="s">
        <v>63</v>
      </c>
      <c r="D123" s="31" t="s">
        <v>49</v>
      </c>
      <c r="E123" s="31" t="s">
        <v>49</v>
      </c>
      <c r="J123" s="7" t="s">
        <v>48</v>
      </c>
      <c r="S123" s="7" t="s">
        <v>53</v>
      </c>
      <c r="V123" s="9"/>
      <c r="X123" s="10" t="s">
        <v>14</v>
      </c>
      <c r="Y123" s="10" t="s">
        <v>14</v>
      </c>
      <c r="Z123" s="10" t="s">
        <v>14</v>
      </c>
    </row>
    <row r="124" spans="1:26" ht="13.2">
      <c r="A124" s="5">
        <v>42457.62398452546</v>
      </c>
      <c r="B124" s="38" t="s">
        <v>142</v>
      </c>
      <c r="C124" s="30" t="s">
        <v>63</v>
      </c>
      <c r="D124" s="31" t="s">
        <v>12</v>
      </c>
      <c r="E124" s="31" t="s">
        <v>12</v>
      </c>
      <c r="F124" s="7" t="s">
        <v>15</v>
      </c>
      <c r="N124" s="7" t="s">
        <v>17</v>
      </c>
      <c r="V124" s="9"/>
      <c r="X124" s="10" t="s">
        <v>14</v>
      </c>
      <c r="Y124" s="10" t="s">
        <v>14</v>
      </c>
      <c r="Z124" s="10" t="s">
        <v>14</v>
      </c>
    </row>
    <row r="125" spans="1:26" ht="13.2">
      <c r="A125" s="5">
        <v>42457.768392256941</v>
      </c>
      <c r="B125" s="38" t="s">
        <v>142</v>
      </c>
      <c r="C125" s="30" t="s">
        <v>63</v>
      </c>
      <c r="D125" s="31" t="s">
        <v>12</v>
      </c>
      <c r="E125" s="31" t="s">
        <v>12</v>
      </c>
      <c r="F125" s="7" t="s">
        <v>15</v>
      </c>
      <c r="N125" s="7" t="s">
        <v>10</v>
      </c>
      <c r="V125" s="9"/>
      <c r="X125" s="10" t="s">
        <v>14</v>
      </c>
      <c r="Y125" s="10" t="s">
        <v>14</v>
      </c>
      <c r="Z125" s="10" t="s">
        <v>14</v>
      </c>
    </row>
    <row r="126" spans="1:26" ht="13.2">
      <c r="A126" s="5">
        <v>42457.775169594912</v>
      </c>
      <c r="B126" s="38" t="s">
        <v>142</v>
      </c>
      <c r="C126" s="30" t="s">
        <v>63</v>
      </c>
      <c r="D126" s="31" t="s">
        <v>22</v>
      </c>
      <c r="E126" s="31" t="s">
        <v>12</v>
      </c>
      <c r="K126" s="7" t="s">
        <v>44</v>
      </c>
      <c r="N126" s="7" t="s">
        <v>17</v>
      </c>
      <c r="V126" s="9"/>
      <c r="X126" s="10" t="s">
        <v>14</v>
      </c>
      <c r="Y126" s="10" t="s">
        <v>14</v>
      </c>
      <c r="Z126" s="10" t="s">
        <v>14</v>
      </c>
    </row>
    <row r="127" spans="1:26" ht="13.2">
      <c r="A127" s="5">
        <v>42457.78962575231</v>
      </c>
      <c r="B127" s="38" t="s">
        <v>142</v>
      </c>
      <c r="C127" s="30" t="s">
        <v>63</v>
      </c>
      <c r="D127" s="31" t="s">
        <v>27</v>
      </c>
      <c r="E127" s="31" t="s">
        <v>27</v>
      </c>
      <c r="H127" s="7" t="s">
        <v>32</v>
      </c>
      <c r="P127" s="7" t="s">
        <v>33</v>
      </c>
      <c r="V127" s="9"/>
      <c r="X127" s="10" t="s">
        <v>14</v>
      </c>
      <c r="Y127" s="10" t="s">
        <v>14</v>
      </c>
      <c r="Z127" s="10" t="s">
        <v>14</v>
      </c>
    </row>
    <row r="128" spans="1:26" ht="13.2">
      <c r="A128" s="5">
        <v>42457.822245717594</v>
      </c>
      <c r="B128" s="38" t="s">
        <v>142</v>
      </c>
      <c r="C128" s="30" t="s">
        <v>63</v>
      </c>
      <c r="D128" s="31" t="s">
        <v>29</v>
      </c>
      <c r="E128" s="31" t="s">
        <v>24</v>
      </c>
      <c r="M128" s="7" t="s">
        <v>31</v>
      </c>
      <c r="Q128" s="7" t="s">
        <v>56</v>
      </c>
      <c r="V128" s="9"/>
      <c r="X128" s="10" t="s">
        <v>14</v>
      </c>
      <c r="Y128" s="10" t="s">
        <v>14</v>
      </c>
      <c r="Z128" s="10" t="s">
        <v>14</v>
      </c>
    </row>
    <row r="129" spans="1:26" ht="13.2">
      <c r="A129" s="5">
        <v>42457.832843587967</v>
      </c>
      <c r="B129" s="38" t="s">
        <v>142</v>
      </c>
      <c r="C129" s="30" t="s">
        <v>63</v>
      </c>
      <c r="D129" s="31" t="s">
        <v>22</v>
      </c>
      <c r="E129" s="31" t="s">
        <v>12</v>
      </c>
      <c r="K129" s="7" t="s">
        <v>39</v>
      </c>
      <c r="N129" s="7" t="s">
        <v>17</v>
      </c>
      <c r="V129" s="9"/>
      <c r="X129" s="10" t="s">
        <v>14</v>
      </c>
      <c r="Y129" s="10" t="s">
        <v>14</v>
      </c>
      <c r="Z129" s="10" t="s">
        <v>14</v>
      </c>
    </row>
    <row r="130" spans="1:26" ht="13.2">
      <c r="A130" s="5">
        <v>42457.85703648148</v>
      </c>
      <c r="B130" s="38" t="s">
        <v>142</v>
      </c>
      <c r="C130" s="30" t="s">
        <v>63</v>
      </c>
      <c r="D130" s="31" t="s">
        <v>19</v>
      </c>
      <c r="E130" s="31" t="s">
        <v>19</v>
      </c>
      <c r="G130" s="7" t="s">
        <v>50</v>
      </c>
      <c r="O130" s="7" t="s">
        <v>54</v>
      </c>
      <c r="V130" s="9"/>
      <c r="X130" s="10" t="s">
        <v>14</v>
      </c>
      <c r="Y130" s="10" t="s">
        <v>14</v>
      </c>
      <c r="Z130" s="10" t="s">
        <v>14</v>
      </c>
    </row>
    <row r="131" spans="1:26" ht="13.2">
      <c r="A131" s="5">
        <v>42457.886585983797</v>
      </c>
      <c r="B131" s="38" t="s">
        <v>142</v>
      </c>
      <c r="C131" s="30" t="s">
        <v>63</v>
      </c>
      <c r="D131" s="31" t="s">
        <v>22</v>
      </c>
      <c r="E131" s="31" t="s">
        <v>22</v>
      </c>
      <c r="K131" s="7" t="s">
        <v>39</v>
      </c>
      <c r="R131" s="7" t="s">
        <v>23</v>
      </c>
      <c r="V131" s="9"/>
      <c r="X131" s="10" t="s">
        <v>14</v>
      </c>
      <c r="Y131" s="10" t="s">
        <v>14</v>
      </c>
      <c r="Z131" s="10" t="s">
        <v>14</v>
      </c>
    </row>
    <row r="132" spans="1:26" ht="13.2">
      <c r="A132" s="5">
        <v>42457.901783321759</v>
      </c>
      <c r="B132" s="38" t="s">
        <v>142</v>
      </c>
      <c r="C132" s="30" t="s">
        <v>63</v>
      </c>
      <c r="D132" s="31" t="s">
        <v>29</v>
      </c>
      <c r="E132" s="31" t="s">
        <v>19</v>
      </c>
      <c r="M132" s="7" t="s">
        <v>31</v>
      </c>
      <c r="O132" s="7" t="s">
        <v>20</v>
      </c>
      <c r="V132" s="9"/>
      <c r="X132" s="10" t="s">
        <v>14</v>
      </c>
      <c r="Y132" s="10" t="s">
        <v>14</v>
      </c>
      <c r="Z132" s="10" t="s">
        <v>14</v>
      </c>
    </row>
    <row r="133" spans="1:26" ht="13.2">
      <c r="A133" s="5">
        <v>42457.959215567127</v>
      </c>
      <c r="B133" s="38" t="s">
        <v>142</v>
      </c>
      <c r="C133" s="30" t="s">
        <v>63</v>
      </c>
      <c r="D133" s="31" t="s">
        <v>27</v>
      </c>
      <c r="E133" s="31" t="s">
        <v>27</v>
      </c>
      <c r="H133" s="7" t="s">
        <v>32</v>
      </c>
      <c r="P133" s="7" t="s">
        <v>32</v>
      </c>
      <c r="V133" s="9"/>
      <c r="X133" s="10" t="s">
        <v>14</v>
      </c>
      <c r="Y133" s="10" t="s">
        <v>14</v>
      </c>
      <c r="Z133" s="10" t="s">
        <v>14</v>
      </c>
    </row>
    <row r="134" spans="1:26" ht="13.2">
      <c r="A134" s="5">
        <v>42458.142737870367</v>
      </c>
      <c r="B134" s="38" t="s">
        <v>142</v>
      </c>
      <c r="C134" s="30" t="s">
        <v>63</v>
      </c>
      <c r="D134" s="31" t="s">
        <v>27</v>
      </c>
      <c r="E134" s="31" t="s">
        <v>27</v>
      </c>
      <c r="H134" s="7" t="s">
        <v>32</v>
      </c>
      <c r="P134" s="7" t="s">
        <v>32</v>
      </c>
      <c r="V134" s="9"/>
      <c r="X134" s="10" t="s">
        <v>14</v>
      </c>
      <c r="Y134" s="10" t="s">
        <v>14</v>
      </c>
      <c r="Z134" s="10" t="s">
        <v>14</v>
      </c>
    </row>
    <row r="135" spans="1:26" ht="13.2">
      <c r="A135" s="5">
        <v>42458.383383807872</v>
      </c>
      <c r="B135" s="38" t="s">
        <v>142</v>
      </c>
      <c r="C135" s="30" t="s">
        <v>63</v>
      </c>
      <c r="D135" s="31" t="s">
        <v>19</v>
      </c>
      <c r="E135" s="31" t="s">
        <v>12</v>
      </c>
      <c r="G135" s="7" t="s">
        <v>38</v>
      </c>
      <c r="N135" s="7" t="s">
        <v>17</v>
      </c>
      <c r="V135" s="9"/>
      <c r="X135" s="10" t="s">
        <v>14</v>
      </c>
      <c r="Y135" s="10" t="s">
        <v>14</v>
      </c>
      <c r="Z135" s="10" t="s">
        <v>14</v>
      </c>
    </row>
    <row r="136" spans="1:26" ht="13.2">
      <c r="A136" s="5">
        <v>42458.576678263889</v>
      </c>
      <c r="B136" s="38" t="s">
        <v>142</v>
      </c>
      <c r="C136" s="30" t="s">
        <v>63</v>
      </c>
      <c r="D136" s="31" t="s">
        <v>29</v>
      </c>
      <c r="E136" s="31" t="s">
        <v>29</v>
      </c>
      <c r="M136" s="7" t="s">
        <v>31</v>
      </c>
      <c r="U136" s="7" t="s">
        <v>31</v>
      </c>
      <c r="V136" s="9"/>
      <c r="X136" s="10" t="s">
        <v>14</v>
      </c>
      <c r="Y136" s="10" t="s">
        <v>14</v>
      </c>
      <c r="Z136" s="10" t="s">
        <v>14</v>
      </c>
    </row>
    <row r="137" spans="1:26" ht="13.2">
      <c r="A137" s="5">
        <v>42459.052012476852</v>
      </c>
      <c r="B137" s="38" t="s">
        <v>142</v>
      </c>
      <c r="C137" s="31" t="s">
        <v>63</v>
      </c>
      <c r="D137" s="31" t="s">
        <v>49</v>
      </c>
      <c r="E137" s="31" t="s">
        <v>49</v>
      </c>
      <c r="J137" s="7" t="s">
        <v>48</v>
      </c>
      <c r="S137" s="7" t="s">
        <v>48</v>
      </c>
      <c r="V137" s="9"/>
      <c r="X137" s="10" t="s">
        <v>14</v>
      </c>
      <c r="Y137" s="10" t="s">
        <v>14</v>
      </c>
      <c r="Z137" s="10" t="s">
        <v>14</v>
      </c>
    </row>
    <row r="138" spans="1:26" ht="13.2">
      <c r="A138" s="5">
        <v>42459.084507673615</v>
      </c>
      <c r="B138" s="38" t="s">
        <v>142</v>
      </c>
      <c r="C138" s="31" t="s">
        <v>63</v>
      </c>
      <c r="D138" s="31" t="s">
        <v>49</v>
      </c>
      <c r="E138" s="31" t="s">
        <v>49</v>
      </c>
      <c r="J138" s="7" t="s">
        <v>48</v>
      </c>
      <c r="S138" s="7" t="s">
        <v>48</v>
      </c>
      <c r="V138" s="9"/>
      <c r="X138" s="10" t="s">
        <v>14</v>
      </c>
      <c r="Y138" s="10" t="s">
        <v>14</v>
      </c>
      <c r="Z138" s="10" t="s">
        <v>14</v>
      </c>
    </row>
    <row r="139" spans="1:26" ht="13.2">
      <c r="A139" s="5">
        <v>42460.457794768517</v>
      </c>
      <c r="B139" s="38" t="s">
        <v>142</v>
      </c>
      <c r="C139" s="30" t="s">
        <v>63</v>
      </c>
      <c r="D139" s="31" t="s">
        <v>27</v>
      </c>
      <c r="E139" s="31" t="s">
        <v>27</v>
      </c>
      <c r="H139" s="7" t="s">
        <v>32</v>
      </c>
      <c r="P139" s="7" t="s">
        <v>33</v>
      </c>
      <c r="V139" s="9"/>
      <c r="X139" s="10" t="s">
        <v>14</v>
      </c>
      <c r="Y139" s="10" t="s">
        <v>14</v>
      </c>
      <c r="Z139" s="10" t="s">
        <v>14</v>
      </c>
    </row>
    <row r="140" spans="1:26" ht="13.2">
      <c r="A140" s="5">
        <v>42460.769438449075</v>
      </c>
      <c r="B140" s="38" t="s">
        <v>142</v>
      </c>
      <c r="C140" s="30" t="s">
        <v>63</v>
      </c>
      <c r="D140" s="31" t="s">
        <v>19</v>
      </c>
      <c r="E140" s="31" t="s">
        <v>19</v>
      </c>
      <c r="G140" s="7" t="s">
        <v>36</v>
      </c>
      <c r="O140" s="7" t="s">
        <v>54</v>
      </c>
      <c r="V140" s="9"/>
      <c r="X140" s="10" t="s">
        <v>14</v>
      </c>
      <c r="Y140" s="10" t="s">
        <v>14</v>
      </c>
      <c r="Z140" s="10" t="s">
        <v>14</v>
      </c>
    </row>
    <row r="141" spans="1:26" ht="13.2">
      <c r="A141" s="12">
        <v>42457.00798800926</v>
      </c>
      <c r="B141" s="38" t="s">
        <v>142</v>
      </c>
      <c r="C141" s="13" t="s">
        <v>64</v>
      </c>
      <c r="D141" s="14" t="s">
        <v>24</v>
      </c>
      <c r="E141" s="14" t="s">
        <v>24</v>
      </c>
      <c r="F141" s="15"/>
      <c r="G141" s="15"/>
      <c r="H141" s="15"/>
      <c r="I141" s="13" t="s">
        <v>56</v>
      </c>
      <c r="J141" s="15"/>
      <c r="K141" s="15"/>
      <c r="L141" s="15"/>
      <c r="M141" s="15"/>
      <c r="N141" s="15"/>
      <c r="O141" s="15"/>
      <c r="P141" s="15"/>
      <c r="Q141" s="13" t="s">
        <v>40</v>
      </c>
      <c r="R141" s="15"/>
      <c r="S141" s="15"/>
      <c r="T141" s="15"/>
      <c r="U141" s="15"/>
      <c r="V141" s="16"/>
      <c r="W141" s="15"/>
      <c r="X141" s="17" t="s">
        <v>14</v>
      </c>
      <c r="Y141" s="17" t="s">
        <v>14</v>
      </c>
      <c r="Z141" s="17" t="s">
        <v>14</v>
      </c>
    </row>
    <row r="142" spans="1:26" ht="13.2">
      <c r="A142" s="5">
        <v>42457.009103993056</v>
      </c>
      <c r="B142" s="38" t="s">
        <v>142</v>
      </c>
      <c r="C142" s="7" t="s">
        <v>64</v>
      </c>
      <c r="D142" s="8" t="s">
        <v>12</v>
      </c>
      <c r="E142" s="8" t="s">
        <v>12</v>
      </c>
      <c r="F142" s="7" t="s">
        <v>55</v>
      </c>
      <c r="N142" s="7" t="s">
        <v>17</v>
      </c>
      <c r="V142" s="9"/>
      <c r="X142" s="10" t="s">
        <v>14</v>
      </c>
      <c r="Y142" s="10" t="s">
        <v>14</v>
      </c>
      <c r="Z142" s="10" t="s">
        <v>14</v>
      </c>
    </row>
    <row r="143" spans="1:26" ht="13.2">
      <c r="A143" s="5">
        <v>42457.027427870373</v>
      </c>
      <c r="B143" s="38" t="s">
        <v>142</v>
      </c>
      <c r="C143" s="7" t="s">
        <v>64</v>
      </c>
      <c r="D143" s="8" t="s">
        <v>42</v>
      </c>
      <c r="E143" s="8" t="s">
        <v>42</v>
      </c>
      <c r="L143" s="7" t="s">
        <v>65</v>
      </c>
      <c r="T143" s="7" t="s">
        <v>65</v>
      </c>
      <c r="V143" s="9"/>
      <c r="X143" s="10" t="s">
        <v>14</v>
      </c>
      <c r="Y143" s="10" t="s">
        <v>14</v>
      </c>
      <c r="Z143" s="10" t="s">
        <v>14</v>
      </c>
    </row>
    <row r="144" spans="1:26" ht="13.8">
      <c r="A144" s="5">
        <v>42457.062821782412</v>
      </c>
      <c r="B144" s="38" t="s">
        <v>142</v>
      </c>
      <c r="C144" s="7" t="s">
        <v>64</v>
      </c>
      <c r="D144" s="8" t="s">
        <v>12</v>
      </c>
      <c r="E144" s="8" t="s">
        <v>12</v>
      </c>
      <c r="F144" s="7" t="s">
        <v>16</v>
      </c>
      <c r="N144" s="7" t="s">
        <v>17</v>
      </c>
      <c r="V144" s="9"/>
      <c r="X144" s="10" t="s">
        <v>14</v>
      </c>
      <c r="Y144" s="10" t="s">
        <v>14</v>
      </c>
      <c r="Z144" s="27" t="s">
        <v>14</v>
      </c>
    </row>
    <row r="145" spans="1:26" ht="13.2">
      <c r="A145" s="5">
        <v>42457.331749756944</v>
      </c>
      <c r="B145" s="38" t="s">
        <v>142</v>
      </c>
      <c r="C145" s="7" t="s">
        <v>64</v>
      </c>
      <c r="D145" s="8" t="s">
        <v>12</v>
      </c>
      <c r="E145" s="8" t="s">
        <v>12</v>
      </c>
      <c r="F145" s="7" t="s">
        <v>57</v>
      </c>
      <c r="N145" s="7" t="s">
        <v>17</v>
      </c>
      <c r="V145" s="9"/>
      <c r="X145" s="10" t="s">
        <v>14</v>
      </c>
      <c r="Y145" s="10" t="s">
        <v>14</v>
      </c>
      <c r="Z145" s="10" t="s">
        <v>14</v>
      </c>
    </row>
    <row r="146" spans="1:26" ht="13.2">
      <c r="A146" s="5">
        <v>42457.600610914349</v>
      </c>
      <c r="B146" s="38" t="s">
        <v>142</v>
      </c>
      <c r="C146" s="7" t="s">
        <v>64</v>
      </c>
      <c r="D146" s="8" t="s">
        <v>49</v>
      </c>
      <c r="E146" s="8" t="s">
        <v>49</v>
      </c>
      <c r="J146" s="7" t="s">
        <v>66</v>
      </c>
      <c r="S146" s="7" t="s">
        <v>66</v>
      </c>
      <c r="V146" s="9"/>
      <c r="X146" s="10" t="s">
        <v>14</v>
      </c>
      <c r="Y146" s="10" t="s">
        <v>14</v>
      </c>
      <c r="Z146" s="10" t="s">
        <v>14</v>
      </c>
    </row>
    <row r="147" spans="1:26" ht="13.2">
      <c r="A147" s="5">
        <v>42457.606129895838</v>
      </c>
      <c r="B147" s="38" t="s">
        <v>142</v>
      </c>
      <c r="C147" s="7" t="s">
        <v>64</v>
      </c>
      <c r="D147" s="8" t="s">
        <v>19</v>
      </c>
      <c r="E147" s="8" t="s">
        <v>19</v>
      </c>
      <c r="G147" s="7" t="s">
        <v>20</v>
      </c>
      <c r="O147" s="7" t="s">
        <v>20</v>
      </c>
      <c r="V147" s="9"/>
      <c r="X147" s="10" t="s">
        <v>14</v>
      </c>
      <c r="Y147" s="10" t="s">
        <v>14</v>
      </c>
      <c r="Z147" s="10" t="s">
        <v>14</v>
      </c>
    </row>
    <row r="148" spans="1:26" ht="13.2">
      <c r="A148" s="5">
        <v>42457.628147800926</v>
      </c>
      <c r="B148" s="38" t="s">
        <v>142</v>
      </c>
      <c r="C148" s="7" t="s">
        <v>64</v>
      </c>
      <c r="D148" s="8" t="s">
        <v>22</v>
      </c>
      <c r="E148" s="8" t="s">
        <v>22</v>
      </c>
      <c r="K148" s="7" t="s">
        <v>34</v>
      </c>
      <c r="R148" s="7" t="s">
        <v>23</v>
      </c>
      <c r="V148" s="9"/>
      <c r="X148" s="10" t="s">
        <v>14</v>
      </c>
      <c r="Y148" s="10" t="s">
        <v>14</v>
      </c>
      <c r="Z148" s="10" t="s">
        <v>14</v>
      </c>
    </row>
    <row r="149" spans="1:26" ht="13.2">
      <c r="A149" s="5">
        <v>42457.628614872687</v>
      </c>
      <c r="B149" s="38" t="s">
        <v>142</v>
      </c>
      <c r="C149" s="7" t="s">
        <v>64</v>
      </c>
      <c r="D149" s="8" t="s">
        <v>19</v>
      </c>
      <c r="E149" s="8" t="s">
        <v>19</v>
      </c>
      <c r="G149" s="7" t="s">
        <v>20</v>
      </c>
      <c r="O149" s="7" t="s">
        <v>54</v>
      </c>
      <c r="V149" s="9"/>
      <c r="X149" s="10" t="s">
        <v>14</v>
      </c>
      <c r="Y149" s="10" t="s">
        <v>14</v>
      </c>
      <c r="Z149" s="10" t="s">
        <v>14</v>
      </c>
    </row>
    <row r="150" spans="1:26" ht="13.2">
      <c r="A150" s="5">
        <v>42457.639057476852</v>
      </c>
      <c r="B150" s="38" t="s">
        <v>142</v>
      </c>
      <c r="C150" s="7" t="s">
        <v>64</v>
      </c>
      <c r="D150" s="8" t="s">
        <v>24</v>
      </c>
      <c r="E150" s="8" t="s">
        <v>24</v>
      </c>
      <c r="I150" s="7" t="s">
        <v>25</v>
      </c>
      <c r="Q150" s="7" t="s">
        <v>26</v>
      </c>
      <c r="V150" s="9"/>
      <c r="X150" s="10" t="s">
        <v>14</v>
      </c>
      <c r="Y150" s="10" t="s">
        <v>14</v>
      </c>
      <c r="Z150" s="10" t="s">
        <v>14</v>
      </c>
    </row>
    <row r="151" spans="1:26" ht="13.2">
      <c r="A151" s="5">
        <v>42457.644800497685</v>
      </c>
      <c r="B151" s="38" t="s">
        <v>142</v>
      </c>
      <c r="C151" s="7" t="s">
        <v>64</v>
      </c>
      <c r="D151" s="8" t="s">
        <v>29</v>
      </c>
      <c r="E151" s="8" t="s">
        <v>29</v>
      </c>
      <c r="M151" s="7" t="s">
        <v>31</v>
      </c>
      <c r="U151" s="7" t="s">
        <v>31</v>
      </c>
      <c r="V151" s="9"/>
      <c r="X151" s="10" t="s">
        <v>14</v>
      </c>
      <c r="Y151" s="10" t="s">
        <v>14</v>
      </c>
      <c r="Z151" s="10" t="s">
        <v>14</v>
      </c>
    </row>
    <row r="152" spans="1:26" ht="13.2">
      <c r="A152" s="5">
        <v>42457.654514247683</v>
      </c>
      <c r="B152" s="38" t="s">
        <v>142</v>
      </c>
      <c r="C152" s="7" t="s">
        <v>64</v>
      </c>
      <c r="D152" s="8" t="s">
        <v>49</v>
      </c>
      <c r="E152" s="8" t="s">
        <v>49</v>
      </c>
      <c r="J152" s="7" t="s">
        <v>48</v>
      </c>
      <c r="S152" s="7" t="s">
        <v>48</v>
      </c>
      <c r="V152" s="9"/>
      <c r="X152" s="10" t="s">
        <v>14</v>
      </c>
      <c r="Y152" s="10" t="s">
        <v>14</v>
      </c>
      <c r="Z152" s="10" t="s">
        <v>14</v>
      </c>
    </row>
    <row r="153" spans="1:26" ht="13.2">
      <c r="A153" s="5">
        <v>42457.655999525465</v>
      </c>
      <c r="B153" s="38" t="s">
        <v>142</v>
      </c>
      <c r="C153" s="7" t="s">
        <v>64</v>
      </c>
      <c r="D153" s="8" t="s">
        <v>27</v>
      </c>
      <c r="E153" s="8" t="s">
        <v>27</v>
      </c>
      <c r="H153" s="7" t="s">
        <v>32</v>
      </c>
      <c r="P153" s="7" t="s">
        <v>33</v>
      </c>
      <c r="V153" s="9"/>
      <c r="X153" s="10" t="s">
        <v>14</v>
      </c>
      <c r="Y153" s="10" t="s">
        <v>14</v>
      </c>
      <c r="Z153" s="10" t="s">
        <v>14</v>
      </c>
    </row>
    <row r="154" spans="1:26" ht="13.2">
      <c r="A154" s="5">
        <v>42457.659512060185</v>
      </c>
      <c r="B154" s="38" t="s">
        <v>142</v>
      </c>
      <c r="C154" s="7" t="s">
        <v>64</v>
      </c>
      <c r="D154" s="8" t="s">
        <v>19</v>
      </c>
      <c r="E154" s="8" t="s">
        <v>19</v>
      </c>
      <c r="G154" s="7" t="s">
        <v>38</v>
      </c>
      <c r="O154" s="7" t="s">
        <v>20</v>
      </c>
      <c r="V154" s="9"/>
      <c r="X154" s="10" t="s">
        <v>14</v>
      </c>
      <c r="Y154" s="10" t="s">
        <v>14</v>
      </c>
      <c r="Z154" s="10" t="s">
        <v>14</v>
      </c>
    </row>
    <row r="155" spans="1:26" ht="13.2">
      <c r="A155" s="5">
        <v>42457.675696273145</v>
      </c>
      <c r="B155" s="38" t="s">
        <v>142</v>
      </c>
      <c r="C155" s="7" t="s">
        <v>64</v>
      </c>
      <c r="D155" s="8" t="s">
        <v>29</v>
      </c>
      <c r="E155" s="8" t="s">
        <v>29</v>
      </c>
      <c r="M155" s="7" t="s">
        <v>52</v>
      </c>
      <c r="U155" s="7" t="s">
        <v>31</v>
      </c>
      <c r="V155" s="9"/>
      <c r="X155" s="10" t="s">
        <v>14</v>
      </c>
      <c r="Y155" s="10" t="s">
        <v>14</v>
      </c>
      <c r="Z155" s="10" t="s">
        <v>14</v>
      </c>
    </row>
    <row r="156" spans="1:26" ht="13.2">
      <c r="A156" s="5">
        <v>42457.68967983796</v>
      </c>
      <c r="B156" s="38" t="s">
        <v>142</v>
      </c>
      <c r="C156" s="7" t="s">
        <v>64</v>
      </c>
      <c r="D156" s="8" t="s">
        <v>22</v>
      </c>
      <c r="E156" s="8" t="s">
        <v>29</v>
      </c>
      <c r="K156" s="7" t="s">
        <v>39</v>
      </c>
      <c r="U156" s="7" t="s">
        <v>31</v>
      </c>
      <c r="V156" s="9"/>
      <c r="X156" s="10" t="s">
        <v>14</v>
      </c>
      <c r="Y156" s="10" t="s">
        <v>14</v>
      </c>
      <c r="Z156" s="10" t="s">
        <v>14</v>
      </c>
    </row>
    <row r="157" spans="1:26" ht="13.2">
      <c r="A157" s="5">
        <v>42457.691397604169</v>
      </c>
      <c r="B157" s="38" t="s">
        <v>142</v>
      </c>
      <c r="C157" s="7" t="s">
        <v>64</v>
      </c>
      <c r="D157" s="8" t="s">
        <v>19</v>
      </c>
      <c r="E157" s="8" t="s">
        <v>19</v>
      </c>
      <c r="G157" s="7" t="s">
        <v>50</v>
      </c>
      <c r="O157" s="7" t="s">
        <v>36</v>
      </c>
      <c r="V157" s="9"/>
      <c r="X157" s="10" t="s">
        <v>14</v>
      </c>
      <c r="Y157" s="10" t="s">
        <v>14</v>
      </c>
      <c r="Z157" s="10" t="s">
        <v>14</v>
      </c>
    </row>
    <row r="158" spans="1:26" ht="13.2">
      <c r="A158" s="5">
        <v>42457.700565937499</v>
      </c>
      <c r="B158" s="38" t="s">
        <v>142</v>
      </c>
      <c r="C158" s="7" t="s">
        <v>64</v>
      </c>
      <c r="D158" s="8" t="s">
        <v>22</v>
      </c>
      <c r="E158" s="8" t="s">
        <v>22</v>
      </c>
      <c r="K158" s="7" t="s">
        <v>44</v>
      </c>
      <c r="R158" s="7" t="s">
        <v>23</v>
      </c>
      <c r="V158" s="9"/>
      <c r="X158" s="10" t="s">
        <v>14</v>
      </c>
      <c r="Y158" s="10" t="s">
        <v>14</v>
      </c>
      <c r="Z158" s="10" t="s">
        <v>14</v>
      </c>
    </row>
    <row r="159" spans="1:26" ht="13.2">
      <c r="A159" s="5">
        <v>42457.70759774305</v>
      </c>
      <c r="B159" s="38" t="s">
        <v>142</v>
      </c>
      <c r="C159" s="7" t="s">
        <v>64</v>
      </c>
      <c r="D159" s="8" t="s">
        <v>30</v>
      </c>
      <c r="E159" s="8" t="s">
        <v>24</v>
      </c>
      <c r="Q159" s="7" t="s">
        <v>26</v>
      </c>
      <c r="V159" s="9"/>
      <c r="X159" s="10" t="s">
        <v>14</v>
      </c>
      <c r="Y159" s="10" t="s">
        <v>14</v>
      </c>
      <c r="Z159" s="10" t="s">
        <v>14</v>
      </c>
    </row>
    <row r="160" spans="1:26" ht="13.2">
      <c r="A160" s="5">
        <v>42457.714837418986</v>
      </c>
      <c r="B160" s="38" t="s">
        <v>142</v>
      </c>
      <c r="C160" s="7" t="s">
        <v>64</v>
      </c>
      <c r="D160" s="8" t="s">
        <v>49</v>
      </c>
      <c r="E160" s="8" t="s">
        <v>49</v>
      </c>
      <c r="J160" s="7" t="s">
        <v>48</v>
      </c>
      <c r="S160" s="7" t="s">
        <v>48</v>
      </c>
      <c r="V160" s="9"/>
      <c r="X160" s="10" t="s">
        <v>14</v>
      </c>
      <c r="Y160" s="10" t="s">
        <v>14</v>
      </c>
      <c r="Z160" s="10" t="s">
        <v>14</v>
      </c>
    </row>
    <row r="161" spans="1:26" ht="13.2">
      <c r="A161" s="5">
        <v>42457.718278703702</v>
      </c>
      <c r="B161" s="38" t="s">
        <v>142</v>
      </c>
      <c r="C161" s="7" t="s">
        <v>64</v>
      </c>
      <c r="D161" s="8" t="s">
        <v>12</v>
      </c>
      <c r="E161" s="8" t="s">
        <v>12</v>
      </c>
      <c r="F161" s="7" t="s">
        <v>15</v>
      </c>
      <c r="N161" s="7" t="s">
        <v>10</v>
      </c>
      <c r="V161" s="9"/>
      <c r="X161" s="10" t="s">
        <v>14</v>
      </c>
      <c r="Y161" s="10" t="s">
        <v>14</v>
      </c>
      <c r="Z161" s="10" t="s">
        <v>14</v>
      </c>
    </row>
    <row r="162" spans="1:26" ht="13.2">
      <c r="A162" s="5">
        <v>42457.733717662035</v>
      </c>
      <c r="B162" s="38" t="s">
        <v>142</v>
      </c>
      <c r="C162" s="7" t="s">
        <v>64</v>
      </c>
      <c r="D162" s="8" t="s">
        <v>30</v>
      </c>
      <c r="E162" s="8" t="s">
        <v>30</v>
      </c>
      <c r="V162" s="9"/>
      <c r="X162" s="10" t="s">
        <v>14</v>
      </c>
      <c r="Y162" s="10" t="s">
        <v>14</v>
      </c>
      <c r="Z162" s="10" t="s">
        <v>14</v>
      </c>
    </row>
    <row r="163" spans="1:26" ht="13.2">
      <c r="A163" s="5">
        <v>42457.788398321762</v>
      </c>
      <c r="B163" s="38" t="s">
        <v>142</v>
      </c>
      <c r="C163" s="7" t="s">
        <v>64</v>
      </c>
      <c r="D163" s="8" t="s">
        <v>19</v>
      </c>
      <c r="E163" s="8" t="s">
        <v>19</v>
      </c>
      <c r="G163" s="7" t="s">
        <v>50</v>
      </c>
      <c r="O163" s="7" t="s">
        <v>20</v>
      </c>
      <c r="V163" s="9"/>
      <c r="X163" s="10" t="s">
        <v>14</v>
      </c>
      <c r="Y163" s="10" t="s">
        <v>14</v>
      </c>
      <c r="Z163" s="10" t="s">
        <v>14</v>
      </c>
    </row>
    <row r="164" spans="1:26" ht="13.2">
      <c r="A164" s="5">
        <v>42457.813015462962</v>
      </c>
      <c r="B164" s="38" t="s">
        <v>142</v>
      </c>
      <c r="C164" s="7" t="s">
        <v>64</v>
      </c>
      <c r="D164" s="8" t="s">
        <v>19</v>
      </c>
      <c r="E164" s="8" t="s">
        <v>19</v>
      </c>
      <c r="G164" s="7" t="s">
        <v>50</v>
      </c>
      <c r="O164" s="7" t="s">
        <v>20</v>
      </c>
      <c r="V164" s="9"/>
      <c r="X164" s="10" t="s">
        <v>14</v>
      </c>
      <c r="Y164" s="10" t="s">
        <v>14</v>
      </c>
      <c r="Z164" s="10" t="s">
        <v>14</v>
      </c>
    </row>
    <row r="165" spans="1:26" ht="13.2">
      <c r="A165" s="5">
        <v>42457.828703993058</v>
      </c>
      <c r="B165" s="38" t="s">
        <v>142</v>
      </c>
      <c r="C165" s="7" t="s">
        <v>64</v>
      </c>
      <c r="D165" s="8" t="s">
        <v>12</v>
      </c>
      <c r="E165" s="8" t="s">
        <v>12</v>
      </c>
      <c r="F165" s="7" t="s">
        <v>21</v>
      </c>
      <c r="N165" s="7" t="s">
        <v>17</v>
      </c>
      <c r="V165" s="9"/>
      <c r="X165" s="10" t="s">
        <v>14</v>
      </c>
      <c r="Y165" s="10" t="s">
        <v>14</v>
      </c>
      <c r="Z165" s="10" t="s">
        <v>14</v>
      </c>
    </row>
    <row r="166" spans="1:26" ht="13.2">
      <c r="A166" s="5">
        <v>42457.843657951387</v>
      </c>
      <c r="B166" s="38" t="s">
        <v>142</v>
      </c>
      <c r="C166" s="7" t="s">
        <v>64</v>
      </c>
      <c r="D166" s="8" t="s">
        <v>27</v>
      </c>
      <c r="E166" s="8" t="s">
        <v>27</v>
      </c>
      <c r="H166" s="7" t="s">
        <v>28</v>
      </c>
      <c r="P166" s="7" t="s">
        <v>28</v>
      </c>
      <c r="V166" s="9"/>
      <c r="X166" s="10" t="s">
        <v>14</v>
      </c>
      <c r="Y166" s="10" t="s">
        <v>14</v>
      </c>
      <c r="Z166" s="10" t="s">
        <v>14</v>
      </c>
    </row>
    <row r="167" spans="1:26" ht="13.2">
      <c r="A167" s="5">
        <v>42457.852607141205</v>
      </c>
      <c r="B167" s="38" t="s">
        <v>142</v>
      </c>
      <c r="C167" s="7" t="s">
        <v>64</v>
      </c>
      <c r="D167" s="8" t="s">
        <v>12</v>
      </c>
      <c r="E167" s="8" t="s">
        <v>12</v>
      </c>
      <c r="F167" s="7" t="s">
        <v>15</v>
      </c>
      <c r="N167" s="7" t="s">
        <v>10</v>
      </c>
      <c r="V167" s="9"/>
      <c r="X167" s="10" t="s">
        <v>14</v>
      </c>
      <c r="Y167" s="10" t="s">
        <v>14</v>
      </c>
      <c r="Z167" s="10" t="s">
        <v>14</v>
      </c>
    </row>
    <row r="168" spans="1:26" ht="13.2">
      <c r="A168" s="5">
        <v>42457.878848391207</v>
      </c>
      <c r="B168" s="38" t="s">
        <v>142</v>
      </c>
      <c r="C168" s="7" t="s">
        <v>64</v>
      </c>
      <c r="D168" s="8" t="s">
        <v>24</v>
      </c>
      <c r="E168" s="8" t="s">
        <v>24</v>
      </c>
      <c r="I168" s="7" t="s">
        <v>25</v>
      </c>
      <c r="Q168" s="7" t="s">
        <v>26</v>
      </c>
      <c r="V168" s="9"/>
      <c r="X168" s="10" t="s">
        <v>14</v>
      </c>
      <c r="Y168" s="10" t="s">
        <v>14</v>
      </c>
      <c r="Z168" s="10" t="s">
        <v>14</v>
      </c>
    </row>
    <row r="169" spans="1:26" ht="13.2">
      <c r="A169" s="5">
        <v>42457.890186481483</v>
      </c>
      <c r="B169" s="38" t="s">
        <v>142</v>
      </c>
      <c r="C169" s="7" t="s">
        <v>64</v>
      </c>
      <c r="D169" s="8" t="s">
        <v>24</v>
      </c>
      <c r="E169" s="8" t="s">
        <v>24</v>
      </c>
      <c r="I169" s="7" t="s">
        <v>67</v>
      </c>
      <c r="Q169" s="7" t="s">
        <v>40</v>
      </c>
      <c r="V169" s="9"/>
      <c r="X169" s="10" t="s">
        <v>14</v>
      </c>
      <c r="Y169" s="10" t="s">
        <v>14</v>
      </c>
      <c r="Z169" s="10" t="s">
        <v>14</v>
      </c>
    </row>
    <row r="170" spans="1:26" ht="13.2">
      <c r="A170" s="5">
        <v>42457.901048900458</v>
      </c>
      <c r="B170" s="38" t="s">
        <v>142</v>
      </c>
      <c r="C170" s="7" t="s">
        <v>64</v>
      </c>
      <c r="D170" s="8" t="s">
        <v>12</v>
      </c>
      <c r="E170" s="8" t="s">
        <v>12</v>
      </c>
      <c r="F170" s="7" t="s">
        <v>21</v>
      </c>
      <c r="N170" s="7" t="s">
        <v>17</v>
      </c>
      <c r="V170" s="9"/>
      <c r="X170" s="10" t="s">
        <v>14</v>
      </c>
      <c r="Y170" s="10" t="s">
        <v>14</v>
      </c>
      <c r="Z170" s="10" t="s">
        <v>14</v>
      </c>
    </row>
    <row r="171" spans="1:26" ht="13.2">
      <c r="A171" s="5">
        <v>42457.920624664352</v>
      </c>
      <c r="B171" s="38" t="s">
        <v>142</v>
      </c>
      <c r="C171" s="7" t="s">
        <v>64</v>
      </c>
      <c r="D171" s="8" t="s">
        <v>19</v>
      </c>
      <c r="E171" s="8" t="s">
        <v>19</v>
      </c>
      <c r="G171" s="7" t="s">
        <v>50</v>
      </c>
      <c r="O171" s="7" t="s">
        <v>36</v>
      </c>
      <c r="V171" s="9"/>
      <c r="X171" s="10" t="s">
        <v>14</v>
      </c>
      <c r="Y171" s="10" t="s">
        <v>14</v>
      </c>
      <c r="Z171" s="10" t="s">
        <v>14</v>
      </c>
    </row>
    <row r="172" spans="1:26" ht="13.2">
      <c r="A172" s="5">
        <v>42457.937329456021</v>
      </c>
      <c r="B172" s="38" t="s">
        <v>142</v>
      </c>
      <c r="C172" s="7" t="s">
        <v>64</v>
      </c>
      <c r="D172" s="8" t="s">
        <v>19</v>
      </c>
      <c r="E172" s="8" t="s">
        <v>12</v>
      </c>
      <c r="G172" s="7" t="s">
        <v>50</v>
      </c>
      <c r="N172" s="7" t="s">
        <v>10</v>
      </c>
      <c r="V172" s="9"/>
      <c r="X172" s="10" t="s">
        <v>14</v>
      </c>
      <c r="Y172" s="10" t="s">
        <v>14</v>
      </c>
      <c r="Z172" s="10" t="s">
        <v>14</v>
      </c>
    </row>
    <row r="173" spans="1:26" ht="13.2">
      <c r="A173" s="5">
        <v>42457.95342568287</v>
      </c>
      <c r="B173" s="38" t="s">
        <v>142</v>
      </c>
      <c r="C173" s="7" t="s">
        <v>64</v>
      </c>
      <c r="D173" s="8" t="s">
        <v>24</v>
      </c>
      <c r="E173" s="8" t="s">
        <v>24</v>
      </c>
      <c r="I173" s="7" t="s">
        <v>68</v>
      </c>
      <c r="Q173" s="7" t="s">
        <v>56</v>
      </c>
      <c r="V173" s="9"/>
      <c r="X173" s="10" t="s">
        <v>14</v>
      </c>
      <c r="Y173" s="10" t="s">
        <v>14</v>
      </c>
      <c r="Z173" s="10" t="s">
        <v>14</v>
      </c>
    </row>
    <row r="174" spans="1:26" ht="13.2">
      <c r="A174" s="5">
        <v>42457.961119837964</v>
      </c>
      <c r="B174" s="38" t="s">
        <v>142</v>
      </c>
      <c r="C174" s="7" t="s">
        <v>64</v>
      </c>
      <c r="D174" s="8" t="s">
        <v>12</v>
      </c>
      <c r="E174" s="8" t="s">
        <v>12</v>
      </c>
      <c r="F174" s="7" t="s">
        <v>15</v>
      </c>
      <c r="N174" s="7" t="s">
        <v>17</v>
      </c>
      <c r="V174" s="9"/>
      <c r="X174" s="10" t="s">
        <v>14</v>
      </c>
      <c r="Y174" s="10" t="s">
        <v>14</v>
      </c>
      <c r="Z174" s="10" t="s">
        <v>14</v>
      </c>
    </row>
    <row r="175" spans="1:26" ht="13.2">
      <c r="A175" s="5">
        <v>42457.968220821756</v>
      </c>
      <c r="B175" s="38" t="s">
        <v>142</v>
      </c>
      <c r="C175" s="7" t="s">
        <v>64</v>
      </c>
      <c r="D175" s="8" t="s">
        <v>24</v>
      </c>
      <c r="E175" s="8" t="s">
        <v>24</v>
      </c>
      <c r="I175" s="7" t="s">
        <v>25</v>
      </c>
      <c r="Q175" s="7" t="s">
        <v>56</v>
      </c>
      <c r="V175" s="9"/>
      <c r="X175" s="10" t="s">
        <v>14</v>
      </c>
      <c r="Y175" s="10" t="s">
        <v>14</v>
      </c>
      <c r="Z175" s="10" t="s">
        <v>14</v>
      </c>
    </row>
    <row r="176" spans="1:26" ht="13.2">
      <c r="A176" s="5">
        <v>42458.011398402778</v>
      </c>
      <c r="B176" s="38" t="s">
        <v>142</v>
      </c>
      <c r="C176" s="7" t="s">
        <v>64</v>
      </c>
      <c r="D176" s="8" t="s">
        <v>19</v>
      </c>
      <c r="E176" s="8" t="s">
        <v>19</v>
      </c>
      <c r="G176" s="7" t="s">
        <v>20</v>
      </c>
      <c r="O176" s="7" t="s">
        <v>20</v>
      </c>
      <c r="V176" s="9"/>
      <c r="X176" s="10" t="s">
        <v>14</v>
      </c>
      <c r="Y176" s="10" t="s">
        <v>14</v>
      </c>
      <c r="Z176" s="10" t="s">
        <v>14</v>
      </c>
    </row>
    <row r="177" spans="1:26" ht="13.2">
      <c r="A177" s="5">
        <v>42458.025938171297</v>
      </c>
      <c r="B177" s="38" t="s">
        <v>142</v>
      </c>
      <c r="C177" s="7" t="s">
        <v>64</v>
      </c>
      <c r="D177" s="8" t="s">
        <v>30</v>
      </c>
      <c r="E177" s="8" t="s">
        <v>29</v>
      </c>
      <c r="U177" s="7" t="s">
        <v>31</v>
      </c>
      <c r="V177" s="9"/>
      <c r="X177" s="10" t="s">
        <v>14</v>
      </c>
      <c r="Y177" s="10" t="s">
        <v>14</v>
      </c>
      <c r="Z177" s="10" t="s">
        <v>14</v>
      </c>
    </row>
    <row r="178" spans="1:26" ht="13.2">
      <c r="A178" s="5">
        <v>42458.044347395829</v>
      </c>
      <c r="B178" s="38" t="s">
        <v>142</v>
      </c>
      <c r="C178" s="7" t="s">
        <v>64</v>
      </c>
      <c r="D178" s="8" t="s">
        <v>12</v>
      </c>
      <c r="E178" s="8" t="s">
        <v>12</v>
      </c>
      <c r="F178" s="7" t="s">
        <v>21</v>
      </c>
      <c r="N178" s="7" t="s">
        <v>17</v>
      </c>
      <c r="V178" s="9"/>
      <c r="X178" s="10" t="s">
        <v>14</v>
      </c>
      <c r="Y178" s="10" t="s">
        <v>14</v>
      </c>
      <c r="Z178" s="10" t="s">
        <v>14</v>
      </c>
    </row>
    <row r="179" spans="1:26" ht="13.2">
      <c r="A179" s="5">
        <v>42458.423288530088</v>
      </c>
      <c r="B179" s="38" t="s">
        <v>142</v>
      </c>
      <c r="C179" s="7" t="s">
        <v>64</v>
      </c>
      <c r="D179" s="8" t="s">
        <v>19</v>
      </c>
      <c r="E179" s="8" t="s">
        <v>19</v>
      </c>
      <c r="G179" s="7" t="s">
        <v>50</v>
      </c>
      <c r="O179" s="7" t="s">
        <v>20</v>
      </c>
      <c r="V179" s="9"/>
      <c r="X179" s="10" t="s">
        <v>14</v>
      </c>
      <c r="Y179" s="10" t="s">
        <v>14</v>
      </c>
      <c r="Z179" s="10" t="s">
        <v>14</v>
      </c>
    </row>
    <row r="180" spans="1:26" ht="13.2">
      <c r="A180" s="5">
        <v>42458.899035335649</v>
      </c>
      <c r="B180" s="38" t="s">
        <v>142</v>
      </c>
      <c r="C180" s="29" t="s">
        <v>64</v>
      </c>
      <c r="D180" s="29" t="s">
        <v>22</v>
      </c>
      <c r="E180" s="29" t="s">
        <v>22</v>
      </c>
      <c r="K180" s="7" t="s">
        <v>44</v>
      </c>
      <c r="R180" s="7" t="s">
        <v>23</v>
      </c>
      <c r="V180" s="9"/>
      <c r="X180" s="10" t="s">
        <v>14</v>
      </c>
      <c r="Y180" s="10" t="s">
        <v>14</v>
      </c>
      <c r="Z180" s="10" t="s">
        <v>14</v>
      </c>
    </row>
    <row r="181" spans="1:26" ht="13.2">
      <c r="A181" s="5">
        <v>42460.590707847223</v>
      </c>
      <c r="B181" s="38" t="s">
        <v>142</v>
      </c>
      <c r="C181" s="7" t="s">
        <v>64</v>
      </c>
      <c r="D181" s="8" t="s">
        <v>22</v>
      </c>
      <c r="E181" s="8" t="s">
        <v>22</v>
      </c>
      <c r="K181" s="7" t="s">
        <v>44</v>
      </c>
      <c r="R181" s="7" t="s">
        <v>23</v>
      </c>
      <c r="V181" s="9"/>
      <c r="X181" s="10" t="s">
        <v>14</v>
      </c>
      <c r="Y181" s="10" t="s">
        <v>14</v>
      </c>
      <c r="Z181" s="10" t="s">
        <v>14</v>
      </c>
    </row>
    <row r="182" spans="1:26" ht="13.2">
      <c r="A182" s="20">
        <v>42460.927574062502</v>
      </c>
      <c r="B182" s="38" t="s">
        <v>142</v>
      </c>
      <c r="C182" s="21" t="s">
        <v>64</v>
      </c>
      <c r="D182" s="22" t="s">
        <v>27</v>
      </c>
      <c r="E182" s="22" t="s">
        <v>27</v>
      </c>
      <c r="F182" s="23"/>
      <c r="G182" s="23"/>
      <c r="H182" s="21" t="s">
        <v>32</v>
      </c>
      <c r="I182" s="23"/>
      <c r="J182" s="23"/>
      <c r="K182" s="23"/>
      <c r="L182" s="23"/>
      <c r="M182" s="23"/>
      <c r="N182" s="23"/>
      <c r="O182" s="23"/>
      <c r="P182" s="21" t="s">
        <v>33</v>
      </c>
      <c r="Q182" s="23"/>
      <c r="R182" s="23"/>
      <c r="S182" s="23"/>
      <c r="T182" s="23"/>
      <c r="U182" s="23"/>
      <c r="V182" s="24"/>
      <c r="W182" s="23"/>
      <c r="X182" s="25" t="s">
        <v>14</v>
      </c>
      <c r="Y182" s="25" t="s">
        <v>14</v>
      </c>
      <c r="Z182" s="25" t="s">
        <v>14</v>
      </c>
    </row>
    <row r="183" spans="1:26" ht="13.2">
      <c r="A183" s="5">
        <v>42457.006127939814</v>
      </c>
      <c r="B183" s="38" t="s">
        <v>142</v>
      </c>
      <c r="C183" s="7" t="s">
        <v>69</v>
      </c>
      <c r="D183" s="8" t="s">
        <v>19</v>
      </c>
      <c r="E183" s="8" t="s">
        <v>19</v>
      </c>
      <c r="G183" s="7" t="s">
        <v>50</v>
      </c>
      <c r="O183" s="7" t="s">
        <v>20</v>
      </c>
      <c r="V183" s="9"/>
      <c r="X183" s="10" t="s">
        <v>14</v>
      </c>
      <c r="Y183" s="10" t="s">
        <v>14</v>
      </c>
      <c r="Z183" s="10" t="s">
        <v>14</v>
      </c>
    </row>
    <row r="184" spans="1:26" ht="13.2">
      <c r="A184" s="5">
        <v>42457.007309618057</v>
      </c>
      <c r="B184" s="38" t="s">
        <v>142</v>
      </c>
      <c r="C184" s="7" t="s">
        <v>69</v>
      </c>
      <c r="D184" s="8" t="s">
        <v>49</v>
      </c>
      <c r="E184" s="8" t="s">
        <v>49</v>
      </c>
      <c r="J184" s="7" t="s">
        <v>61</v>
      </c>
      <c r="S184" s="7" t="s">
        <v>61</v>
      </c>
      <c r="V184" s="9"/>
      <c r="X184" s="10" t="s">
        <v>14</v>
      </c>
      <c r="Y184" s="10" t="s">
        <v>14</v>
      </c>
      <c r="Z184" s="10" t="s">
        <v>14</v>
      </c>
    </row>
    <row r="185" spans="1:26" ht="13.8">
      <c r="A185" s="5">
        <v>42457.06404109954</v>
      </c>
      <c r="B185" s="38" t="s">
        <v>142</v>
      </c>
      <c r="C185" s="7" t="s">
        <v>69</v>
      </c>
      <c r="D185" s="8" t="s">
        <v>12</v>
      </c>
      <c r="E185" s="8" t="s">
        <v>12</v>
      </c>
      <c r="F185" s="7" t="s">
        <v>15</v>
      </c>
      <c r="N185" s="7" t="s">
        <v>10</v>
      </c>
      <c r="V185" s="9"/>
      <c r="X185" s="10" t="s">
        <v>14</v>
      </c>
      <c r="Y185" s="10" t="s">
        <v>14</v>
      </c>
      <c r="Z185" s="27" t="s">
        <v>14</v>
      </c>
    </row>
    <row r="186" spans="1:26" ht="13.2">
      <c r="A186" s="5">
        <v>42457.558540972226</v>
      </c>
      <c r="B186" s="38" t="s">
        <v>142</v>
      </c>
      <c r="C186" s="7" t="s">
        <v>69</v>
      </c>
      <c r="D186" s="8" t="s">
        <v>22</v>
      </c>
      <c r="E186" s="8" t="s">
        <v>24</v>
      </c>
      <c r="K186" s="7" t="s">
        <v>44</v>
      </c>
      <c r="Q186" s="7" t="s">
        <v>26</v>
      </c>
      <c r="V186" s="9"/>
      <c r="X186" s="10" t="s">
        <v>14</v>
      </c>
      <c r="Y186" s="10" t="s">
        <v>14</v>
      </c>
      <c r="Z186" s="10" t="s">
        <v>14</v>
      </c>
    </row>
    <row r="187" spans="1:26" ht="13.2">
      <c r="A187" s="5">
        <v>42457.637260578704</v>
      </c>
      <c r="B187" s="38" t="s">
        <v>142</v>
      </c>
      <c r="C187" s="7" t="s">
        <v>69</v>
      </c>
      <c r="D187" s="8" t="s">
        <v>29</v>
      </c>
      <c r="E187" s="8" t="s">
        <v>30</v>
      </c>
      <c r="M187" s="7" t="s">
        <v>45</v>
      </c>
      <c r="V187" s="9"/>
      <c r="X187" s="10" t="s">
        <v>14</v>
      </c>
      <c r="Y187" s="10" t="s">
        <v>14</v>
      </c>
      <c r="Z187" s="10" t="s">
        <v>14</v>
      </c>
    </row>
    <row r="188" spans="1:26" ht="13.2">
      <c r="A188" s="5">
        <v>42457.642221736111</v>
      </c>
      <c r="B188" s="38" t="s">
        <v>142</v>
      </c>
      <c r="C188" s="7" t="s">
        <v>69</v>
      </c>
      <c r="D188" s="8" t="s">
        <v>22</v>
      </c>
      <c r="E188" s="8" t="s">
        <v>22</v>
      </c>
      <c r="K188" s="7" t="s">
        <v>39</v>
      </c>
      <c r="R188" s="7" t="s">
        <v>23</v>
      </c>
      <c r="V188" s="9"/>
      <c r="X188" s="10" t="s">
        <v>14</v>
      </c>
      <c r="Y188" s="10" t="s">
        <v>14</v>
      </c>
      <c r="Z188" s="10" t="s">
        <v>14</v>
      </c>
    </row>
    <row r="189" spans="1:26" ht="13.2">
      <c r="A189" s="5">
        <v>42457.647080162038</v>
      </c>
      <c r="B189" s="38" t="s">
        <v>142</v>
      </c>
      <c r="C189" s="7" t="s">
        <v>69</v>
      </c>
      <c r="D189" s="8" t="s">
        <v>42</v>
      </c>
      <c r="E189" s="8" t="s">
        <v>29</v>
      </c>
      <c r="L189" s="7" t="s">
        <v>43</v>
      </c>
      <c r="U189" s="7" t="s">
        <v>31</v>
      </c>
      <c r="V189" s="9"/>
      <c r="X189" s="10" t="s">
        <v>14</v>
      </c>
      <c r="Y189" s="10" t="s">
        <v>14</v>
      </c>
      <c r="Z189" s="10" t="s">
        <v>14</v>
      </c>
    </row>
    <row r="190" spans="1:26" ht="13.2">
      <c r="A190" s="5">
        <v>42457.647582245372</v>
      </c>
      <c r="B190" s="38" t="s">
        <v>142</v>
      </c>
      <c r="C190" s="7" t="s">
        <v>69</v>
      </c>
      <c r="D190" s="8" t="s">
        <v>19</v>
      </c>
      <c r="E190" s="8" t="s">
        <v>19</v>
      </c>
      <c r="G190" s="7" t="s">
        <v>36</v>
      </c>
      <c r="O190" s="7" t="s">
        <v>36</v>
      </c>
      <c r="V190" s="9"/>
      <c r="X190" s="10" t="s">
        <v>14</v>
      </c>
      <c r="Y190" s="10" t="s">
        <v>14</v>
      </c>
      <c r="Z190" s="10" t="s">
        <v>14</v>
      </c>
    </row>
    <row r="191" spans="1:26" ht="13.2">
      <c r="A191" s="5">
        <v>42457.667700532409</v>
      </c>
      <c r="B191" s="38" t="s">
        <v>142</v>
      </c>
      <c r="C191" s="7" t="s">
        <v>69</v>
      </c>
      <c r="D191" s="8" t="s">
        <v>49</v>
      </c>
      <c r="E191" s="8" t="s">
        <v>49</v>
      </c>
      <c r="J191" s="7" t="s">
        <v>48</v>
      </c>
      <c r="S191" s="7" t="s">
        <v>48</v>
      </c>
      <c r="V191" s="9"/>
      <c r="X191" s="10" t="s">
        <v>14</v>
      </c>
      <c r="Y191" s="10" t="s">
        <v>14</v>
      </c>
      <c r="Z191" s="10" t="s">
        <v>14</v>
      </c>
    </row>
    <row r="192" spans="1:26" ht="13.2">
      <c r="A192" s="5">
        <v>42457.667753344911</v>
      </c>
      <c r="B192" s="38" t="s">
        <v>142</v>
      </c>
      <c r="C192" s="7" t="s">
        <v>69</v>
      </c>
      <c r="D192" s="8" t="s">
        <v>12</v>
      </c>
      <c r="E192" s="8" t="s">
        <v>12</v>
      </c>
      <c r="F192" s="7" t="s">
        <v>15</v>
      </c>
      <c r="N192" s="7" t="s">
        <v>17</v>
      </c>
      <c r="V192" s="9"/>
      <c r="X192" s="10" t="s">
        <v>14</v>
      </c>
      <c r="Y192" s="10" t="s">
        <v>14</v>
      </c>
      <c r="Z192" s="10" t="s">
        <v>14</v>
      </c>
    </row>
    <row r="193" spans="1:26" ht="13.2">
      <c r="A193" s="5">
        <v>42457.673020451388</v>
      </c>
      <c r="B193" s="38" t="s">
        <v>142</v>
      </c>
      <c r="C193" s="7" t="s">
        <v>69</v>
      </c>
      <c r="D193" s="8" t="s">
        <v>19</v>
      </c>
      <c r="E193" s="8" t="s">
        <v>19</v>
      </c>
      <c r="G193" s="7" t="s">
        <v>50</v>
      </c>
      <c r="O193" s="7" t="s">
        <v>20</v>
      </c>
      <c r="V193" s="9"/>
      <c r="X193" s="10" t="s">
        <v>14</v>
      </c>
      <c r="Y193" s="10" t="s">
        <v>14</v>
      </c>
      <c r="Z193" s="10" t="s">
        <v>14</v>
      </c>
    </row>
    <row r="194" spans="1:26" ht="13.2">
      <c r="A194" s="5">
        <v>42457.674055393523</v>
      </c>
      <c r="B194" s="38" t="s">
        <v>142</v>
      </c>
      <c r="C194" s="7" t="s">
        <v>69</v>
      </c>
      <c r="D194" s="8" t="s">
        <v>30</v>
      </c>
      <c r="E194" s="8" t="s">
        <v>30</v>
      </c>
      <c r="V194" s="9"/>
      <c r="X194" s="10" t="s">
        <v>14</v>
      </c>
      <c r="Y194" s="10" t="s">
        <v>14</v>
      </c>
      <c r="Z194" s="10" t="s">
        <v>14</v>
      </c>
    </row>
    <row r="195" spans="1:26" ht="13.2">
      <c r="A195" s="5">
        <v>42457.69005881944</v>
      </c>
      <c r="B195" s="38" t="s">
        <v>142</v>
      </c>
      <c r="C195" s="7" t="s">
        <v>69</v>
      </c>
      <c r="D195" s="8" t="s">
        <v>49</v>
      </c>
      <c r="E195" s="8" t="s">
        <v>49</v>
      </c>
      <c r="J195" s="7" t="s">
        <v>48</v>
      </c>
      <c r="S195" s="7" t="s">
        <v>48</v>
      </c>
      <c r="V195" s="9"/>
      <c r="X195" s="10" t="s">
        <v>14</v>
      </c>
      <c r="Y195" s="10" t="s">
        <v>14</v>
      </c>
      <c r="Z195" s="10" t="s">
        <v>14</v>
      </c>
    </row>
    <row r="196" spans="1:26" ht="13.2">
      <c r="A196" s="5">
        <v>42457.699374201387</v>
      </c>
      <c r="B196" s="38" t="s">
        <v>142</v>
      </c>
      <c r="C196" s="7" t="s">
        <v>69</v>
      </c>
      <c r="D196" s="8" t="s">
        <v>29</v>
      </c>
      <c r="E196" s="8" t="s">
        <v>29</v>
      </c>
      <c r="M196" s="7" t="s">
        <v>45</v>
      </c>
      <c r="U196" s="7" t="s">
        <v>31</v>
      </c>
      <c r="V196" s="9"/>
      <c r="X196" s="10" t="s">
        <v>14</v>
      </c>
      <c r="Y196" s="10" t="s">
        <v>14</v>
      </c>
      <c r="Z196" s="10" t="s">
        <v>14</v>
      </c>
    </row>
    <row r="197" spans="1:26" ht="13.2">
      <c r="A197" s="5">
        <v>42457.702256539356</v>
      </c>
      <c r="B197" s="38" t="s">
        <v>142</v>
      </c>
      <c r="C197" s="7" t="s">
        <v>69</v>
      </c>
      <c r="D197" s="8" t="s">
        <v>27</v>
      </c>
      <c r="E197" s="8" t="s">
        <v>12</v>
      </c>
      <c r="H197" s="7" t="s">
        <v>32</v>
      </c>
      <c r="N197" s="7" t="s">
        <v>10</v>
      </c>
      <c r="V197" s="9"/>
      <c r="X197" s="10" t="s">
        <v>14</v>
      </c>
      <c r="Y197" s="10" t="s">
        <v>14</v>
      </c>
      <c r="Z197" s="10" t="s">
        <v>14</v>
      </c>
    </row>
    <row r="198" spans="1:26" ht="13.2">
      <c r="A198" s="5">
        <v>42457.713038668982</v>
      </c>
      <c r="B198" s="38" t="s">
        <v>142</v>
      </c>
      <c r="C198" s="7" t="s">
        <v>69</v>
      </c>
      <c r="D198" s="8" t="s">
        <v>19</v>
      </c>
      <c r="E198" s="8" t="s">
        <v>19</v>
      </c>
      <c r="G198" s="7" t="s">
        <v>50</v>
      </c>
      <c r="O198" s="7" t="s">
        <v>20</v>
      </c>
      <c r="V198" s="9"/>
      <c r="X198" s="10" t="s">
        <v>14</v>
      </c>
      <c r="Y198" s="10" t="s">
        <v>14</v>
      </c>
      <c r="Z198" s="10" t="s">
        <v>14</v>
      </c>
    </row>
    <row r="199" spans="1:26" ht="13.2">
      <c r="A199" s="5">
        <v>42457.714175324072</v>
      </c>
      <c r="B199" s="38" t="s">
        <v>142</v>
      </c>
      <c r="C199" s="7" t="s">
        <v>69</v>
      </c>
      <c r="D199" s="8" t="s">
        <v>42</v>
      </c>
      <c r="E199" s="8" t="s">
        <v>42</v>
      </c>
      <c r="L199" s="7" t="s">
        <v>43</v>
      </c>
      <c r="T199" s="7" t="s">
        <v>43</v>
      </c>
      <c r="V199" s="9"/>
      <c r="X199" s="10" t="s">
        <v>14</v>
      </c>
      <c r="Y199" s="10" t="s">
        <v>14</v>
      </c>
      <c r="Z199" s="10" t="s">
        <v>14</v>
      </c>
    </row>
    <row r="200" spans="1:26" ht="13.2">
      <c r="A200" s="5">
        <v>42457.749103796297</v>
      </c>
      <c r="B200" s="38" t="s">
        <v>142</v>
      </c>
      <c r="C200" s="7" t="s">
        <v>69</v>
      </c>
      <c r="D200" s="8" t="s">
        <v>19</v>
      </c>
      <c r="E200" s="8" t="s">
        <v>19</v>
      </c>
      <c r="G200" s="7" t="s">
        <v>20</v>
      </c>
      <c r="O200" s="7" t="s">
        <v>20</v>
      </c>
      <c r="V200" s="9"/>
      <c r="X200" s="10" t="s">
        <v>14</v>
      </c>
      <c r="Y200" s="10" t="s">
        <v>14</v>
      </c>
      <c r="Z200" s="10" t="s">
        <v>14</v>
      </c>
    </row>
    <row r="201" spans="1:26" ht="13.2">
      <c r="A201" s="5">
        <v>42457.750200659721</v>
      </c>
      <c r="B201" s="38" t="s">
        <v>142</v>
      </c>
      <c r="C201" s="7" t="s">
        <v>69</v>
      </c>
      <c r="D201" s="8" t="s">
        <v>29</v>
      </c>
      <c r="E201" s="8" t="s">
        <v>29</v>
      </c>
      <c r="M201" s="7" t="s">
        <v>31</v>
      </c>
      <c r="U201" s="7" t="s">
        <v>52</v>
      </c>
      <c r="V201" s="9"/>
      <c r="X201" s="10" t="s">
        <v>14</v>
      </c>
      <c r="Y201" s="10" t="s">
        <v>14</v>
      </c>
      <c r="Z201" s="10" t="s">
        <v>14</v>
      </c>
    </row>
    <row r="202" spans="1:26" ht="13.2">
      <c r="A202" s="5">
        <v>42457.755616203707</v>
      </c>
      <c r="B202" s="38" t="s">
        <v>142</v>
      </c>
      <c r="C202" s="7" t="s">
        <v>69</v>
      </c>
      <c r="D202" s="8" t="s">
        <v>19</v>
      </c>
      <c r="E202" s="8" t="s">
        <v>19</v>
      </c>
      <c r="G202" s="7" t="s">
        <v>50</v>
      </c>
      <c r="O202" s="7" t="s">
        <v>20</v>
      </c>
      <c r="V202" s="9"/>
      <c r="X202" s="10" t="s">
        <v>14</v>
      </c>
      <c r="Y202" s="10" t="s">
        <v>14</v>
      </c>
      <c r="Z202" s="10" t="s">
        <v>14</v>
      </c>
    </row>
    <row r="203" spans="1:26" ht="13.2">
      <c r="A203" s="5">
        <v>42457.758935185186</v>
      </c>
      <c r="B203" s="38" t="s">
        <v>142</v>
      </c>
      <c r="C203" s="7" t="s">
        <v>69</v>
      </c>
      <c r="D203" s="8" t="s">
        <v>24</v>
      </c>
      <c r="E203" s="8" t="s">
        <v>24</v>
      </c>
      <c r="I203" s="7" t="s">
        <v>25</v>
      </c>
      <c r="Q203" s="7" t="s">
        <v>56</v>
      </c>
      <c r="V203" s="9"/>
      <c r="X203" s="10" t="s">
        <v>14</v>
      </c>
      <c r="Y203" s="10" t="s">
        <v>14</v>
      </c>
      <c r="Z203" s="10" t="s">
        <v>14</v>
      </c>
    </row>
    <row r="204" spans="1:26" ht="13.2">
      <c r="A204" s="5">
        <v>42457.77110056713</v>
      </c>
      <c r="B204" s="38" t="s">
        <v>142</v>
      </c>
      <c r="C204" s="7" t="s">
        <v>69</v>
      </c>
      <c r="D204" s="8" t="s">
        <v>22</v>
      </c>
      <c r="E204" s="8" t="s">
        <v>22</v>
      </c>
      <c r="K204" s="7" t="s">
        <v>44</v>
      </c>
      <c r="R204" s="7" t="s">
        <v>23</v>
      </c>
      <c r="V204" s="9"/>
      <c r="X204" s="10" t="s">
        <v>14</v>
      </c>
      <c r="Y204" s="10" t="s">
        <v>14</v>
      </c>
      <c r="Z204" s="10" t="s">
        <v>14</v>
      </c>
    </row>
    <row r="205" spans="1:26" ht="13.2">
      <c r="A205" s="5">
        <v>42457.773152118054</v>
      </c>
      <c r="B205" s="38" t="s">
        <v>142</v>
      </c>
      <c r="C205" s="7" t="s">
        <v>69</v>
      </c>
      <c r="D205" s="8" t="s">
        <v>12</v>
      </c>
      <c r="E205" s="8" t="s">
        <v>12</v>
      </c>
      <c r="F205" s="7" t="s">
        <v>15</v>
      </c>
      <c r="N205" s="7" t="s">
        <v>10</v>
      </c>
      <c r="V205" s="9"/>
      <c r="X205" s="10" t="s">
        <v>14</v>
      </c>
      <c r="Y205" s="10" t="s">
        <v>14</v>
      </c>
      <c r="Z205" s="10" t="s">
        <v>14</v>
      </c>
    </row>
    <row r="206" spans="1:26" ht="13.2">
      <c r="A206" s="5">
        <v>42457.780774166662</v>
      </c>
      <c r="B206" s="38" t="s">
        <v>142</v>
      </c>
      <c r="C206" s="7" t="s">
        <v>69</v>
      </c>
      <c r="D206" s="8" t="s">
        <v>24</v>
      </c>
      <c r="E206" s="8" t="s">
        <v>24</v>
      </c>
      <c r="I206" s="7" t="s">
        <v>25</v>
      </c>
      <c r="Q206" s="7" t="s">
        <v>26</v>
      </c>
      <c r="V206" s="9"/>
      <c r="X206" s="10" t="s">
        <v>14</v>
      </c>
      <c r="Y206" s="10" t="s">
        <v>14</v>
      </c>
      <c r="Z206" s="10" t="s">
        <v>14</v>
      </c>
    </row>
    <row r="207" spans="1:26" ht="13.2">
      <c r="A207" s="5">
        <v>42457.788487546291</v>
      </c>
      <c r="B207" s="38" t="s">
        <v>142</v>
      </c>
      <c r="C207" s="7" t="s">
        <v>69</v>
      </c>
      <c r="D207" s="8" t="s">
        <v>27</v>
      </c>
      <c r="E207" s="8" t="s">
        <v>27</v>
      </c>
      <c r="H207" s="7" t="s">
        <v>32</v>
      </c>
      <c r="P207" s="7" t="s">
        <v>33</v>
      </c>
      <c r="V207" s="9"/>
      <c r="X207" s="10" t="s">
        <v>14</v>
      </c>
      <c r="Y207" s="10" t="s">
        <v>14</v>
      </c>
      <c r="Z207" s="10" t="s">
        <v>14</v>
      </c>
    </row>
    <row r="208" spans="1:26" ht="13.2">
      <c r="A208" s="5">
        <v>42457.791250312497</v>
      </c>
      <c r="B208" s="38" t="s">
        <v>142</v>
      </c>
      <c r="C208" s="7" t="s">
        <v>69</v>
      </c>
      <c r="D208" s="8" t="s">
        <v>12</v>
      </c>
      <c r="E208" s="8" t="s">
        <v>12</v>
      </c>
      <c r="F208" s="7" t="s">
        <v>21</v>
      </c>
      <c r="N208" s="7" t="s">
        <v>17</v>
      </c>
      <c r="V208" s="9"/>
      <c r="X208" s="10" t="s">
        <v>14</v>
      </c>
      <c r="Y208" s="10" t="s">
        <v>14</v>
      </c>
      <c r="Z208" s="10" t="s">
        <v>14</v>
      </c>
    </row>
    <row r="209" spans="1:26" ht="13.2">
      <c r="A209" s="5">
        <v>42457.794322766204</v>
      </c>
      <c r="B209" s="38" t="s">
        <v>142</v>
      </c>
      <c r="C209" s="7" t="s">
        <v>69</v>
      </c>
      <c r="D209" s="8" t="s">
        <v>19</v>
      </c>
      <c r="E209" s="8" t="s">
        <v>12</v>
      </c>
      <c r="G209" s="7" t="s">
        <v>50</v>
      </c>
      <c r="N209" s="7" t="s">
        <v>17</v>
      </c>
      <c r="V209" s="9"/>
      <c r="X209" s="10" t="s">
        <v>14</v>
      </c>
      <c r="Y209" s="10" t="s">
        <v>14</v>
      </c>
      <c r="Z209" s="10" t="s">
        <v>14</v>
      </c>
    </row>
    <row r="210" spans="1:26" ht="13.2">
      <c r="A210" s="5">
        <v>42457.798752013885</v>
      </c>
      <c r="B210" s="38" t="s">
        <v>142</v>
      </c>
      <c r="C210" s="7" t="s">
        <v>69</v>
      </c>
      <c r="D210" s="8" t="s">
        <v>12</v>
      </c>
      <c r="E210" s="8" t="s">
        <v>12</v>
      </c>
      <c r="F210" s="7" t="s">
        <v>21</v>
      </c>
      <c r="N210" s="7" t="s">
        <v>17</v>
      </c>
      <c r="V210" s="9"/>
      <c r="X210" s="10" t="s">
        <v>14</v>
      </c>
      <c r="Y210" s="10" t="s">
        <v>14</v>
      </c>
      <c r="Z210" s="10" t="s">
        <v>14</v>
      </c>
    </row>
    <row r="211" spans="1:26" ht="13.2">
      <c r="A211" s="5">
        <v>42457.802051851853</v>
      </c>
      <c r="B211" s="38" t="s">
        <v>142</v>
      </c>
      <c r="C211" s="7" t="s">
        <v>69</v>
      </c>
      <c r="D211" s="8" t="s">
        <v>22</v>
      </c>
      <c r="E211" s="8" t="s">
        <v>22</v>
      </c>
      <c r="K211" s="7" t="s">
        <v>44</v>
      </c>
      <c r="R211" s="7" t="s">
        <v>23</v>
      </c>
      <c r="V211" s="9"/>
      <c r="X211" s="10" t="s">
        <v>14</v>
      </c>
      <c r="Y211" s="10" t="s">
        <v>14</v>
      </c>
      <c r="Z211" s="10" t="s">
        <v>14</v>
      </c>
    </row>
    <row r="212" spans="1:26" ht="13.2">
      <c r="A212" s="5">
        <v>42457.821446840273</v>
      </c>
      <c r="B212" s="38" t="s">
        <v>142</v>
      </c>
      <c r="C212" s="7" t="s">
        <v>69</v>
      </c>
      <c r="D212" s="8" t="s">
        <v>24</v>
      </c>
      <c r="E212" s="8" t="s">
        <v>24</v>
      </c>
      <c r="I212" s="7" t="s">
        <v>25</v>
      </c>
      <c r="Q212" s="7" t="s">
        <v>26</v>
      </c>
      <c r="V212" s="9"/>
      <c r="X212" s="10" t="s">
        <v>14</v>
      </c>
      <c r="Y212" s="10" t="s">
        <v>14</v>
      </c>
      <c r="Z212" s="10" t="s">
        <v>14</v>
      </c>
    </row>
    <row r="213" spans="1:26" ht="13.2">
      <c r="A213" s="5">
        <v>42457.822964097228</v>
      </c>
      <c r="B213" s="38" t="s">
        <v>142</v>
      </c>
      <c r="C213" s="7" t="s">
        <v>69</v>
      </c>
      <c r="D213" s="8" t="s">
        <v>27</v>
      </c>
      <c r="E213" s="8" t="s">
        <v>27</v>
      </c>
      <c r="H213" s="7" t="s">
        <v>32</v>
      </c>
      <c r="P213" s="7" t="s">
        <v>33</v>
      </c>
      <c r="V213" s="9"/>
      <c r="X213" s="10" t="s">
        <v>14</v>
      </c>
      <c r="Y213" s="10" t="s">
        <v>14</v>
      </c>
      <c r="Z213" s="10" t="s">
        <v>14</v>
      </c>
    </row>
    <row r="214" spans="1:26" ht="13.2">
      <c r="A214" s="5">
        <v>42457.842295254624</v>
      </c>
      <c r="B214" s="38" t="s">
        <v>142</v>
      </c>
      <c r="C214" s="7" t="s">
        <v>69</v>
      </c>
      <c r="D214" s="8" t="s">
        <v>49</v>
      </c>
      <c r="E214" s="8" t="s">
        <v>49</v>
      </c>
      <c r="J214" s="7" t="s">
        <v>48</v>
      </c>
      <c r="S214" s="7" t="s">
        <v>48</v>
      </c>
      <c r="V214" s="9"/>
      <c r="X214" s="10" t="s">
        <v>14</v>
      </c>
      <c r="Y214" s="10" t="s">
        <v>14</v>
      </c>
      <c r="Z214" s="10" t="s">
        <v>14</v>
      </c>
    </row>
    <row r="215" spans="1:26" ht="13.2">
      <c r="A215" s="5">
        <v>42457.858444618054</v>
      </c>
      <c r="B215" s="38" t="s">
        <v>142</v>
      </c>
      <c r="C215" s="7" t="s">
        <v>69</v>
      </c>
      <c r="D215" s="8" t="s">
        <v>19</v>
      </c>
      <c r="E215" s="8" t="s">
        <v>19</v>
      </c>
      <c r="G215" s="7" t="s">
        <v>50</v>
      </c>
      <c r="O215" s="7" t="s">
        <v>36</v>
      </c>
      <c r="V215" s="9"/>
      <c r="X215" s="10" t="s">
        <v>14</v>
      </c>
      <c r="Y215" s="10" t="s">
        <v>14</v>
      </c>
      <c r="Z215" s="10" t="s">
        <v>14</v>
      </c>
    </row>
    <row r="216" spans="1:26" ht="13.2">
      <c r="A216" s="5">
        <v>42457.869947719912</v>
      </c>
      <c r="B216" s="38" t="s">
        <v>142</v>
      </c>
      <c r="C216" s="7" t="s">
        <v>69</v>
      </c>
      <c r="D216" s="8" t="s">
        <v>19</v>
      </c>
      <c r="E216" s="8" t="s">
        <v>19</v>
      </c>
      <c r="G216" s="7" t="s">
        <v>18</v>
      </c>
      <c r="O216" s="7" t="s">
        <v>36</v>
      </c>
      <c r="V216" s="9"/>
      <c r="X216" s="10" t="s">
        <v>14</v>
      </c>
      <c r="Y216" s="10" t="s">
        <v>14</v>
      </c>
      <c r="Z216" s="10" t="s">
        <v>14</v>
      </c>
    </row>
    <row r="217" spans="1:26" ht="13.2">
      <c r="A217" s="5">
        <v>42457.874658726854</v>
      </c>
      <c r="B217" s="38" t="s">
        <v>142</v>
      </c>
      <c r="C217" s="7" t="s">
        <v>69</v>
      </c>
      <c r="D217" s="8" t="s">
        <v>27</v>
      </c>
      <c r="E217" s="8" t="s">
        <v>27</v>
      </c>
      <c r="H217" s="7" t="s">
        <v>32</v>
      </c>
      <c r="P217" s="7" t="s">
        <v>33</v>
      </c>
      <c r="V217" s="9"/>
      <c r="X217" s="10" t="s">
        <v>14</v>
      </c>
      <c r="Y217" s="10" t="s">
        <v>14</v>
      </c>
      <c r="Z217" s="10" t="s">
        <v>14</v>
      </c>
    </row>
    <row r="218" spans="1:26" ht="13.2">
      <c r="A218" s="5">
        <v>42457.878418611115</v>
      </c>
      <c r="B218" s="38" t="s">
        <v>142</v>
      </c>
      <c r="C218" s="7" t="s">
        <v>69</v>
      </c>
      <c r="D218" s="8" t="s">
        <v>12</v>
      </c>
      <c r="E218" s="8" t="s">
        <v>12</v>
      </c>
      <c r="F218" s="7" t="s">
        <v>15</v>
      </c>
      <c r="N218" s="7" t="s">
        <v>17</v>
      </c>
      <c r="V218" s="9"/>
      <c r="X218" s="10" t="s">
        <v>14</v>
      </c>
      <c r="Y218" s="10" t="s">
        <v>14</v>
      </c>
      <c r="Z218" s="10" t="s">
        <v>14</v>
      </c>
    </row>
    <row r="219" spans="1:26" ht="13.2">
      <c r="A219" s="5">
        <v>42457.915351238422</v>
      </c>
      <c r="B219" s="38" t="s">
        <v>142</v>
      </c>
      <c r="C219" s="7" t="s">
        <v>69</v>
      </c>
      <c r="D219" s="8" t="s">
        <v>19</v>
      </c>
      <c r="E219" s="8" t="s">
        <v>12</v>
      </c>
      <c r="G219" s="7" t="s">
        <v>50</v>
      </c>
      <c r="N219" s="7" t="s">
        <v>10</v>
      </c>
      <c r="V219" s="9"/>
      <c r="X219" s="10" t="s">
        <v>14</v>
      </c>
      <c r="Y219" s="10" t="s">
        <v>14</v>
      </c>
      <c r="Z219" s="10" t="s">
        <v>14</v>
      </c>
    </row>
    <row r="220" spans="1:26" ht="13.2">
      <c r="A220" s="5">
        <v>42457.925457002319</v>
      </c>
      <c r="B220" s="38" t="s">
        <v>142</v>
      </c>
      <c r="C220" s="7" t="s">
        <v>69</v>
      </c>
      <c r="D220" s="8" t="s">
        <v>24</v>
      </c>
      <c r="E220" s="8" t="s">
        <v>24</v>
      </c>
      <c r="I220" s="7" t="s">
        <v>25</v>
      </c>
      <c r="Q220" s="7" t="s">
        <v>26</v>
      </c>
      <c r="V220" s="9"/>
      <c r="X220" s="10" t="s">
        <v>14</v>
      </c>
      <c r="Y220" s="10" t="s">
        <v>14</v>
      </c>
      <c r="Z220" s="10" t="s">
        <v>14</v>
      </c>
    </row>
    <row r="221" spans="1:26" ht="13.2">
      <c r="A221" s="5">
        <v>42457.933033564812</v>
      </c>
      <c r="B221" s="38" t="s">
        <v>142</v>
      </c>
      <c r="C221" s="7" t="s">
        <v>69</v>
      </c>
      <c r="D221" s="8" t="s">
        <v>19</v>
      </c>
      <c r="E221" s="8" t="s">
        <v>19</v>
      </c>
      <c r="G221" s="7" t="s">
        <v>50</v>
      </c>
      <c r="O221" s="7" t="s">
        <v>54</v>
      </c>
      <c r="V221" s="9"/>
      <c r="X221" s="10" t="s">
        <v>14</v>
      </c>
      <c r="Y221" s="10" t="s">
        <v>14</v>
      </c>
      <c r="Z221" s="10" t="s">
        <v>14</v>
      </c>
    </row>
    <row r="222" spans="1:26" ht="13.2">
      <c r="A222" s="5">
        <v>42457.951655069446</v>
      </c>
      <c r="B222" s="38" t="s">
        <v>142</v>
      </c>
      <c r="C222" s="7" t="s">
        <v>69</v>
      </c>
      <c r="D222" s="8" t="s">
        <v>24</v>
      </c>
      <c r="E222" s="8" t="s">
        <v>22</v>
      </c>
      <c r="I222" s="7" t="s">
        <v>58</v>
      </c>
      <c r="R222" s="7" t="s">
        <v>23</v>
      </c>
      <c r="V222" s="9"/>
      <c r="X222" s="10" t="s">
        <v>14</v>
      </c>
      <c r="Y222" s="10" t="s">
        <v>14</v>
      </c>
      <c r="Z222" s="10" t="s">
        <v>14</v>
      </c>
    </row>
    <row r="223" spans="1:26" ht="13.2">
      <c r="A223" s="5">
        <v>42457.959773958333</v>
      </c>
      <c r="B223" s="38" t="s">
        <v>142</v>
      </c>
      <c r="C223" s="7" t="s">
        <v>69</v>
      </c>
      <c r="D223" s="8" t="s">
        <v>49</v>
      </c>
      <c r="E223" s="8" t="s">
        <v>49</v>
      </c>
      <c r="J223" s="7" t="s">
        <v>61</v>
      </c>
      <c r="S223" s="7" t="s">
        <v>48</v>
      </c>
      <c r="V223" s="9"/>
      <c r="X223" s="10" t="s">
        <v>14</v>
      </c>
      <c r="Y223" s="10" t="s">
        <v>14</v>
      </c>
      <c r="Z223" s="10" t="s">
        <v>14</v>
      </c>
    </row>
    <row r="224" spans="1:26" ht="13.2">
      <c r="A224" s="5">
        <v>42457.970437974538</v>
      </c>
      <c r="B224" s="38" t="s">
        <v>142</v>
      </c>
      <c r="C224" s="7" t="s">
        <v>69</v>
      </c>
      <c r="D224" s="8" t="s">
        <v>29</v>
      </c>
      <c r="E224" s="8" t="s">
        <v>29</v>
      </c>
      <c r="M224" s="7" t="s">
        <v>45</v>
      </c>
      <c r="U224" s="7" t="s">
        <v>52</v>
      </c>
      <c r="V224" s="9"/>
      <c r="X224" s="10" t="s">
        <v>14</v>
      </c>
      <c r="Y224" s="10" t="s">
        <v>14</v>
      </c>
      <c r="Z224" s="10" t="s">
        <v>14</v>
      </c>
    </row>
    <row r="225" spans="1:26" ht="13.2">
      <c r="A225" s="5">
        <v>42458.0007133912</v>
      </c>
      <c r="B225" s="38" t="s">
        <v>142</v>
      </c>
      <c r="C225" s="7" t="s">
        <v>69</v>
      </c>
      <c r="D225" s="8" t="s">
        <v>29</v>
      </c>
      <c r="E225" s="8" t="s">
        <v>29</v>
      </c>
      <c r="M225" s="7" t="s">
        <v>31</v>
      </c>
      <c r="U225" s="7" t="s">
        <v>52</v>
      </c>
      <c r="V225" s="9"/>
      <c r="X225" s="10" t="s">
        <v>14</v>
      </c>
      <c r="Y225" s="10" t="s">
        <v>14</v>
      </c>
      <c r="Z225" s="10" t="s">
        <v>14</v>
      </c>
    </row>
    <row r="226" spans="1:26" ht="13.2">
      <c r="A226" s="5">
        <v>42458.001707615738</v>
      </c>
      <c r="B226" s="38" t="s">
        <v>142</v>
      </c>
      <c r="C226" s="7" t="s">
        <v>69</v>
      </c>
      <c r="D226" s="8" t="s">
        <v>19</v>
      </c>
      <c r="E226" s="8" t="s">
        <v>19</v>
      </c>
      <c r="G226" s="7" t="s">
        <v>50</v>
      </c>
      <c r="O226" s="7" t="s">
        <v>20</v>
      </c>
      <c r="V226" s="9"/>
      <c r="X226" s="10" t="s">
        <v>14</v>
      </c>
      <c r="Y226" s="10" t="s">
        <v>14</v>
      </c>
      <c r="Z226" s="10" t="s">
        <v>14</v>
      </c>
    </row>
    <row r="227" spans="1:26" ht="13.2">
      <c r="A227" s="5">
        <v>42458.003272233793</v>
      </c>
      <c r="B227" s="38" t="s">
        <v>142</v>
      </c>
      <c r="C227" s="7" t="s">
        <v>69</v>
      </c>
      <c r="D227" s="8" t="s">
        <v>27</v>
      </c>
      <c r="E227" s="8" t="s">
        <v>27</v>
      </c>
      <c r="H227" s="7" t="s">
        <v>33</v>
      </c>
      <c r="P227" s="7" t="s">
        <v>33</v>
      </c>
      <c r="V227" s="9"/>
      <c r="X227" s="10" t="s">
        <v>14</v>
      </c>
      <c r="Y227" s="10" t="s">
        <v>14</v>
      </c>
      <c r="Z227" s="10" t="s">
        <v>14</v>
      </c>
    </row>
    <row r="228" spans="1:26" ht="13.2">
      <c r="A228" s="5">
        <v>42458.382424664349</v>
      </c>
      <c r="B228" s="38" t="s">
        <v>142</v>
      </c>
      <c r="C228" s="7" t="s">
        <v>69</v>
      </c>
      <c r="D228" s="8" t="s">
        <v>12</v>
      </c>
      <c r="E228" s="8" t="s">
        <v>12</v>
      </c>
      <c r="F228" s="7" t="s">
        <v>21</v>
      </c>
      <c r="N228" s="7" t="s">
        <v>17</v>
      </c>
      <c r="V228" s="9"/>
      <c r="X228" s="10" t="s">
        <v>14</v>
      </c>
      <c r="Y228" s="10" t="s">
        <v>14</v>
      </c>
      <c r="Z228" s="10" t="s">
        <v>14</v>
      </c>
    </row>
    <row r="229" spans="1:26" ht="13.2">
      <c r="A229" s="5">
        <v>42458.481763020834</v>
      </c>
      <c r="B229" s="38" t="s">
        <v>142</v>
      </c>
      <c r="C229" s="7" t="s">
        <v>69</v>
      </c>
      <c r="D229" s="8" t="s">
        <v>12</v>
      </c>
      <c r="E229" s="8" t="s">
        <v>30</v>
      </c>
      <c r="F229" s="7" t="s">
        <v>21</v>
      </c>
      <c r="V229" s="9"/>
      <c r="X229" s="10" t="s">
        <v>14</v>
      </c>
      <c r="Y229" s="10" t="s">
        <v>14</v>
      </c>
      <c r="Z229" s="10" t="s">
        <v>14</v>
      </c>
    </row>
    <row r="230" spans="1:26" ht="13.2">
      <c r="A230" s="5">
        <v>42458.521720358796</v>
      </c>
      <c r="B230" s="38" t="s">
        <v>142</v>
      </c>
      <c r="C230" s="7" t="s">
        <v>69</v>
      </c>
      <c r="D230" s="8" t="s">
        <v>24</v>
      </c>
      <c r="E230" s="8" t="s">
        <v>24</v>
      </c>
      <c r="I230" s="7" t="s">
        <v>56</v>
      </c>
      <c r="Q230" s="7" t="s">
        <v>56</v>
      </c>
      <c r="V230" s="9"/>
      <c r="X230" s="10" t="s">
        <v>14</v>
      </c>
      <c r="Y230" s="10" t="s">
        <v>14</v>
      </c>
      <c r="Z230" s="10" t="s">
        <v>14</v>
      </c>
    </row>
    <row r="231" spans="1:26" ht="13.2">
      <c r="A231" s="5">
        <v>42458.542902569447</v>
      </c>
      <c r="B231" s="38" t="s">
        <v>142</v>
      </c>
      <c r="C231" s="7" t="s">
        <v>69</v>
      </c>
      <c r="D231" s="8" t="s">
        <v>42</v>
      </c>
      <c r="E231" s="8" t="s">
        <v>42</v>
      </c>
      <c r="L231" s="7" t="s">
        <v>43</v>
      </c>
      <c r="T231" s="7" t="s">
        <v>43</v>
      </c>
      <c r="V231" s="9"/>
      <c r="X231" s="10" t="s">
        <v>14</v>
      </c>
      <c r="Y231" s="10" t="s">
        <v>14</v>
      </c>
      <c r="Z231" s="10" t="s">
        <v>14</v>
      </c>
    </row>
    <row r="232" spans="1:26" ht="13.2">
      <c r="A232" s="5">
        <v>42458.662750555552</v>
      </c>
      <c r="B232" s="38" t="s">
        <v>142</v>
      </c>
      <c r="C232" s="7" t="s">
        <v>69</v>
      </c>
      <c r="D232" s="8" t="s">
        <v>49</v>
      </c>
      <c r="E232" s="8" t="s">
        <v>49</v>
      </c>
      <c r="J232" s="7" t="s">
        <v>48</v>
      </c>
      <c r="S232" s="7" t="s">
        <v>48</v>
      </c>
      <c r="V232" s="9"/>
      <c r="X232" s="10" t="s">
        <v>14</v>
      </c>
      <c r="Y232" s="10" t="s">
        <v>14</v>
      </c>
      <c r="Z232" s="10" t="s">
        <v>14</v>
      </c>
    </row>
    <row r="233" spans="1:26" ht="13.2">
      <c r="A233" s="5">
        <v>42458.706620092591</v>
      </c>
      <c r="B233" s="38" t="s">
        <v>142</v>
      </c>
      <c r="C233" s="7" t="s">
        <v>69</v>
      </c>
      <c r="D233" s="8" t="s">
        <v>22</v>
      </c>
      <c r="E233" s="8" t="s">
        <v>22</v>
      </c>
      <c r="K233" s="7" t="s">
        <v>44</v>
      </c>
      <c r="R233" s="7" t="s">
        <v>23</v>
      </c>
      <c r="V233" s="9"/>
      <c r="X233" s="10" t="s">
        <v>14</v>
      </c>
      <c r="Y233" s="10" t="s">
        <v>14</v>
      </c>
      <c r="Z233" s="10" t="s">
        <v>14</v>
      </c>
    </row>
    <row r="234" spans="1:26" ht="13.2">
      <c r="A234" s="5">
        <v>42458.7087025</v>
      </c>
      <c r="B234" s="38" t="s">
        <v>142</v>
      </c>
      <c r="C234" s="7" t="s">
        <v>69</v>
      </c>
      <c r="D234" s="8" t="s">
        <v>22</v>
      </c>
      <c r="E234" s="8" t="s">
        <v>30</v>
      </c>
      <c r="K234" s="7" t="s">
        <v>44</v>
      </c>
      <c r="V234" s="9"/>
      <c r="X234" s="10" t="s">
        <v>14</v>
      </c>
      <c r="Y234" s="10" t="s">
        <v>14</v>
      </c>
      <c r="Z234" s="10" t="s">
        <v>14</v>
      </c>
    </row>
    <row r="235" spans="1:26" ht="13.2">
      <c r="A235" s="5">
        <v>42458.746693576388</v>
      </c>
      <c r="B235" s="38" t="s">
        <v>142</v>
      </c>
      <c r="C235" s="7" t="s">
        <v>69</v>
      </c>
      <c r="D235" s="8" t="s">
        <v>27</v>
      </c>
      <c r="E235" s="8" t="s">
        <v>27</v>
      </c>
      <c r="H235" s="7" t="s">
        <v>33</v>
      </c>
      <c r="P235" s="7" t="s">
        <v>33</v>
      </c>
      <c r="V235" s="9"/>
      <c r="X235" s="10" t="s">
        <v>14</v>
      </c>
      <c r="Y235" s="10" t="s">
        <v>14</v>
      </c>
      <c r="Z235" s="10" t="s">
        <v>14</v>
      </c>
    </row>
    <row r="236" spans="1:26" ht="13.2">
      <c r="A236" s="5">
        <v>42458.759242916669</v>
      </c>
      <c r="B236" s="38" t="s">
        <v>142</v>
      </c>
      <c r="C236" s="7" t="s">
        <v>69</v>
      </c>
      <c r="D236" s="8" t="s">
        <v>19</v>
      </c>
      <c r="E236" s="8" t="s">
        <v>19</v>
      </c>
      <c r="G236" s="7" t="s">
        <v>36</v>
      </c>
      <c r="O236" s="7" t="s">
        <v>36</v>
      </c>
      <c r="V236" s="9"/>
      <c r="X236" s="10" t="s">
        <v>14</v>
      </c>
      <c r="Y236" s="10" t="s">
        <v>14</v>
      </c>
      <c r="Z236" s="10" t="s">
        <v>14</v>
      </c>
    </row>
    <row r="237" spans="1:26" ht="13.2">
      <c r="A237" s="5">
        <v>42458.769850833334</v>
      </c>
      <c r="B237" s="38" t="s">
        <v>142</v>
      </c>
      <c r="C237" s="7" t="s">
        <v>69</v>
      </c>
      <c r="D237" s="8" t="s">
        <v>12</v>
      </c>
      <c r="E237" s="8" t="s">
        <v>12</v>
      </c>
      <c r="F237" s="7" t="s">
        <v>21</v>
      </c>
      <c r="N237" s="7" t="s">
        <v>17</v>
      </c>
      <c r="V237" s="9"/>
      <c r="X237" s="10" t="s">
        <v>14</v>
      </c>
      <c r="Y237" s="10" t="s">
        <v>14</v>
      </c>
      <c r="Z237" s="10" t="s">
        <v>14</v>
      </c>
    </row>
    <row r="238" spans="1:26" ht="13.2">
      <c r="A238" s="5">
        <v>42458.78863880787</v>
      </c>
      <c r="B238" s="38" t="s">
        <v>142</v>
      </c>
      <c r="C238" s="7" t="s">
        <v>69</v>
      </c>
      <c r="D238" s="8" t="s">
        <v>29</v>
      </c>
      <c r="E238" s="8" t="s">
        <v>29</v>
      </c>
      <c r="M238" s="7" t="s">
        <v>31</v>
      </c>
      <c r="U238" s="7" t="s">
        <v>31</v>
      </c>
      <c r="V238" s="9"/>
      <c r="X238" s="10" t="s">
        <v>14</v>
      </c>
      <c r="Y238" s="10" t="s">
        <v>14</v>
      </c>
      <c r="Z238" s="10" t="s">
        <v>14</v>
      </c>
    </row>
    <row r="239" spans="1:26" ht="13.2">
      <c r="A239" s="5">
        <v>42458.837440416668</v>
      </c>
      <c r="B239" s="38" t="s">
        <v>142</v>
      </c>
      <c r="C239" s="8" t="s">
        <v>69</v>
      </c>
      <c r="D239" s="8" t="s">
        <v>19</v>
      </c>
      <c r="E239" s="8" t="s">
        <v>19</v>
      </c>
      <c r="G239" s="7" t="s">
        <v>36</v>
      </c>
      <c r="O239" s="7" t="s">
        <v>36</v>
      </c>
      <c r="V239" s="9"/>
      <c r="X239" s="10" t="s">
        <v>14</v>
      </c>
      <c r="Y239" s="10" t="s">
        <v>14</v>
      </c>
      <c r="Z239" s="10" t="s">
        <v>14</v>
      </c>
    </row>
    <row r="240" spans="1:26" ht="13.2">
      <c r="A240" s="5">
        <v>42457.006070891206</v>
      </c>
      <c r="B240" s="38" t="s">
        <v>142</v>
      </c>
      <c r="C240" s="7" t="s">
        <v>70</v>
      </c>
      <c r="D240" s="8" t="s">
        <v>42</v>
      </c>
      <c r="E240" s="8" t="s">
        <v>42</v>
      </c>
      <c r="L240" s="7" t="s">
        <v>43</v>
      </c>
      <c r="T240" s="7" t="s">
        <v>65</v>
      </c>
      <c r="V240" s="9"/>
      <c r="X240" s="10" t="s">
        <v>14</v>
      </c>
      <c r="Y240" s="10" t="s">
        <v>14</v>
      </c>
      <c r="Z240" s="10" t="s">
        <v>14</v>
      </c>
    </row>
    <row r="241" spans="1:26" ht="13.2">
      <c r="A241" s="5">
        <v>42457.396154641203</v>
      </c>
      <c r="B241" s="38" t="s">
        <v>142</v>
      </c>
      <c r="C241" s="7" t="s">
        <v>70</v>
      </c>
      <c r="D241" s="8" t="s">
        <v>19</v>
      </c>
      <c r="E241" s="8" t="s">
        <v>19</v>
      </c>
      <c r="G241" s="7" t="s">
        <v>36</v>
      </c>
      <c r="O241" s="7" t="s">
        <v>36</v>
      </c>
      <c r="V241" s="9"/>
      <c r="X241" s="10" t="s">
        <v>14</v>
      </c>
      <c r="Y241" s="10" t="s">
        <v>14</v>
      </c>
      <c r="Z241" s="10" t="s">
        <v>14</v>
      </c>
    </row>
    <row r="242" spans="1:26" ht="13.2">
      <c r="A242" s="5">
        <v>42457.417581134257</v>
      </c>
      <c r="B242" s="38" t="s">
        <v>142</v>
      </c>
      <c r="C242" s="7" t="s">
        <v>70</v>
      </c>
      <c r="D242" s="8" t="s">
        <v>29</v>
      </c>
      <c r="E242" s="8" t="s">
        <v>19</v>
      </c>
      <c r="M242" s="7" t="s">
        <v>31</v>
      </c>
      <c r="O242" s="7" t="s">
        <v>20</v>
      </c>
      <c r="V242" s="9"/>
      <c r="X242" s="10" t="s">
        <v>14</v>
      </c>
      <c r="Y242" s="10" t="s">
        <v>14</v>
      </c>
      <c r="Z242" s="10" t="s">
        <v>14</v>
      </c>
    </row>
    <row r="243" spans="1:26" ht="13.2">
      <c r="A243" s="5">
        <v>42457.596122175921</v>
      </c>
      <c r="B243" s="38" t="s">
        <v>142</v>
      </c>
      <c r="C243" s="7" t="s">
        <v>70</v>
      </c>
      <c r="D243" s="8" t="s">
        <v>27</v>
      </c>
      <c r="E243" s="8" t="s">
        <v>27</v>
      </c>
      <c r="H243" s="7" t="s">
        <v>33</v>
      </c>
      <c r="P243" s="7" t="s">
        <v>33</v>
      </c>
      <c r="V243" s="9"/>
      <c r="X243" s="10" t="s">
        <v>14</v>
      </c>
      <c r="Y243" s="10" t="s">
        <v>14</v>
      </c>
      <c r="Z243" s="10" t="s">
        <v>14</v>
      </c>
    </row>
    <row r="244" spans="1:26" ht="13.2">
      <c r="A244" s="5">
        <v>42457.602392615736</v>
      </c>
      <c r="B244" s="38" t="s">
        <v>142</v>
      </c>
      <c r="C244" s="7" t="s">
        <v>70</v>
      </c>
      <c r="D244" s="8" t="s">
        <v>19</v>
      </c>
      <c r="E244" s="8" t="s">
        <v>19</v>
      </c>
      <c r="G244" s="7" t="s">
        <v>50</v>
      </c>
      <c r="O244" s="7" t="s">
        <v>20</v>
      </c>
      <c r="V244" s="9"/>
      <c r="X244" s="10" t="s">
        <v>14</v>
      </c>
      <c r="Y244" s="10" t="s">
        <v>14</v>
      </c>
      <c r="Z244" s="10" t="s">
        <v>14</v>
      </c>
    </row>
    <row r="245" spans="1:26" ht="13.2">
      <c r="A245" s="5">
        <v>42457.611738171297</v>
      </c>
      <c r="B245" s="38" t="s">
        <v>142</v>
      </c>
      <c r="C245" s="7" t="s">
        <v>70</v>
      </c>
      <c r="D245" s="8" t="s">
        <v>29</v>
      </c>
      <c r="E245" s="8" t="s">
        <v>29</v>
      </c>
      <c r="M245" s="7" t="s">
        <v>45</v>
      </c>
      <c r="U245" s="7" t="s">
        <v>52</v>
      </c>
      <c r="V245" s="9"/>
      <c r="X245" s="10" t="s">
        <v>14</v>
      </c>
      <c r="Y245" s="10" t="s">
        <v>14</v>
      </c>
      <c r="Z245" s="10" t="s">
        <v>14</v>
      </c>
    </row>
    <row r="246" spans="1:26" ht="13.2">
      <c r="A246" s="5">
        <v>42457.62765657407</v>
      </c>
      <c r="B246" s="38" t="s">
        <v>142</v>
      </c>
      <c r="C246" s="7" t="s">
        <v>70</v>
      </c>
      <c r="D246" s="8" t="s">
        <v>12</v>
      </c>
      <c r="E246" s="8" t="s">
        <v>12</v>
      </c>
      <c r="F246" s="7" t="s">
        <v>15</v>
      </c>
      <c r="N246" s="7" t="s">
        <v>17</v>
      </c>
      <c r="V246" s="9"/>
      <c r="X246" s="10" t="s">
        <v>14</v>
      </c>
      <c r="Y246" s="10" t="s">
        <v>14</v>
      </c>
      <c r="Z246" s="10" t="s">
        <v>14</v>
      </c>
    </row>
    <row r="247" spans="1:26" ht="13.2">
      <c r="A247" s="5">
        <v>42457.631545659722</v>
      </c>
      <c r="B247" s="38" t="s">
        <v>142</v>
      </c>
      <c r="C247" s="7" t="s">
        <v>70</v>
      </c>
      <c r="D247" s="8" t="s">
        <v>49</v>
      </c>
      <c r="E247" s="8" t="s">
        <v>49</v>
      </c>
      <c r="J247" s="7" t="s">
        <v>48</v>
      </c>
      <c r="S247" s="7" t="s">
        <v>71</v>
      </c>
      <c r="V247" s="9"/>
      <c r="X247" s="10" t="s">
        <v>14</v>
      </c>
      <c r="Y247" s="10" t="s">
        <v>14</v>
      </c>
      <c r="Z247" s="10" t="s">
        <v>14</v>
      </c>
    </row>
    <row r="248" spans="1:26" ht="13.2">
      <c r="A248" s="5">
        <v>42457.680460925927</v>
      </c>
      <c r="B248" s="38" t="s">
        <v>142</v>
      </c>
      <c r="C248" s="7" t="s">
        <v>70</v>
      </c>
      <c r="D248" s="8" t="s">
        <v>49</v>
      </c>
      <c r="E248" s="8" t="s">
        <v>49</v>
      </c>
      <c r="J248" s="7" t="s">
        <v>66</v>
      </c>
      <c r="S248" s="7" t="s">
        <v>66</v>
      </c>
      <c r="V248" s="9"/>
      <c r="X248" s="10" t="s">
        <v>14</v>
      </c>
      <c r="Y248" s="10" t="s">
        <v>14</v>
      </c>
      <c r="Z248" s="10" t="s">
        <v>14</v>
      </c>
    </row>
    <row r="249" spans="1:26" ht="13.2">
      <c r="A249" s="5">
        <v>42457.686070787036</v>
      </c>
      <c r="B249" s="38" t="s">
        <v>142</v>
      </c>
      <c r="C249" s="7" t="s">
        <v>70</v>
      </c>
      <c r="D249" s="8" t="s">
        <v>49</v>
      </c>
      <c r="E249" s="8" t="s">
        <v>49</v>
      </c>
      <c r="J249" s="7" t="s">
        <v>48</v>
      </c>
      <c r="S249" s="7" t="s">
        <v>48</v>
      </c>
      <c r="V249" s="9"/>
      <c r="X249" s="10" t="s">
        <v>14</v>
      </c>
      <c r="Y249" s="10" t="s">
        <v>14</v>
      </c>
      <c r="Z249" s="10" t="s">
        <v>14</v>
      </c>
    </row>
    <row r="250" spans="1:26" ht="13.2">
      <c r="A250" s="5">
        <v>42457.714564155089</v>
      </c>
      <c r="B250" s="38" t="s">
        <v>142</v>
      </c>
      <c r="C250" s="7" t="s">
        <v>70</v>
      </c>
      <c r="D250" s="8" t="s">
        <v>22</v>
      </c>
      <c r="E250" s="8" t="s">
        <v>22</v>
      </c>
      <c r="K250" s="7" t="s">
        <v>39</v>
      </c>
      <c r="R250" s="7" t="s">
        <v>23</v>
      </c>
      <c r="V250" s="9"/>
      <c r="X250" s="10" t="s">
        <v>14</v>
      </c>
      <c r="Y250" s="10" t="s">
        <v>14</v>
      </c>
      <c r="Z250" s="10" t="s">
        <v>14</v>
      </c>
    </row>
    <row r="251" spans="1:26" ht="13.2">
      <c r="A251" s="5">
        <v>42457.723378414354</v>
      </c>
      <c r="B251" s="38" t="s">
        <v>142</v>
      </c>
      <c r="C251" s="7" t="s">
        <v>70</v>
      </c>
      <c r="D251" s="8" t="s">
        <v>24</v>
      </c>
      <c r="E251" s="8" t="s">
        <v>24</v>
      </c>
      <c r="I251" s="7" t="s">
        <v>37</v>
      </c>
      <c r="Q251" s="7" t="s">
        <v>26</v>
      </c>
      <c r="V251" s="9"/>
      <c r="X251" s="10" t="s">
        <v>14</v>
      </c>
      <c r="Y251" s="10" t="s">
        <v>14</v>
      </c>
      <c r="Z251" s="10" t="s">
        <v>14</v>
      </c>
    </row>
    <row r="252" spans="1:26" ht="13.2">
      <c r="A252" s="5">
        <v>42457.751607777776</v>
      </c>
      <c r="B252" s="38" t="s">
        <v>142</v>
      </c>
      <c r="C252" s="7" t="s">
        <v>70</v>
      </c>
      <c r="D252" s="8" t="s">
        <v>22</v>
      </c>
      <c r="E252" s="8" t="s">
        <v>22</v>
      </c>
      <c r="K252" s="7" t="s">
        <v>39</v>
      </c>
      <c r="R252" s="7" t="s">
        <v>23</v>
      </c>
      <c r="V252" s="9"/>
      <c r="X252" s="10" t="s">
        <v>14</v>
      </c>
      <c r="Y252" s="10" t="s">
        <v>14</v>
      </c>
      <c r="Z252" s="10" t="s">
        <v>14</v>
      </c>
    </row>
    <row r="253" spans="1:26" ht="13.2">
      <c r="A253" s="5">
        <v>42457.765207928242</v>
      </c>
      <c r="B253" s="38" t="s">
        <v>142</v>
      </c>
      <c r="C253" s="7" t="s">
        <v>70</v>
      </c>
      <c r="D253" s="8" t="s">
        <v>29</v>
      </c>
      <c r="E253" s="8" t="s">
        <v>29</v>
      </c>
      <c r="M253" s="7" t="s">
        <v>31</v>
      </c>
      <c r="U253" s="7" t="s">
        <v>52</v>
      </c>
      <c r="V253" s="9"/>
      <c r="X253" s="10" t="s">
        <v>14</v>
      </c>
      <c r="Y253" s="10" t="s">
        <v>14</v>
      </c>
      <c r="Z253" s="10" t="s">
        <v>14</v>
      </c>
    </row>
    <row r="254" spans="1:26" ht="13.2">
      <c r="A254" s="5">
        <v>42457.792453912036</v>
      </c>
      <c r="B254" s="38" t="s">
        <v>142</v>
      </c>
      <c r="C254" s="7" t="s">
        <v>70</v>
      </c>
      <c r="D254" s="8" t="s">
        <v>29</v>
      </c>
      <c r="E254" s="8" t="s">
        <v>30</v>
      </c>
      <c r="M254" s="7" t="s">
        <v>31</v>
      </c>
      <c r="V254" s="9"/>
      <c r="X254" s="10" t="s">
        <v>14</v>
      </c>
      <c r="Y254" s="10" t="s">
        <v>14</v>
      </c>
      <c r="Z254" s="10" t="s">
        <v>14</v>
      </c>
    </row>
    <row r="255" spans="1:26" ht="13.2">
      <c r="A255" s="5">
        <v>42457.800604780088</v>
      </c>
      <c r="B255" s="38" t="s">
        <v>142</v>
      </c>
      <c r="C255" s="7" t="s">
        <v>70</v>
      </c>
      <c r="D255" s="8" t="s">
        <v>12</v>
      </c>
      <c r="E255" s="8" t="s">
        <v>12</v>
      </c>
      <c r="F255" s="7" t="s">
        <v>21</v>
      </c>
      <c r="N255" s="7" t="s">
        <v>17</v>
      </c>
      <c r="V255" s="9"/>
      <c r="X255" s="10" t="s">
        <v>14</v>
      </c>
      <c r="Y255" s="10" t="s">
        <v>14</v>
      </c>
      <c r="Z255" s="10" t="s">
        <v>14</v>
      </c>
    </row>
    <row r="256" spans="1:26" ht="13.2">
      <c r="A256" s="5">
        <v>42457.802760243052</v>
      </c>
      <c r="B256" s="38" t="s">
        <v>142</v>
      </c>
      <c r="C256" s="7" t="s">
        <v>70</v>
      </c>
      <c r="D256" s="8" t="s">
        <v>29</v>
      </c>
      <c r="E256" s="8" t="s">
        <v>29</v>
      </c>
      <c r="M256" s="7" t="s">
        <v>31</v>
      </c>
      <c r="U256" s="7" t="s">
        <v>31</v>
      </c>
      <c r="V256" s="9"/>
      <c r="X256" s="10" t="s">
        <v>14</v>
      </c>
      <c r="Y256" s="10" t="s">
        <v>14</v>
      </c>
      <c r="Z256" s="10" t="s">
        <v>14</v>
      </c>
    </row>
    <row r="257" spans="1:26" ht="13.2">
      <c r="A257" s="5">
        <v>42457.820045439817</v>
      </c>
      <c r="B257" s="38" t="s">
        <v>142</v>
      </c>
      <c r="C257" s="7" t="s">
        <v>70</v>
      </c>
      <c r="D257" s="8" t="s">
        <v>49</v>
      </c>
      <c r="E257" s="8" t="s">
        <v>49</v>
      </c>
      <c r="J257" s="7" t="s">
        <v>48</v>
      </c>
      <c r="S257" s="7" t="s">
        <v>48</v>
      </c>
      <c r="V257" s="9"/>
      <c r="X257" s="10" t="s">
        <v>14</v>
      </c>
      <c r="Y257" s="10" t="s">
        <v>14</v>
      </c>
      <c r="Z257" s="10" t="s">
        <v>14</v>
      </c>
    </row>
    <row r="258" spans="1:26" ht="13.2">
      <c r="A258" s="5">
        <v>42457.841700104167</v>
      </c>
      <c r="B258" s="38" t="s">
        <v>142</v>
      </c>
      <c r="C258" s="7" t="s">
        <v>70</v>
      </c>
      <c r="D258" s="8" t="s">
        <v>24</v>
      </c>
      <c r="E258" s="8" t="s">
        <v>24</v>
      </c>
      <c r="I258" s="7" t="s">
        <v>25</v>
      </c>
      <c r="Q258" s="7" t="s">
        <v>40</v>
      </c>
      <c r="V258" s="9"/>
      <c r="X258" s="10" t="s">
        <v>14</v>
      </c>
      <c r="Y258" s="10" t="s">
        <v>14</v>
      </c>
      <c r="Z258" s="10" t="s">
        <v>14</v>
      </c>
    </row>
    <row r="259" spans="1:26" ht="13.2">
      <c r="A259" s="5">
        <v>42457.845733032409</v>
      </c>
      <c r="B259" s="38" t="s">
        <v>142</v>
      </c>
      <c r="C259" s="7" t="s">
        <v>70</v>
      </c>
      <c r="D259" s="8" t="s">
        <v>12</v>
      </c>
      <c r="E259" s="8" t="s">
        <v>12</v>
      </c>
      <c r="F259" s="7" t="s">
        <v>21</v>
      </c>
      <c r="N259" s="7" t="s">
        <v>17</v>
      </c>
      <c r="V259" s="9"/>
      <c r="X259" s="10" t="s">
        <v>14</v>
      </c>
      <c r="Y259" s="10" t="s">
        <v>14</v>
      </c>
      <c r="Z259" s="10" t="s">
        <v>14</v>
      </c>
    </row>
    <row r="260" spans="1:26" ht="13.2">
      <c r="A260" s="5">
        <v>42457.882413657411</v>
      </c>
      <c r="B260" s="38" t="s">
        <v>142</v>
      </c>
      <c r="C260" s="7" t="s">
        <v>70</v>
      </c>
      <c r="D260" s="8" t="s">
        <v>19</v>
      </c>
      <c r="E260" s="8" t="s">
        <v>19</v>
      </c>
      <c r="G260" s="7" t="s">
        <v>72</v>
      </c>
      <c r="O260" s="7" t="s">
        <v>36</v>
      </c>
      <c r="V260" s="9"/>
      <c r="X260" s="10" t="s">
        <v>14</v>
      </c>
      <c r="Y260" s="10" t="s">
        <v>14</v>
      </c>
      <c r="Z260" s="10" t="s">
        <v>14</v>
      </c>
    </row>
    <row r="261" spans="1:26" ht="13.2">
      <c r="A261" s="5">
        <v>42457.901681643518</v>
      </c>
      <c r="B261" s="38" t="s">
        <v>142</v>
      </c>
      <c r="C261" s="7" t="s">
        <v>70</v>
      </c>
      <c r="D261" s="8" t="s">
        <v>27</v>
      </c>
      <c r="E261" s="8" t="s">
        <v>27</v>
      </c>
      <c r="H261" s="7" t="s">
        <v>32</v>
      </c>
      <c r="P261" s="7" t="s">
        <v>32</v>
      </c>
      <c r="V261" s="9"/>
      <c r="X261" s="10" t="s">
        <v>14</v>
      </c>
      <c r="Y261" s="10" t="s">
        <v>14</v>
      </c>
      <c r="Z261" s="10" t="s">
        <v>14</v>
      </c>
    </row>
    <row r="262" spans="1:26" ht="13.2">
      <c r="A262" s="5">
        <v>42457.911430023145</v>
      </c>
      <c r="B262" s="38" t="s">
        <v>142</v>
      </c>
      <c r="C262" s="7" t="s">
        <v>70</v>
      </c>
      <c r="D262" s="8" t="s">
        <v>49</v>
      </c>
      <c r="E262" s="8" t="s">
        <v>49</v>
      </c>
      <c r="J262" s="7" t="s">
        <v>48</v>
      </c>
      <c r="S262" s="7" t="s">
        <v>48</v>
      </c>
      <c r="V262" s="9"/>
      <c r="X262" s="10" t="s">
        <v>14</v>
      </c>
      <c r="Y262" s="10" t="s">
        <v>14</v>
      </c>
      <c r="Z262" s="10" t="s">
        <v>14</v>
      </c>
    </row>
    <row r="263" spans="1:26" ht="13.2">
      <c r="A263" s="5">
        <v>42457.9335134375</v>
      </c>
      <c r="B263" s="38" t="s">
        <v>142</v>
      </c>
      <c r="C263" s="7" t="s">
        <v>70</v>
      </c>
      <c r="D263" s="8" t="s">
        <v>19</v>
      </c>
      <c r="E263" s="8" t="s">
        <v>19</v>
      </c>
      <c r="G263" s="7" t="s">
        <v>50</v>
      </c>
      <c r="O263" s="7" t="s">
        <v>20</v>
      </c>
      <c r="V263" s="9"/>
      <c r="X263" s="10" t="s">
        <v>14</v>
      </c>
      <c r="Y263" s="10" t="s">
        <v>14</v>
      </c>
      <c r="Z263" s="10" t="s">
        <v>14</v>
      </c>
    </row>
    <row r="264" spans="1:26" ht="13.2">
      <c r="A264" s="5">
        <v>42457.950812812502</v>
      </c>
      <c r="B264" s="38" t="s">
        <v>142</v>
      </c>
      <c r="C264" s="7" t="s">
        <v>70</v>
      </c>
      <c r="D264" s="8" t="s">
        <v>12</v>
      </c>
      <c r="E264" s="8" t="s">
        <v>12</v>
      </c>
      <c r="F264" s="7" t="s">
        <v>17</v>
      </c>
      <c r="N264" s="7" t="s">
        <v>17</v>
      </c>
      <c r="V264" s="9"/>
      <c r="X264" s="10" t="s">
        <v>14</v>
      </c>
      <c r="Y264" s="10" t="s">
        <v>14</v>
      </c>
      <c r="Z264" s="10" t="s">
        <v>14</v>
      </c>
    </row>
    <row r="265" spans="1:26" ht="13.2">
      <c r="A265" s="5">
        <v>42458.626299664349</v>
      </c>
      <c r="B265" s="38" t="s">
        <v>142</v>
      </c>
      <c r="C265" s="7" t="s">
        <v>70</v>
      </c>
      <c r="D265" s="8" t="s">
        <v>12</v>
      </c>
      <c r="E265" s="8" t="s">
        <v>12</v>
      </c>
      <c r="F265" s="7" t="s">
        <v>21</v>
      </c>
      <c r="N265" s="7" t="s">
        <v>10</v>
      </c>
      <c r="V265" s="9"/>
      <c r="X265" s="10" t="s">
        <v>14</v>
      </c>
      <c r="Y265" s="10" t="s">
        <v>14</v>
      </c>
      <c r="Z265" s="10" t="s">
        <v>14</v>
      </c>
    </row>
    <row r="266" spans="1:26" ht="13.2">
      <c r="A266" s="5">
        <v>42459.614243263888</v>
      </c>
      <c r="B266" s="38" t="s">
        <v>142</v>
      </c>
      <c r="C266" s="29" t="s">
        <v>70</v>
      </c>
      <c r="D266" s="29" t="s">
        <v>27</v>
      </c>
      <c r="E266" s="29" t="s">
        <v>27</v>
      </c>
      <c r="H266" s="7" t="s">
        <v>32</v>
      </c>
      <c r="P266" s="7" t="s">
        <v>28</v>
      </c>
      <c r="V266" s="9"/>
      <c r="X266" s="10" t="s">
        <v>14</v>
      </c>
      <c r="Y266" s="10" t="s">
        <v>14</v>
      </c>
      <c r="Z266" s="10" t="s">
        <v>14</v>
      </c>
    </row>
    <row r="267" spans="1:26" ht="13.2">
      <c r="A267" s="5">
        <v>42460.147968645833</v>
      </c>
      <c r="B267" s="38" t="s">
        <v>142</v>
      </c>
      <c r="C267" s="7" t="s">
        <v>70</v>
      </c>
      <c r="D267" s="8" t="s">
        <v>27</v>
      </c>
      <c r="E267" s="8" t="s">
        <v>27</v>
      </c>
      <c r="H267" s="7" t="s">
        <v>32</v>
      </c>
      <c r="P267" s="7" t="s">
        <v>33</v>
      </c>
      <c r="V267" s="9"/>
      <c r="X267" s="10" t="s">
        <v>14</v>
      </c>
      <c r="Y267" s="10" t="s">
        <v>14</v>
      </c>
      <c r="Z267" s="10" t="s">
        <v>14</v>
      </c>
    </row>
    <row r="268" spans="1:26" ht="13.2">
      <c r="A268" s="5">
        <v>42457.005470763892</v>
      </c>
      <c r="B268" s="38" t="s">
        <v>142</v>
      </c>
      <c r="C268" s="7" t="s">
        <v>73</v>
      </c>
      <c r="D268" s="8" t="s">
        <v>27</v>
      </c>
      <c r="E268" s="8" t="s">
        <v>27</v>
      </c>
      <c r="H268" s="7" t="s">
        <v>74</v>
      </c>
      <c r="P268" s="7" t="s">
        <v>32</v>
      </c>
      <c r="V268" s="9"/>
      <c r="X268" s="10" t="s">
        <v>14</v>
      </c>
      <c r="Y268" s="10" t="s">
        <v>14</v>
      </c>
      <c r="Z268" s="10" t="s">
        <v>14</v>
      </c>
    </row>
    <row r="269" spans="1:26" ht="13.2">
      <c r="A269" s="5">
        <v>42457.011660706019</v>
      </c>
      <c r="B269" s="38" t="s">
        <v>142</v>
      </c>
      <c r="C269" s="7" t="s">
        <v>73</v>
      </c>
      <c r="D269" s="8" t="s">
        <v>29</v>
      </c>
      <c r="E269" s="8" t="s">
        <v>29</v>
      </c>
      <c r="M269" s="7" t="s">
        <v>31</v>
      </c>
      <c r="U269" s="7" t="s">
        <v>31</v>
      </c>
      <c r="V269" s="18"/>
      <c r="X269" s="10" t="s">
        <v>14</v>
      </c>
      <c r="Y269" s="10" t="s">
        <v>14</v>
      </c>
      <c r="Z269" s="10" t="s">
        <v>14</v>
      </c>
    </row>
    <row r="270" spans="1:26" ht="13.2">
      <c r="A270" s="5">
        <v>42458.094473703706</v>
      </c>
      <c r="B270" s="38" t="s">
        <v>142</v>
      </c>
      <c r="C270" s="7" t="s">
        <v>73</v>
      </c>
      <c r="D270" s="8" t="s">
        <v>12</v>
      </c>
      <c r="E270" s="8" t="s">
        <v>12</v>
      </c>
      <c r="F270" s="7" t="s">
        <v>16</v>
      </c>
      <c r="N270" s="7" t="s">
        <v>10</v>
      </c>
      <c r="V270" s="9"/>
      <c r="X270" s="10" t="s">
        <v>14</v>
      </c>
      <c r="Y270" s="10" t="s">
        <v>14</v>
      </c>
      <c r="Z270" s="10" t="s">
        <v>14</v>
      </c>
    </row>
    <row r="271" spans="1:26" ht="13.2">
      <c r="A271" s="5">
        <v>42457.008313726852</v>
      </c>
      <c r="B271" s="38" t="s">
        <v>142</v>
      </c>
      <c r="C271" s="7" t="s">
        <v>75</v>
      </c>
      <c r="D271" s="8" t="s">
        <v>27</v>
      </c>
      <c r="E271" s="8" t="s">
        <v>27</v>
      </c>
      <c r="H271" s="7" t="s">
        <v>32</v>
      </c>
      <c r="P271" s="7" t="s">
        <v>33</v>
      </c>
      <c r="V271" s="9"/>
      <c r="X271" s="10" t="s">
        <v>14</v>
      </c>
      <c r="Y271" s="10" t="s">
        <v>14</v>
      </c>
      <c r="Z271" s="10" t="s">
        <v>14</v>
      </c>
    </row>
    <row r="272" spans="1:26" ht="13.2">
      <c r="A272" s="5">
        <v>42457.586526793981</v>
      </c>
      <c r="B272" s="38" t="s">
        <v>142</v>
      </c>
      <c r="C272" s="7" t="s">
        <v>75</v>
      </c>
      <c r="D272" s="8" t="s">
        <v>42</v>
      </c>
      <c r="E272" s="8" t="s">
        <v>42</v>
      </c>
      <c r="L272" s="7" t="s">
        <v>43</v>
      </c>
      <c r="T272" s="7" t="s">
        <v>43</v>
      </c>
      <c r="V272" s="9"/>
      <c r="X272" s="10" t="s">
        <v>14</v>
      </c>
      <c r="Y272" s="10" t="s">
        <v>14</v>
      </c>
      <c r="Z272" s="10" t="s">
        <v>14</v>
      </c>
    </row>
    <row r="273" spans="1:26" ht="13.2">
      <c r="A273" s="5">
        <v>42457.630888460648</v>
      </c>
      <c r="B273" s="38" t="s">
        <v>142</v>
      </c>
      <c r="C273" s="7" t="s">
        <v>75</v>
      </c>
      <c r="D273" s="8" t="s">
        <v>27</v>
      </c>
      <c r="E273" s="8" t="s">
        <v>27</v>
      </c>
      <c r="H273" s="7" t="s">
        <v>32</v>
      </c>
      <c r="P273" s="7" t="s">
        <v>32</v>
      </c>
      <c r="V273" s="9"/>
      <c r="X273" s="10" t="s">
        <v>14</v>
      </c>
      <c r="Y273" s="10" t="s">
        <v>14</v>
      </c>
      <c r="Z273" s="10" t="s">
        <v>14</v>
      </c>
    </row>
    <row r="274" spans="1:26" ht="13.2">
      <c r="A274" s="5">
        <v>42457.638469386569</v>
      </c>
      <c r="B274" s="38" t="s">
        <v>142</v>
      </c>
      <c r="C274" s="7" t="s">
        <v>75</v>
      </c>
      <c r="D274" s="8" t="s">
        <v>24</v>
      </c>
      <c r="E274" s="8" t="s">
        <v>24</v>
      </c>
      <c r="I274" s="7" t="s">
        <v>58</v>
      </c>
      <c r="Q274" s="7" t="s">
        <v>40</v>
      </c>
      <c r="V274" s="9"/>
      <c r="X274" s="10" t="s">
        <v>14</v>
      </c>
      <c r="Y274" s="10" t="s">
        <v>14</v>
      </c>
      <c r="Z274" s="10" t="s">
        <v>14</v>
      </c>
    </row>
    <row r="275" spans="1:26" ht="13.2">
      <c r="A275" s="5">
        <v>42457.639590706021</v>
      </c>
      <c r="B275" s="38" t="s">
        <v>142</v>
      </c>
      <c r="C275" s="7" t="s">
        <v>75</v>
      </c>
      <c r="D275" s="8" t="s">
        <v>19</v>
      </c>
      <c r="E275" s="8" t="s">
        <v>19</v>
      </c>
      <c r="G275" s="7" t="s">
        <v>20</v>
      </c>
      <c r="O275" s="7" t="s">
        <v>20</v>
      </c>
      <c r="V275" s="9"/>
      <c r="X275" s="10" t="s">
        <v>14</v>
      </c>
      <c r="Y275" s="10" t="s">
        <v>14</v>
      </c>
      <c r="Z275" s="10" t="s">
        <v>14</v>
      </c>
    </row>
    <row r="276" spans="1:26" ht="13.2">
      <c r="A276" s="5">
        <v>42457.642520289352</v>
      </c>
      <c r="B276" s="38" t="s">
        <v>142</v>
      </c>
      <c r="C276" s="7" t="s">
        <v>75</v>
      </c>
      <c r="D276" s="8" t="s">
        <v>29</v>
      </c>
      <c r="E276" s="8" t="s">
        <v>29</v>
      </c>
      <c r="M276" s="7" t="s">
        <v>31</v>
      </c>
      <c r="U276" s="7" t="s">
        <v>31</v>
      </c>
      <c r="V276" s="9"/>
      <c r="X276" s="10" t="s">
        <v>14</v>
      </c>
      <c r="Y276" s="10" t="s">
        <v>14</v>
      </c>
      <c r="Z276" s="10" t="s">
        <v>14</v>
      </c>
    </row>
    <row r="277" spans="1:26" ht="13.2">
      <c r="A277" s="5">
        <v>42457.650966527777</v>
      </c>
      <c r="B277" s="38" t="s">
        <v>142</v>
      </c>
      <c r="C277" s="7" t="s">
        <v>75</v>
      </c>
      <c r="D277" s="8" t="s">
        <v>27</v>
      </c>
      <c r="E277" s="8" t="s">
        <v>12</v>
      </c>
      <c r="H277" s="7" t="s">
        <v>33</v>
      </c>
      <c r="N277" s="7" t="s">
        <v>10</v>
      </c>
      <c r="V277" s="9"/>
      <c r="X277" s="10" t="s">
        <v>14</v>
      </c>
      <c r="Y277" s="10" t="s">
        <v>14</v>
      </c>
      <c r="Z277" s="10" t="s">
        <v>14</v>
      </c>
    </row>
    <row r="278" spans="1:26" ht="13.2">
      <c r="A278" s="5">
        <v>42457.652564293981</v>
      </c>
      <c r="B278" s="38" t="s">
        <v>142</v>
      </c>
      <c r="C278" s="7" t="s">
        <v>75</v>
      </c>
      <c r="D278" s="8" t="s">
        <v>19</v>
      </c>
      <c r="E278" s="8" t="s">
        <v>19</v>
      </c>
      <c r="G278" s="7" t="s">
        <v>50</v>
      </c>
      <c r="O278" s="7" t="s">
        <v>20</v>
      </c>
      <c r="V278" s="9"/>
      <c r="X278" s="10" t="s">
        <v>14</v>
      </c>
      <c r="Y278" s="10" t="s">
        <v>14</v>
      </c>
      <c r="Z278" s="10" t="s">
        <v>14</v>
      </c>
    </row>
    <row r="279" spans="1:26" ht="13.2">
      <c r="A279" s="5">
        <v>42457.653822719905</v>
      </c>
      <c r="B279" s="38" t="s">
        <v>142</v>
      </c>
      <c r="C279" s="7" t="s">
        <v>75</v>
      </c>
      <c r="D279" s="8" t="s">
        <v>12</v>
      </c>
      <c r="E279" s="8" t="s">
        <v>12</v>
      </c>
      <c r="F279" s="7" t="s">
        <v>21</v>
      </c>
      <c r="N279" s="7" t="s">
        <v>17</v>
      </c>
      <c r="V279" s="9"/>
      <c r="X279" s="10" t="s">
        <v>14</v>
      </c>
      <c r="Y279" s="10" t="s">
        <v>14</v>
      </c>
      <c r="Z279" s="10" t="s">
        <v>14</v>
      </c>
    </row>
    <row r="280" spans="1:26" ht="13.2">
      <c r="A280" s="5">
        <v>42457.653950856482</v>
      </c>
      <c r="B280" s="38" t="s">
        <v>142</v>
      </c>
      <c r="C280" s="7" t="s">
        <v>75</v>
      </c>
      <c r="D280" s="8" t="s">
        <v>19</v>
      </c>
      <c r="E280" s="8" t="s">
        <v>19</v>
      </c>
      <c r="G280" s="7" t="s">
        <v>50</v>
      </c>
      <c r="O280" s="7" t="s">
        <v>20</v>
      </c>
      <c r="V280" s="9"/>
      <c r="X280" s="10" t="s">
        <v>14</v>
      </c>
      <c r="Y280" s="10" t="s">
        <v>14</v>
      </c>
      <c r="Z280" s="10" t="s">
        <v>14</v>
      </c>
    </row>
    <row r="281" spans="1:26" ht="13.2">
      <c r="A281" s="5">
        <v>42457.662372928244</v>
      </c>
      <c r="B281" s="38" t="s">
        <v>142</v>
      </c>
      <c r="C281" s="7" t="s">
        <v>75</v>
      </c>
      <c r="D281" s="8" t="s">
        <v>12</v>
      </c>
      <c r="E281" s="8" t="s">
        <v>12</v>
      </c>
      <c r="F281" s="7" t="s">
        <v>21</v>
      </c>
      <c r="N281" s="7" t="s">
        <v>17</v>
      </c>
      <c r="V281" s="9"/>
      <c r="X281" s="10" t="s">
        <v>14</v>
      </c>
      <c r="Y281" s="10" t="s">
        <v>14</v>
      </c>
      <c r="Z281" s="10" t="s">
        <v>14</v>
      </c>
    </row>
    <row r="282" spans="1:26" ht="13.2">
      <c r="A282" s="5">
        <v>42457.664415960651</v>
      </c>
      <c r="B282" s="38" t="s">
        <v>142</v>
      </c>
      <c r="C282" s="7" t="s">
        <v>75</v>
      </c>
      <c r="D282" s="8" t="s">
        <v>19</v>
      </c>
      <c r="E282" s="8" t="s">
        <v>19</v>
      </c>
      <c r="G282" s="7" t="s">
        <v>50</v>
      </c>
      <c r="O282" s="7" t="s">
        <v>20</v>
      </c>
      <c r="V282" s="9"/>
      <c r="X282" s="10" t="s">
        <v>14</v>
      </c>
      <c r="Y282" s="10" t="s">
        <v>14</v>
      </c>
      <c r="Z282" s="10" t="s">
        <v>14</v>
      </c>
    </row>
    <row r="283" spans="1:26" ht="13.2">
      <c r="A283" s="5">
        <v>42457.698096145832</v>
      </c>
      <c r="B283" s="38" t="s">
        <v>142</v>
      </c>
      <c r="C283" s="7" t="s">
        <v>75</v>
      </c>
      <c r="D283" s="8" t="s">
        <v>49</v>
      </c>
      <c r="E283" s="8" t="s">
        <v>12</v>
      </c>
      <c r="J283" s="7" t="s">
        <v>48</v>
      </c>
      <c r="N283" s="7" t="s">
        <v>17</v>
      </c>
      <c r="V283" s="9"/>
      <c r="X283" s="10" t="s">
        <v>14</v>
      </c>
      <c r="Y283" s="10" t="s">
        <v>14</v>
      </c>
      <c r="Z283" s="10" t="s">
        <v>14</v>
      </c>
    </row>
    <row r="284" spans="1:26" ht="13.2">
      <c r="A284" s="5">
        <v>42457.732255543982</v>
      </c>
      <c r="B284" s="38" t="s">
        <v>142</v>
      </c>
      <c r="C284" s="7" t="s">
        <v>75</v>
      </c>
      <c r="D284" s="8" t="s">
        <v>12</v>
      </c>
      <c r="E284" s="8" t="s">
        <v>12</v>
      </c>
      <c r="F284" s="7" t="s">
        <v>16</v>
      </c>
      <c r="N284" s="7" t="s">
        <v>17</v>
      </c>
      <c r="V284" s="9"/>
      <c r="X284" s="10" t="s">
        <v>14</v>
      </c>
      <c r="Y284" s="10" t="s">
        <v>14</v>
      </c>
      <c r="Z284" s="10" t="s">
        <v>14</v>
      </c>
    </row>
    <row r="285" spans="1:26" ht="13.2">
      <c r="A285" s="5">
        <v>42457.733143888894</v>
      </c>
      <c r="B285" s="38" t="s">
        <v>142</v>
      </c>
      <c r="C285" s="7" t="s">
        <v>75</v>
      </c>
      <c r="D285" s="8" t="s">
        <v>19</v>
      </c>
      <c r="E285" s="8" t="s">
        <v>12</v>
      </c>
      <c r="G285" s="7" t="s">
        <v>50</v>
      </c>
      <c r="N285" s="7" t="s">
        <v>17</v>
      </c>
      <c r="V285" s="9"/>
      <c r="X285" s="10" t="s">
        <v>14</v>
      </c>
      <c r="Y285" s="10" t="s">
        <v>14</v>
      </c>
      <c r="Z285" s="10" t="s">
        <v>14</v>
      </c>
    </row>
    <row r="286" spans="1:26" ht="13.2">
      <c r="A286" s="5">
        <v>42457.741401342588</v>
      </c>
      <c r="B286" s="38" t="s">
        <v>142</v>
      </c>
      <c r="C286" s="7" t="s">
        <v>75</v>
      </c>
      <c r="D286" s="8" t="s">
        <v>12</v>
      </c>
      <c r="E286" s="8" t="s">
        <v>12</v>
      </c>
      <c r="F286" s="7" t="s">
        <v>21</v>
      </c>
      <c r="N286" s="7" t="s">
        <v>17</v>
      </c>
      <c r="V286" s="9"/>
      <c r="X286" s="10" t="s">
        <v>14</v>
      </c>
      <c r="Y286" s="10" t="s">
        <v>14</v>
      </c>
      <c r="Z286" s="10" t="s">
        <v>14</v>
      </c>
    </row>
    <row r="287" spans="1:26" ht="13.2">
      <c r="A287" s="5">
        <v>42457.7446896412</v>
      </c>
      <c r="B287" s="38" t="s">
        <v>142</v>
      </c>
      <c r="C287" s="7" t="s">
        <v>75</v>
      </c>
      <c r="D287" s="8" t="s">
        <v>29</v>
      </c>
      <c r="E287" s="8" t="s">
        <v>19</v>
      </c>
      <c r="M287" s="7" t="s">
        <v>31</v>
      </c>
      <c r="O287" s="7" t="s">
        <v>36</v>
      </c>
      <c r="V287" s="9"/>
      <c r="X287" s="10" t="s">
        <v>14</v>
      </c>
      <c r="Y287" s="10" t="s">
        <v>14</v>
      </c>
      <c r="Z287" s="10" t="s">
        <v>14</v>
      </c>
    </row>
    <row r="288" spans="1:26" ht="13.2">
      <c r="A288" s="5">
        <v>42457.747020347218</v>
      </c>
      <c r="B288" s="38" t="s">
        <v>142</v>
      </c>
      <c r="C288" s="7" t="s">
        <v>75</v>
      </c>
      <c r="D288" s="8" t="s">
        <v>24</v>
      </c>
      <c r="E288" s="8" t="s">
        <v>24</v>
      </c>
      <c r="I288" s="7" t="s">
        <v>25</v>
      </c>
      <c r="Q288" s="7" t="s">
        <v>26</v>
      </c>
      <c r="V288" s="9"/>
      <c r="X288" s="10" t="s">
        <v>14</v>
      </c>
      <c r="Y288" s="10" t="s">
        <v>14</v>
      </c>
      <c r="Z288" s="10" t="s">
        <v>14</v>
      </c>
    </row>
    <row r="289" spans="1:26" ht="13.2">
      <c r="A289" s="5">
        <v>42457.759805023146</v>
      </c>
      <c r="B289" s="38" t="s">
        <v>142</v>
      </c>
      <c r="C289" s="7" t="s">
        <v>75</v>
      </c>
      <c r="D289" s="8" t="s">
        <v>49</v>
      </c>
      <c r="E289" s="8" t="s">
        <v>30</v>
      </c>
      <c r="J289" s="7" t="s">
        <v>53</v>
      </c>
      <c r="V289" s="9"/>
      <c r="X289" s="10" t="s">
        <v>14</v>
      </c>
      <c r="Y289" s="10" t="s">
        <v>14</v>
      </c>
      <c r="Z289" s="10" t="s">
        <v>14</v>
      </c>
    </row>
    <row r="290" spans="1:26" ht="13.2">
      <c r="A290" s="5">
        <v>42457.760465474537</v>
      </c>
      <c r="B290" s="38" t="s">
        <v>142</v>
      </c>
      <c r="C290" s="7" t="s">
        <v>75</v>
      </c>
      <c r="D290" s="8" t="s">
        <v>12</v>
      </c>
      <c r="E290" s="8" t="s">
        <v>12</v>
      </c>
      <c r="F290" s="7" t="s">
        <v>16</v>
      </c>
      <c r="N290" s="7" t="s">
        <v>10</v>
      </c>
      <c r="V290" s="9"/>
      <c r="X290" s="10" t="s">
        <v>14</v>
      </c>
      <c r="Y290" s="10" t="s">
        <v>14</v>
      </c>
      <c r="Z290" s="10" t="s">
        <v>14</v>
      </c>
    </row>
    <row r="291" spans="1:26" ht="13.2">
      <c r="A291" s="5">
        <v>42457.784682187499</v>
      </c>
      <c r="B291" s="38" t="s">
        <v>142</v>
      </c>
      <c r="C291" s="7" t="s">
        <v>75</v>
      </c>
      <c r="D291" s="8" t="s">
        <v>19</v>
      </c>
      <c r="E291" s="8" t="s">
        <v>19</v>
      </c>
      <c r="G291" s="7" t="s">
        <v>50</v>
      </c>
      <c r="O291" s="7" t="s">
        <v>20</v>
      </c>
      <c r="V291" s="9"/>
      <c r="X291" s="10" t="s">
        <v>14</v>
      </c>
      <c r="Y291" s="10" t="s">
        <v>14</v>
      </c>
      <c r="Z291" s="10" t="s">
        <v>14</v>
      </c>
    </row>
    <row r="292" spans="1:26" ht="13.2">
      <c r="A292" s="5">
        <v>42457.812821747684</v>
      </c>
      <c r="B292" s="38" t="s">
        <v>142</v>
      </c>
      <c r="C292" s="7" t="s">
        <v>75</v>
      </c>
      <c r="D292" s="8" t="s">
        <v>12</v>
      </c>
      <c r="E292" s="8" t="s">
        <v>30</v>
      </c>
      <c r="F292" s="7" t="s">
        <v>21</v>
      </c>
      <c r="V292" s="9"/>
      <c r="X292" s="10" t="s">
        <v>14</v>
      </c>
      <c r="Y292" s="10" t="s">
        <v>14</v>
      </c>
      <c r="Z292" s="10" t="s">
        <v>14</v>
      </c>
    </row>
    <row r="293" spans="1:26" ht="13.2">
      <c r="A293" s="5">
        <v>42457.813693298609</v>
      </c>
      <c r="B293" s="38" t="s">
        <v>142</v>
      </c>
      <c r="C293" s="7" t="s">
        <v>75</v>
      </c>
      <c r="D293" s="8" t="s">
        <v>24</v>
      </c>
      <c r="E293" s="8" t="s">
        <v>24</v>
      </c>
      <c r="I293" s="7" t="s">
        <v>67</v>
      </c>
      <c r="Q293" s="7" t="s">
        <v>56</v>
      </c>
      <c r="V293" s="9"/>
      <c r="X293" s="10" t="s">
        <v>14</v>
      </c>
      <c r="Y293" s="10" t="s">
        <v>14</v>
      </c>
      <c r="Z293" s="10" t="s">
        <v>14</v>
      </c>
    </row>
    <row r="294" spans="1:26" ht="13.2">
      <c r="A294" s="5">
        <v>42457.8167602662</v>
      </c>
      <c r="B294" s="38" t="s">
        <v>142</v>
      </c>
      <c r="C294" s="7" t="s">
        <v>75</v>
      </c>
      <c r="D294" s="8" t="s">
        <v>29</v>
      </c>
      <c r="E294" s="8" t="s">
        <v>29</v>
      </c>
      <c r="M294" s="7" t="s">
        <v>31</v>
      </c>
      <c r="U294" s="7" t="s">
        <v>52</v>
      </c>
      <c r="V294" s="9"/>
      <c r="X294" s="10" t="s">
        <v>14</v>
      </c>
      <c r="Y294" s="10" t="s">
        <v>14</v>
      </c>
      <c r="Z294" s="10" t="s">
        <v>14</v>
      </c>
    </row>
    <row r="295" spans="1:26" ht="13.2">
      <c r="A295" s="5">
        <v>42457.826694374999</v>
      </c>
      <c r="B295" s="38" t="s">
        <v>142</v>
      </c>
      <c r="C295" s="7" t="s">
        <v>75</v>
      </c>
      <c r="D295" s="8" t="s">
        <v>12</v>
      </c>
      <c r="E295" s="8" t="s">
        <v>12</v>
      </c>
      <c r="F295" s="7" t="s">
        <v>76</v>
      </c>
      <c r="N295" s="7" t="s">
        <v>17</v>
      </c>
      <c r="V295" s="9"/>
      <c r="X295" s="10" t="s">
        <v>14</v>
      </c>
      <c r="Y295" s="10" t="s">
        <v>14</v>
      </c>
      <c r="Z295" s="10" t="s">
        <v>14</v>
      </c>
    </row>
    <row r="296" spans="1:26" ht="13.2">
      <c r="A296" s="5">
        <v>42457.831979363429</v>
      </c>
      <c r="B296" s="38" t="s">
        <v>142</v>
      </c>
      <c r="C296" s="7" t="s">
        <v>75</v>
      </c>
      <c r="D296" s="8" t="s">
        <v>49</v>
      </c>
      <c r="E296" s="8" t="s">
        <v>49</v>
      </c>
      <c r="J296" s="7" t="s">
        <v>48</v>
      </c>
      <c r="S296" s="7" t="s">
        <v>61</v>
      </c>
      <c r="V296" s="9"/>
      <c r="X296" s="10" t="s">
        <v>14</v>
      </c>
      <c r="Y296" s="10" t="s">
        <v>14</v>
      </c>
      <c r="Z296" s="10" t="s">
        <v>14</v>
      </c>
    </row>
    <row r="297" spans="1:26" ht="13.2">
      <c r="A297" s="5">
        <v>42457.834306562501</v>
      </c>
      <c r="B297" s="38" t="s">
        <v>142</v>
      </c>
      <c r="C297" s="7" t="s">
        <v>75</v>
      </c>
      <c r="D297" s="8" t="s">
        <v>24</v>
      </c>
      <c r="E297" s="8" t="s">
        <v>24</v>
      </c>
      <c r="I297" s="7" t="s">
        <v>25</v>
      </c>
      <c r="Q297" s="7" t="s">
        <v>26</v>
      </c>
      <c r="V297" s="9"/>
      <c r="X297" s="10" t="s">
        <v>14</v>
      </c>
      <c r="Y297" s="10" t="s">
        <v>14</v>
      </c>
      <c r="Z297" s="10" t="s">
        <v>14</v>
      </c>
    </row>
    <row r="298" spans="1:26" ht="13.2">
      <c r="A298" s="5">
        <v>42457.855445173613</v>
      </c>
      <c r="B298" s="38" t="s">
        <v>142</v>
      </c>
      <c r="C298" s="7" t="s">
        <v>75</v>
      </c>
      <c r="D298" s="8" t="s">
        <v>12</v>
      </c>
      <c r="E298" s="8" t="s">
        <v>12</v>
      </c>
      <c r="F298" s="7" t="s">
        <v>15</v>
      </c>
      <c r="N298" s="7" t="s">
        <v>17</v>
      </c>
      <c r="V298" s="9"/>
      <c r="X298" s="10" t="s">
        <v>14</v>
      </c>
      <c r="Y298" s="10" t="s">
        <v>14</v>
      </c>
      <c r="Z298" s="10" t="s">
        <v>14</v>
      </c>
    </row>
    <row r="299" spans="1:26" ht="13.2">
      <c r="A299" s="5">
        <v>42457.860837476852</v>
      </c>
      <c r="B299" s="38" t="s">
        <v>142</v>
      </c>
      <c r="C299" s="7" t="s">
        <v>75</v>
      </c>
      <c r="D299" s="8" t="s">
        <v>49</v>
      </c>
      <c r="E299" s="8" t="s">
        <v>49</v>
      </c>
      <c r="J299" s="7" t="s">
        <v>48</v>
      </c>
      <c r="S299" s="7" t="s">
        <v>48</v>
      </c>
      <c r="V299" s="9"/>
      <c r="X299" s="10" t="s">
        <v>14</v>
      </c>
      <c r="Y299" s="10" t="s">
        <v>14</v>
      </c>
      <c r="Z299" s="10" t="s">
        <v>14</v>
      </c>
    </row>
    <row r="300" spans="1:26" ht="13.2">
      <c r="A300" s="5">
        <v>42457.877014895828</v>
      </c>
      <c r="B300" s="38" t="s">
        <v>142</v>
      </c>
      <c r="C300" s="7" t="s">
        <v>75</v>
      </c>
      <c r="D300" s="8" t="s">
        <v>27</v>
      </c>
      <c r="E300" s="8" t="s">
        <v>30</v>
      </c>
      <c r="H300" s="7" t="s">
        <v>32</v>
      </c>
      <c r="V300" s="9"/>
      <c r="X300" s="10" t="s">
        <v>14</v>
      </c>
      <c r="Y300" s="10" t="s">
        <v>14</v>
      </c>
      <c r="Z300" s="10" t="s">
        <v>14</v>
      </c>
    </row>
    <row r="301" spans="1:26" ht="13.2">
      <c r="A301" s="5">
        <v>42457.922957916671</v>
      </c>
      <c r="B301" s="38" t="s">
        <v>142</v>
      </c>
      <c r="C301" s="7" t="s">
        <v>75</v>
      </c>
      <c r="D301" s="8" t="s">
        <v>49</v>
      </c>
      <c r="E301" s="8" t="s">
        <v>49</v>
      </c>
      <c r="J301" s="7" t="s">
        <v>61</v>
      </c>
      <c r="S301" s="7" t="s">
        <v>61</v>
      </c>
      <c r="V301" s="9"/>
      <c r="X301" s="10" t="s">
        <v>14</v>
      </c>
      <c r="Y301" s="10" t="s">
        <v>14</v>
      </c>
      <c r="Z301" s="10" t="s">
        <v>14</v>
      </c>
    </row>
    <row r="302" spans="1:26" ht="13.2">
      <c r="A302" s="5">
        <v>42457.936708287038</v>
      </c>
      <c r="B302" s="38" t="s">
        <v>142</v>
      </c>
      <c r="C302" s="7" t="s">
        <v>75</v>
      </c>
      <c r="D302" s="8" t="s">
        <v>24</v>
      </c>
      <c r="E302" s="8" t="s">
        <v>24</v>
      </c>
      <c r="I302" s="7" t="s">
        <v>25</v>
      </c>
      <c r="Q302" s="7" t="s">
        <v>40</v>
      </c>
      <c r="V302" s="9"/>
      <c r="X302" s="10" t="s">
        <v>14</v>
      </c>
      <c r="Y302" s="10" t="s">
        <v>14</v>
      </c>
      <c r="Z302" s="10" t="s">
        <v>14</v>
      </c>
    </row>
    <row r="303" spans="1:26" ht="13.2">
      <c r="A303" s="5">
        <v>42457.959976655096</v>
      </c>
      <c r="B303" s="38" t="s">
        <v>142</v>
      </c>
      <c r="C303" s="7" t="s">
        <v>75</v>
      </c>
      <c r="D303" s="8" t="s">
        <v>12</v>
      </c>
      <c r="E303" s="8" t="s">
        <v>12</v>
      </c>
      <c r="F303" s="7" t="s">
        <v>57</v>
      </c>
      <c r="N303" s="7" t="s">
        <v>17</v>
      </c>
      <c r="V303" s="9"/>
      <c r="X303" s="10" t="s">
        <v>14</v>
      </c>
      <c r="Y303" s="10" t="s">
        <v>14</v>
      </c>
      <c r="Z303" s="10" t="s">
        <v>14</v>
      </c>
    </row>
    <row r="304" spans="1:26" ht="13.2">
      <c r="A304" s="5">
        <v>42457.987296145831</v>
      </c>
      <c r="B304" s="38" t="s">
        <v>142</v>
      </c>
      <c r="C304" s="7" t="s">
        <v>75</v>
      </c>
      <c r="D304" s="8" t="s">
        <v>19</v>
      </c>
      <c r="E304" s="8" t="s">
        <v>19</v>
      </c>
      <c r="G304" s="7" t="s">
        <v>50</v>
      </c>
      <c r="O304" s="7" t="s">
        <v>20</v>
      </c>
      <c r="V304" s="9"/>
      <c r="X304" s="10" t="s">
        <v>14</v>
      </c>
      <c r="Y304" s="10" t="s">
        <v>14</v>
      </c>
      <c r="Z304" s="10" t="s">
        <v>14</v>
      </c>
    </row>
    <row r="305" spans="1:26" ht="13.2">
      <c r="A305" s="5">
        <v>42458.029029560188</v>
      </c>
      <c r="B305" s="38" t="s">
        <v>142</v>
      </c>
      <c r="C305" s="7" t="s">
        <v>75</v>
      </c>
      <c r="D305" s="8" t="s">
        <v>12</v>
      </c>
      <c r="E305" s="8" t="s">
        <v>22</v>
      </c>
      <c r="F305" s="7" t="s">
        <v>15</v>
      </c>
      <c r="R305" s="7" t="s">
        <v>23</v>
      </c>
      <c r="V305" s="9"/>
      <c r="X305" s="10" t="s">
        <v>14</v>
      </c>
      <c r="Y305" s="10" t="s">
        <v>14</v>
      </c>
      <c r="Z305" s="10" t="s">
        <v>14</v>
      </c>
    </row>
    <row r="306" spans="1:26" ht="13.2">
      <c r="A306" s="5">
        <v>42458.029663761576</v>
      </c>
      <c r="B306" s="38" t="s">
        <v>142</v>
      </c>
      <c r="C306" s="7" t="s">
        <v>75</v>
      </c>
      <c r="D306" s="8" t="s">
        <v>19</v>
      </c>
      <c r="E306" s="8" t="s">
        <v>19</v>
      </c>
      <c r="G306" s="7" t="s">
        <v>18</v>
      </c>
      <c r="O306" s="7" t="s">
        <v>20</v>
      </c>
      <c r="V306" s="9"/>
      <c r="X306" s="10" t="s">
        <v>14</v>
      </c>
      <c r="Y306" s="10" t="s">
        <v>14</v>
      </c>
      <c r="Z306" s="10" t="s">
        <v>14</v>
      </c>
    </row>
    <row r="307" spans="1:26" ht="13.2">
      <c r="A307" s="5">
        <v>42458.148131122682</v>
      </c>
      <c r="B307" s="38" t="s">
        <v>142</v>
      </c>
      <c r="C307" s="7" t="s">
        <v>75</v>
      </c>
      <c r="D307" s="8" t="s">
        <v>22</v>
      </c>
      <c r="E307" s="8" t="s">
        <v>22</v>
      </c>
      <c r="K307" s="7" t="s">
        <v>34</v>
      </c>
      <c r="R307" s="7" t="s">
        <v>23</v>
      </c>
      <c r="V307" s="9"/>
      <c r="X307" s="10" t="s">
        <v>14</v>
      </c>
      <c r="Y307" s="10" t="s">
        <v>14</v>
      </c>
      <c r="Z307" s="10" t="s">
        <v>14</v>
      </c>
    </row>
    <row r="308" spans="1:26" ht="13.2">
      <c r="A308" s="5">
        <v>42458.438116365738</v>
      </c>
      <c r="B308" s="38" t="s">
        <v>142</v>
      </c>
      <c r="C308" s="7" t="s">
        <v>75</v>
      </c>
      <c r="D308" s="8" t="s">
        <v>12</v>
      </c>
      <c r="E308" s="8" t="s">
        <v>12</v>
      </c>
      <c r="F308" s="7" t="s">
        <v>21</v>
      </c>
      <c r="N308" s="7" t="s">
        <v>17</v>
      </c>
      <c r="V308" s="9"/>
      <c r="X308" s="10" t="s">
        <v>14</v>
      </c>
      <c r="Y308" s="10" t="s">
        <v>14</v>
      </c>
      <c r="Z308" s="10" t="s">
        <v>14</v>
      </c>
    </row>
    <row r="309" spans="1:26" ht="13.2">
      <c r="A309" s="5">
        <v>42458.468741712961</v>
      </c>
      <c r="B309" s="38" t="s">
        <v>142</v>
      </c>
      <c r="C309" s="7" t="s">
        <v>75</v>
      </c>
      <c r="D309" s="8" t="s">
        <v>12</v>
      </c>
      <c r="E309" s="8" t="s">
        <v>12</v>
      </c>
      <c r="F309" s="7" t="s">
        <v>21</v>
      </c>
      <c r="N309" s="7" t="s">
        <v>17</v>
      </c>
      <c r="V309" s="9"/>
      <c r="W309" s="7"/>
      <c r="X309" s="10" t="s">
        <v>14</v>
      </c>
      <c r="Y309" s="10" t="s">
        <v>14</v>
      </c>
      <c r="Z309" s="10" t="s">
        <v>14</v>
      </c>
    </row>
    <row r="310" spans="1:26" ht="13.2">
      <c r="A310" s="5">
        <v>42458.49289616898</v>
      </c>
      <c r="B310" s="38" t="s">
        <v>142</v>
      </c>
      <c r="C310" s="7" t="s">
        <v>75</v>
      </c>
      <c r="D310" s="8" t="s">
        <v>19</v>
      </c>
      <c r="E310" s="8" t="s">
        <v>19</v>
      </c>
      <c r="G310" s="7" t="s">
        <v>50</v>
      </c>
      <c r="O310" s="7" t="s">
        <v>20</v>
      </c>
      <c r="V310" s="9"/>
      <c r="X310" s="10" t="s">
        <v>14</v>
      </c>
      <c r="Y310" s="10" t="s">
        <v>14</v>
      </c>
      <c r="Z310" s="10" t="s">
        <v>14</v>
      </c>
    </row>
    <row r="311" spans="1:26" ht="13.2">
      <c r="A311" s="5">
        <v>42458.508791319444</v>
      </c>
      <c r="B311" s="38" t="s">
        <v>142</v>
      </c>
      <c r="C311" s="7" t="s">
        <v>75</v>
      </c>
      <c r="D311" s="8" t="s">
        <v>42</v>
      </c>
      <c r="E311" s="8" t="s">
        <v>22</v>
      </c>
      <c r="L311" s="7" t="s">
        <v>43</v>
      </c>
      <c r="R311" s="7" t="s">
        <v>23</v>
      </c>
      <c r="V311" s="9"/>
      <c r="X311" s="10" t="s">
        <v>14</v>
      </c>
      <c r="Y311" s="10" t="s">
        <v>14</v>
      </c>
      <c r="Z311" s="10" t="s">
        <v>14</v>
      </c>
    </row>
    <row r="312" spans="1:26" ht="13.2">
      <c r="A312" s="5">
        <v>42458.556702280097</v>
      </c>
      <c r="B312" s="38" t="s">
        <v>142</v>
      </c>
      <c r="C312" s="7" t="s">
        <v>75</v>
      </c>
      <c r="D312" s="8" t="s">
        <v>12</v>
      </c>
      <c r="E312" s="8" t="s">
        <v>12</v>
      </c>
      <c r="F312" s="7" t="s">
        <v>21</v>
      </c>
      <c r="N312" s="7" t="s">
        <v>17</v>
      </c>
      <c r="V312" s="9"/>
      <c r="X312" s="10" t="s">
        <v>14</v>
      </c>
      <c r="Y312" s="10" t="s">
        <v>14</v>
      </c>
      <c r="Z312" s="10" t="s">
        <v>14</v>
      </c>
    </row>
    <row r="313" spans="1:26" ht="13.2">
      <c r="A313" s="5">
        <v>42458.642298865743</v>
      </c>
      <c r="B313" s="38" t="s">
        <v>142</v>
      </c>
      <c r="C313" s="7" t="s">
        <v>75</v>
      </c>
      <c r="D313" s="8" t="s">
        <v>12</v>
      </c>
      <c r="E313" s="8" t="s">
        <v>12</v>
      </c>
      <c r="F313" s="7" t="s">
        <v>21</v>
      </c>
      <c r="N313" s="7" t="s">
        <v>17</v>
      </c>
      <c r="V313" s="9"/>
      <c r="X313" s="10" t="s">
        <v>14</v>
      </c>
      <c r="Y313" s="10" t="s">
        <v>14</v>
      </c>
      <c r="Z313" s="10" t="s">
        <v>14</v>
      </c>
    </row>
    <row r="314" spans="1:26" ht="13.2">
      <c r="A314" s="5">
        <v>42458.695748506943</v>
      </c>
      <c r="B314" s="38" t="s">
        <v>142</v>
      </c>
      <c r="C314" s="7" t="s">
        <v>75</v>
      </c>
      <c r="D314" s="8" t="s">
        <v>19</v>
      </c>
      <c r="E314" s="8" t="s">
        <v>19</v>
      </c>
      <c r="G314" s="7" t="s">
        <v>50</v>
      </c>
      <c r="O314" s="7" t="s">
        <v>36</v>
      </c>
      <c r="V314" s="9"/>
      <c r="X314" s="10" t="s">
        <v>14</v>
      </c>
      <c r="Y314" s="10" t="s">
        <v>14</v>
      </c>
      <c r="Z314" s="10" t="s">
        <v>14</v>
      </c>
    </row>
    <row r="315" spans="1:26" ht="13.2">
      <c r="A315" s="5">
        <v>42458.717530439812</v>
      </c>
      <c r="B315" s="38" t="s">
        <v>142</v>
      </c>
      <c r="C315" s="7" t="s">
        <v>75</v>
      </c>
      <c r="D315" s="8" t="s">
        <v>27</v>
      </c>
      <c r="E315" s="8" t="s">
        <v>27</v>
      </c>
      <c r="H315" s="7" t="s">
        <v>32</v>
      </c>
      <c r="P315" s="7" t="s">
        <v>32</v>
      </c>
      <c r="V315" s="9"/>
      <c r="X315" s="10" t="s">
        <v>14</v>
      </c>
      <c r="Y315" s="10" t="s">
        <v>14</v>
      </c>
      <c r="Z315" s="10" t="s">
        <v>14</v>
      </c>
    </row>
    <row r="316" spans="1:26" ht="13.2">
      <c r="A316" s="5">
        <v>42457.100878611112</v>
      </c>
      <c r="B316" s="38" t="s">
        <v>142</v>
      </c>
      <c r="C316" s="7" t="s">
        <v>77</v>
      </c>
      <c r="D316" s="8" t="s">
        <v>19</v>
      </c>
      <c r="E316" s="8" t="s">
        <v>19</v>
      </c>
      <c r="G316" s="7" t="s">
        <v>50</v>
      </c>
      <c r="O316" s="7" t="s">
        <v>20</v>
      </c>
      <c r="V316" s="9"/>
      <c r="X316" s="10" t="s">
        <v>14</v>
      </c>
      <c r="Y316" s="10" t="s">
        <v>14</v>
      </c>
      <c r="Z316" s="10" t="s">
        <v>14</v>
      </c>
    </row>
    <row r="317" spans="1:26" ht="13.2">
      <c r="A317" s="5">
        <v>42458.697101979167</v>
      </c>
      <c r="B317" s="38" t="s">
        <v>142</v>
      </c>
      <c r="C317" s="7" t="s">
        <v>77</v>
      </c>
      <c r="D317" s="8" t="s">
        <v>27</v>
      </c>
      <c r="E317" s="8" t="s">
        <v>12</v>
      </c>
      <c r="H317" s="7" t="s">
        <v>32</v>
      </c>
      <c r="N317" s="7" t="s">
        <v>10</v>
      </c>
      <c r="V317" s="9"/>
      <c r="X317" s="10" t="s">
        <v>14</v>
      </c>
      <c r="Y317" s="10" t="s">
        <v>14</v>
      </c>
      <c r="Z317" s="10" t="s">
        <v>14</v>
      </c>
    </row>
    <row r="318" spans="1:26" ht="13.2">
      <c r="A318" s="12">
        <v>42457.006452870366</v>
      </c>
      <c r="B318" s="38" t="s">
        <v>142</v>
      </c>
      <c r="C318" s="13" t="s">
        <v>78</v>
      </c>
      <c r="D318" s="14" t="s">
        <v>27</v>
      </c>
      <c r="E318" s="14" t="s">
        <v>27</v>
      </c>
      <c r="F318" s="15"/>
      <c r="G318" s="15"/>
      <c r="H318" s="13" t="s">
        <v>33</v>
      </c>
      <c r="I318" s="15"/>
      <c r="J318" s="15"/>
      <c r="K318" s="15"/>
      <c r="L318" s="15"/>
      <c r="M318" s="15"/>
      <c r="N318" s="15"/>
      <c r="O318" s="15"/>
      <c r="P318" s="13" t="s">
        <v>33</v>
      </c>
      <c r="Q318" s="15"/>
      <c r="R318" s="15"/>
      <c r="S318" s="15"/>
      <c r="T318" s="15"/>
      <c r="U318" s="15"/>
      <c r="V318" s="16"/>
      <c r="W318" s="15"/>
      <c r="X318" s="17" t="s">
        <v>14</v>
      </c>
      <c r="Y318" s="17" t="s">
        <v>14</v>
      </c>
      <c r="Z318" s="17" t="s">
        <v>14</v>
      </c>
    </row>
    <row r="319" spans="1:26" ht="13.2">
      <c r="A319" s="5">
        <v>42457.007000625003</v>
      </c>
      <c r="B319" s="38" t="s">
        <v>142</v>
      </c>
      <c r="C319" s="7" t="s">
        <v>78</v>
      </c>
      <c r="D319" s="8" t="s">
        <v>24</v>
      </c>
      <c r="E319" s="8" t="s">
        <v>24</v>
      </c>
      <c r="I319" s="7" t="s">
        <v>56</v>
      </c>
      <c r="Q319" s="7" t="s">
        <v>26</v>
      </c>
      <c r="V319" s="9"/>
      <c r="X319" s="10" t="s">
        <v>14</v>
      </c>
      <c r="Y319" s="10" t="s">
        <v>14</v>
      </c>
      <c r="Z319" s="10" t="s">
        <v>14</v>
      </c>
    </row>
    <row r="320" spans="1:26" ht="13.2">
      <c r="A320" s="5">
        <v>42457.007531099538</v>
      </c>
      <c r="B320" s="38" t="s">
        <v>142</v>
      </c>
      <c r="C320" s="7" t="s">
        <v>78</v>
      </c>
      <c r="D320" s="8" t="s">
        <v>12</v>
      </c>
      <c r="E320" s="8" t="s">
        <v>12</v>
      </c>
      <c r="F320" s="7" t="s">
        <v>21</v>
      </c>
      <c r="N320" s="7" t="s">
        <v>17</v>
      </c>
      <c r="V320" s="9"/>
      <c r="X320" s="10" t="s">
        <v>14</v>
      </c>
      <c r="Y320" s="10" t="s">
        <v>14</v>
      </c>
      <c r="Z320" s="10" t="s">
        <v>14</v>
      </c>
    </row>
    <row r="321" spans="1:26" ht="13.2">
      <c r="A321" s="5">
        <v>42457.01465138889</v>
      </c>
      <c r="B321" s="38" t="s">
        <v>142</v>
      </c>
      <c r="C321" s="7" t="s">
        <v>78</v>
      </c>
      <c r="D321" s="8" t="s">
        <v>19</v>
      </c>
      <c r="E321" s="8" t="s">
        <v>30</v>
      </c>
      <c r="G321" s="7" t="s">
        <v>50</v>
      </c>
      <c r="V321" s="9"/>
      <c r="X321" s="10" t="s">
        <v>14</v>
      </c>
      <c r="Y321" s="10" t="s">
        <v>14</v>
      </c>
      <c r="Z321" s="10" t="s">
        <v>14</v>
      </c>
    </row>
    <row r="322" spans="1:26" ht="13.2">
      <c r="A322" s="5">
        <v>42457.016260092598</v>
      </c>
      <c r="B322" s="38" t="s">
        <v>142</v>
      </c>
      <c r="C322" s="7" t="s">
        <v>78</v>
      </c>
      <c r="D322" s="8" t="s">
        <v>12</v>
      </c>
      <c r="E322" s="8" t="s">
        <v>12</v>
      </c>
      <c r="F322" s="7" t="s">
        <v>76</v>
      </c>
      <c r="N322" s="7" t="s">
        <v>17</v>
      </c>
      <c r="V322" s="9"/>
      <c r="X322" s="10" t="s">
        <v>14</v>
      </c>
      <c r="Y322" s="10" t="s">
        <v>14</v>
      </c>
      <c r="Z322" s="10" t="s">
        <v>14</v>
      </c>
    </row>
    <row r="323" spans="1:26" ht="13.2">
      <c r="A323" s="5">
        <v>42457.085198356479</v>
      </c>
      <c r="B323" s="38" t="s">
        <v>142</v>
      </c>
      <c r="C323" s="7" t="s">
        <v>78</v>
      </c>
      <c r="D323" s="8" t="s">
        <v>22</v>
      </c>
      <c r="E323" s="8" t="s">
        <v>22</v>
      </c>
      <c r="K323" s="7" t="s">
        <v>44</v>
      </c>
      <c r="R323" s="7" t="s">
        <v>23</v>
      </c>
      <c r="V323" s="9"/>
      <c r="X323" s="10" t="s">
        <v>14</v>
      </c>
      <c r="Y323" s="10" t="s">
        <v>14</v>
      </c>
      <c r="Z323" s="10" t="s">
        <v>14</v>
      </c>
    </row>
    <row r="324" spans="1:26" ht="13.2">
      <c r="A324" s="5">
        <v>42457.452894895832</v>
      </c>
      <c r="B324" s="38" t="s">
        <v>142</v>
      </c>
      <c r="C324" s="7" t="s">
        <v>78</v>
      </c>
      <c r="D324" s="8" t="s">
        <v>22</v>
      </c>
      <c r="E324" s="8" t="s">
        <v>22</v>
      </c>
      <c r="K324" s="7" t="s">
        <v>34</v>
      </c>
      <c r="R324" s="7" t="s">
        <v>23</v>
      </c>
      <c r="V324" s="9"/>
      <c r="X324" s="10" t="s">
        <v>14</v>
      </c>
      <c r="Y324" s="10" t="s">
        <v>14</v>
      </c>
      <c r="Z324" s="10" t="s">
        <v>14</v>
      </c>
    </row>
    <row r="325" spans="1:26" ht="13.2">
      <c r="A325" s="5">
        <v>42457.597879050925</v>
      </c>
      <c r="B325" s="38" t="s">
        <v>142</v>
      </c>
      <c r="C325" s="7" t="s">
        <v>78</v>
      </c>
      <c r="D325" s="8" t="s">
        <v>24</v>
      </c>
      <c r="E325" s="8" t="s">
        <v>24</v>
      </c>
      <c r="I325" s="7" t="s">
        <v>25</v>
      </c>
      <c r="Q325" s="7" t="s">
        <v>56</v>
      </c>
      <c r="V325" s="9"/>
      <c r="X325" s="10" t="s">
        <v>14</v>
      </c>
      <c r="Y325" s="10" t="s">
        <v>14</v>
      </c>
      <c r="Z325" s="10" t="s">
        <v>14</v>
      </c>
    </row>
    <row r="326" spans="1:26" ht="13.2">
      <c r="A326" s="5">
        <v>42457.600630150468</v>
      </c>
      <c r="B326" s="38" t="s">
        <v>142</v>
      </c>
      <c r="C326" s="7" t="s">
        <v>78</v>
      </c>
      <c r="D326" s="8" t="s">
        <v>29</v>
      </c>
      <c r="E326" s="8" t="s">
        <v>29</v>
      </c>
      <c r="M326" s="7" t="s">
        <v>52</v>
      </c>
      <c r="U326" s="7" t="s">
        <v>52</v>
      </c>
      <c r="V326" s="9"/>
      <c r="X326" s="10" t="s">
        <v>14</v>
      </c>
      <c r="Y326" s="10" t="s">
        <v>14</v>
      </c>
      <c r="Z326" s="10" t="s">
        <v>14</v>
      </c>
    </row>
    <row r="327" spans="1:26" ht="13.2">
      <c r="A327" s="5">
        <v>42457.602896828699</v>
      </c>
      <c r="B327" s="38" t="s">
        <v>142</v>
      </c>
      <c r="C327" s="7" t="s">
        <v>78</v>
      </c>
      <c r="D327" s="8" t="s">
        <v>42</v>
      </c>
      <c r="E327" s="8" t="s">
        <v>42</v>
      </c>
      <c r="L327" s="7" t="s">
        <v>43</v>
      </c>
      <c r="T327" s="7" t="s">
        <v>43</v>
      </c>
      <c r="V327" s="9"/>
      <c r="X327" s="10" t="s">
        <v>14</v>
      </c>
      <c r="Y327" s="10" t="s">
        <v>14</v>
      </c>
      <c r="Z327" s="10" t="s">
        <v>14</v>
      </c>
    </row>
    <row r="328" spans="1:26" ht="13.2">
      <c r="A328" s="5">
        <v>42457.603090254634</v>
      </c>
      <c r="B328" s="38" t="s">
        <v>142</v>
      </c>
      <c r="C328" s="7" t="s">
        <v>78</v>
      </c>
      <c r="D328" s="8" t="s">
        <v>49</v>
      </c>
      <c r="E328" s="8" t="s">
        <v>49</v>
      </c>
      <c r="J328" s="7" t="s">
        <v>48</v>
      </c>
      <c r="S328" s="7" t="s">
        <v>48</v>
      </c>
      <c r="V328" s="9"/>
      <c r="X328" s="10" t="s">
        <v>14</v>
      </c>
      <c r="Y328" s="10" t="s">
        <v>14</v>
      </c>
      <c r="Z328" s="10" t="s">
        <v>14</v>
      </c>
    </row>
    <row r="329" spans="1:26" ht="13.2">
      <c r="A329" s="5">
        <v>42457.615109513892</v>
      </c>
      <c r="B329" s="38" t="s">
        <v>142</v>
      </c>
      <c r="C329" s="7" t="s">
        <v>78</v>
      </c>
      <c r="D329" s="8" t="s">
        <v>24</v>
      </c>
      <c r="E329" s="8" t="s">
        <v>24</v>
      </c>
      <c r="I329" s="7" t="s">
        <v>25</v>
      </c>
      <c r="Q329" s="7" t="s">
        <v>26</v>
      </c>
      <c r="V329" s="9"/>
      <c r="X329" s="33" t="s">
        <v>14</v>
      </c>
      <c r="Y329" s="33" t="s">
        <v>14</v>
      </c>
      <c r="Z329" s="33" t="s">
        <v>14</v>
      </c>
    </row>
    <row r="330" spans="1:26" ht="13.2">
      <c r="A330" s="5">
        <v>42457.617523391207</v>
      </c>
      <c r="B330" s="38" t="s">
        <v>142</v>
      </c>
      <c r="C330" s="7" t="s">
        <v>78</v>
      </c>
      <c r="D330" s="8" t="s">
        <v>49</v>
      </c>
      <c r="E330" s="8" t="s">
        <v>49</v>
      </c>
      <c r="J330" s="7" t="s">
        <v>48</v>
      </c>
      <c r="S330" s="7" t="s">
        <v>48</v>
      </c>
      <c r="V330" s="9"/>
      <c r="X330" s="10" t="s">
        <v>14</v>
      </c>
      <c r="Y330" s="10" t="s">
        <v>14</v>
      </c>
      <c r="Z330" s="10" t="s">
        <v>14</v>
      </c>
    </row>
    <row r="331" spans="1:26" ht="13.2">
      <c r="A331" s="5">
        <v>42457.619650844907</v>
      </c>
      <c r="B331" s="38" t="s">
        <v>142</v>
      </c>
      <c r="C331" s="7" t="s">
        <v>78</v>
      </c>
      <c r="D331" s="8" t="s">
        <v>29</v>
      </c>
      <c r="E331" s="8" t="s">
        <v>30</v>
      </c>
      <c r="M331" s="7" t="s">
        <v>45</v>
      </c>
      <c r="V331" s="9"/>
      <c r="X331" s="10" t="s">
        <v>14</v>
      </c>
      <c r="Y331" s="10" t="s">
        <v>14</v>
      </c>
      <c r="Z331" s="10" t="s">
        <v>14</v>
      </c>
    </row>
    <row r="332" spans="1:26" ht="13.2">
      <c r="A332" s="5">
        <v>42457.626541817124</v>
      </c>
      <c r="B332" s="38" t="s">
        <v>142</v>
      </c>
      <c r="C332" s="7" t="s">
        <v>78</v>
      </c>
      <c r="D332" s="8" t="s">
        <v>49</v>
      </c>
      <c r="E332" s="8" t="s">
        <v>49</v>
      </c>
      <c r="J332" s="7" t="s">
        <v>79</v>
      </c>
      <c r="S332" s="7" t="s">
        <v>66</v>
      </c>
      <c r="V332" s="9"/>
      <c r="X332" s="10" t="s">
        <v>14</v>
      </c>
      <c r="Y332" s="10" t="s">
        <v>14</v>
      </c>
      <c r="Z332" s="10" t="s">
        <v>14</v>
      </c>
    </row>
    <row r="333" spans="1:26" ht="13.2">
      <c r="A333" s="5">
        <v>42457.63199415509</v>
      </c>
      <c r="B333" s="38" t="s">
        <v>142</v>
      </c>
      <c r="C333" s="7" t="s">
        <v>78</v>
      </c>
      <c r="D333" s="8" t="s">
        <v>24</v>
      </c>
      <c r="E333" s="8" t="s">
        <v>24</v>
      </c>
      <c r="I333" s="7" t="s">
        <v>58</v>
      </c>
      <c r="Q333" s="7" t="s">
        <v>26</v>
      </c>
      <c r="V333" s="9"/>
      <c r="X333" s="10" t="s">
        <v>14</v>
      </c>
      <c r="Y333" s="10" t="s">
        <v>14</v>
      </c>
      <c r="Z333" s="10" t="s">
        <v>14</v>
      </c>
    </row>
    <row r="334" spans="1:26" ht="13.2">
      <c r="A334" s="5">
        <v>42457.652960173611</v>
      </c>
      <c r="B334" s="38" t="s">
        <v>142</v>
      </c>
      <c r="C334" s="7" t="s">
        <v>78</v>
      </c>
      <c r="D334" s="8" t="s">
        <v>29</v>
      </c>
      <c r="E334" s="8" t="s">
        <v>29</v>
      </c>
      <c r="M334" s="7" t="s">
        <v>45</v>
      </c>
      <c r="U334" s="7" t="s">
        <v>52</v>
      </c>
      <c r="V334" s="9"/>
      <c r="X334" s="10" t="s">
        <v>14</v>
      </c>
      <c r="Y334" s="10" t="s">
        <v>14</v>
      </c>
      <c r="Z334" s="10" t="s">
        <v>14</v>
      </c>
    </row>
    <row r="335" spans="1:26" ht="13.2">
      <c r="A335" s="5">
        <v>42457.673178391204</v>
      </c>
      <c r="B335" s="38" t="s">
        <v>142</v>
      </c>
      <c r="C335" s="7" t="s">
        <v>78</v>
      </c>
      <c r="D335" s="8" t="s">
        <v>12</v>
      </c>
      <c r="E335" s="8" t="s">
        <v>24</v>
      </c>
      <c r="F335" s="7" t="s">
        <v>57</v>
      </c>
      <c r="Q335" s="7" t="s">
        <v>40</v>
      </c>
      <c r="V335" s="9"/>
      <c r="X335" s="10" t="s">
        <v>14</v>
      </c>
      <c r="Y335" s="10" t="s">
        <v>14</v>
      </c>
      <c r="Z335" s="10" t="s">
        <v>14</v>
      </c>
    </row>
    <row r="336" spans="1:26" ht="13.2">
      <c r="A336" s="5">
        <v>42457.688460439815</v>
      </c>
      <c r="B336" s="38" t="s">
        <v>142</v>
      </c>
      <c r="C336" s="7" t="s">
        <v>78</v>
      </c>
      <c r="D336" s="8" t="s">
        <v>24</v>
      </c>
      <c r="E336" s="8" t="s">
        <v>24</v>
      </c>
      <c r="I336" s="7" t="s">
        <v>25</v>
      </c>
      <c r="Q336" s="7" t="s">
        <v>26</v>
      </c>
      <c r="V336" s="9"/>
      <c r="X336" s="10" t="s">
        <v>14</v>
      </c>
      <c r="Y336" s="10" t="s">
        <v>14</v>
      </c>
      <c r="Z336" s="10" t="s">
        <v>14</v>
      </c>
    </row>
    <row r="337" spans="1:26" ht="13.2">
      <c r="A337" s="5">
        <v>42457.692194085648</v>
      </c>
      <c r="B337" s="38" t="s">
        <v>142</v>
      </c>
      <c r="C337" s="7" t="s">
        <v>78</v>
      </c>
      <c r="D337" s="8" t="s">
        <v>24</v>
      </c>
      <c r="E337" s="8" t="s">
        <v>24</v>
      </c>
      <c r="I337" s="7" t="s">
        <v>25</v>
      </c>
      <c r="Q337" s="7" t="s">
        <v>26</v>
      </c>
      <c r="V337" s="9"/>
      <c r="X337" s="10" t="s">
        <v>14</v>
      </c>
      <c r="Y337" s="10" t="s">
        <v>14</v>
      </c>
      <c r="Z337" s="10" t="s">
        <v>14</v>
      </c>
    </row>
    <row r="338" spans="1:26" ht="13.2">
      <c r="A338" s="5">
        <v>42457.695581354172</v>
      </c>
      <c r="B338" s="38" t="s">
        <v>142</v>
      </c>
      <c r="C338" s="7" t="s">
        <v>78</v>
      </c>
      <c r="D338" s="8" t="s">
        <v>24</v>
      </c>
      <c r="E338" s="8" t="s">
        <v>24</v>
      </c>
      <c r="I338" s="7" t="s">
        <v>56</v>
      </c>
      <c r="Q338" s="7" t="s">
        <v>56</v>
      </c>
      <c r="V338" s="9"/>
      <c r="X338" s="10" t="s">
        <v>14</v>
      </c>
      <c r="Y338" s="10" t="s">
        <v>14</v>
      </c>
      <c r="Z338" s="10" t="s">
        <v>14</v>
      </c>
    </row>
    <row r="339" spans="1:26" ht="13.2">
      <c r="A339" s="5">
        <v>42457.697174247689</v>
      </c>
      <c r="B339" s="38" t="s">
        <v>142</v>
      </c>
      <c r="C339" s="7" t="s">
        <v>78</v>
      </c>
      <c r="D339" s="8" t="s">
        <v>27</v>
      </c>
      <c r="E339" s="8" t="s">
        <v>27</v>
      </c>
      <c r="H339" s="7" t="s">
        <v>32</v>
      </c>
      <c r="P339" s="7" t="s">
        <v>32</v>
      </c>
      <c r="V339" s="9"/>
      <c r="X339" s="10" t="s">
        <v>14</v>
      </c>
      <c r="Y339" s="10" t="s">
        <v>14</v>
      </c>
      <c r="Z339" s="10" t="s">
        <v>14</v>
      </c>
    </row>
    <row r="340" spans="1:26" ht="13.2">
      <c r="A340" s="5">
        <v>42457.70881837963</v>
      </c>
      <c r="B340" s="38" t="s">
        <v>142</v>
      </c>
      <c r="C340" s="7" t="s">
        <v>78</v>
      </c>
      <c r="D340" s="8" t="s">
        <v>29</v>
      </c>
      <c r="E340" s="8" t="s">
        <v>29</v>
      </c>
      <c r="M340" s="7" t="s">
        <v>45</v>
      </c>
      <c r="U340" s="7" t="s">
        <v>31</v>
      </c>
      <c r="V340" s="9"/>
      <c r="X340" s="10" t="s">
        <v>14</v>
      </c>
      <c r="Y340" s="10" t="s">
        <v>14</v>
      </c>
      <c r="Z340" s="10" t="s">
        <v>14</v>
      </c>
    </row>
    <row r="341" spans="1:26" ht="13.2">
      <c r="A341" s="5">
        <v>42457.709272638887</v>
      </c>
      <c r="B341" s="38" t="s">
        <v>142</v>
      </c>
      <c r="C341" s="7" t="s">
        <v>78</v>
      </c>
      <c r="D341" s="8" t="s">
        <v>19</v>
      </c>
      <c r="E341" s="8" t="s">
        <v>19</v>
      </c>
      <c r="G341" s="7" t="s">
        <v>46</v>
      </c>
      <c r="O341" s="7" t="s">
        <v>36</v>
      </c>
      <c r="V341" s="9"/>
      <c r="X341" s="10" t="s">
        <v>14</v>
      </c>
      <c r="Y341" s="10" t="s">
        <v>14</v>
      </c>
      <c r="Z341" s="10" t="s">
        <v>14</v>
      </c>
    </row>
    <row r="342" spans="1:26" ht="13.2">
      <c r="A342" s="5">
        <v>42457.710244861111</v>
      </c>
      <c r="B342" s="38" t="s">
        <v>142</v>
      </c>
      <c r="C342" s="7" t="s">
        <v>78</v>
      </c>
      <c r="D342" s="8" t="s">
        <v>27</v>
      </c>
      <c r="E342" s="8" t="s">
        <v>27</v>
      </c>
      <c r="H342" s="7" t="s">
        <v>28</v>
      </c>
      <c r="P342" s="7" t="s">
        <v>32</v>
      </c>
      <c r="V342" s="9"/>
      <c r="X342" s="10" t="s">
        <v>14</v>
      </c>
      <c r="Y342" s="10" t="s">
        <v>14</v>
      </c>
      <c r="Z342" s="10" t="s">
        <v>14</v>
      </c>
    </row>
    <row r="343" spans="1:26" ht="13.2">
      <c r="A343" s="5">
        <v>42457.714464733799</v>
      </c>
      <c r="B343" s="38" t="s">
        <v>142</v>
      </c>
      <c r="C343" s="7" t="s">
        <v>78</v>
      </c>
      <c r="D343" s="8" t="s">
        <v>49</v>
      </c>
      <c r="E343" s="8" t="s">
        <v>30</v>
      </c>
      <c r="J343" s="7" t="s">
        <v>53</v>
      </c>
      <c r="V343" s="9"/>
      <c r="X343" s="10" t="s">
        <v>14</v>
      </c>
      <c r="Y343" s="10" t="s">
        <v>14</v>
      </c>
      <c r="Z343" s="10" t="s">
        <v>14</v>
      </c>
    </row>
    <row r="344" spans="1:26" ht="13.2">
      <c r="A344" s="5">
        <v>42457.721440057867</v>
      </c>
      <c r="B344" s="38" t="s">
        <v>142</v>
      </c>
      <c r="C344" s="7" t="s">
        <v>78</v>
      </c>
      <c r="D344" s="8" t="s">
        <v>24</v>
      </c>
      <c r="E344" s="8" t="s">
        <v>24</v>
      </c>
      <c r="I344" s="7" t="s">
        <v>25</v>
      </c>
      <c r="Q344" s="7" t="s">
        <v>40</v>
      </c>
      <c r="V344" s="9"/>
      <c r="X344" s="10" t="s">
        <v>14</v>
      </c>
      <c r="Y344" s="10" t="s">
        <v>14</v>
      </c>
      <c r="Z344" s="10" t="s">
        <v>14</v>
      </c>
    </row>
    <row r="345" spans="1:26" ht="13.2">
      <c r="A345" s="5">
        <v>42457.729670266199</v>
      </c>
      <c r="B345" s="38" t="s">
        <v>142</v>
      </c>
      <c r="C345" s="7" t="s">
        <v>78</v>
      </c>
      <c r="D345" s="8" t="s">
        <v>12</v>
      </c>
      <c r="E345" s="8" t="s">
        <v>49</v>
      </c>
      <c r="F345" s="7" t="s">
        <v>15</v>
      </c>
      <c r="S345" s="7" t="s">
        <v>66</v>
      </c>
      <c r="V345" s="9"/>
      <c r="X345" s="10" t="s">
        <v>14</v>
      </c>
      <c r="Y345" s="10" t="s">
        <v>14</v>
      </c>
      <c r="Z345" s="10" t="s">
        <v>14</v>
      </c>
    </row>
    <row r="346" spans="1:26" ht="13.2">
      <c r="A346" s="5">
        <v>42457.732051284722</v>
      </c>
      <c r="B346" s="38" t="s">
        <v>142</v>
      </c>
      <c r="C346" s="7" t="s">
        <v>78</v>
      </c>
      <c r="D346" s="8" t="s">
        <v>49</v>
      </c>
      <c r="E346" s="8" t="s">
        <v>49</v>
      </c>
      <c r="J346" s="7" t="s">
        <v>48</v>
      </c>
      <c r="S346" s="7" t="s">
        <v>48</v>
      </c>
      <c r="V346" s="9"/>
      <c r="X346" s="10" t="s">
        <v>14</v>
      </c>
      <c r="Y346" s="10" t="s">
        <v>14</v>
      </c>
      <c r="Z346" s="10" t="s">
        <v>14</v>
      </c>
    </row>
    <row r="347" spans="1:26" ht="13.2">
      <c r="A347" s="5">
        <v>42457.73533236111</v>
      </c>
      <c r="B347" s="38" t="s">
        <v>142</v>
      </c>
      <c r="C347" s="7" t="s">
        <v>78</v>
      </c>
      <c r="D347" s="8" t="s">
        <v>12</v>
      </c>
      <c r="E347" s="8" t="s">
        <v>19</v>
      </c>
      <c r="F347" s="7" t="s">
        <v>15</v>
      </c>
      <c r="O347" s="7" t="s">
        <v>20</v>
      </c>
      <c r="V347" s="9"/>
      <c r="X347" s="10" t="s">
        <v>14</v>
      </c>
      <c r="Y347" s="10" t="s">
        <v>14</v>
      </c>
      <c r="Z347" s="10" t="s">
        <v>14</v>
      </c>
    </row>
    <row r="348" spans="1:26" ht="13.2">
      <c r="A348" s="5">
        <v>42457.741113958335</v>
      </c>
      <c r="B348" s="38" t="s">
        <v>142</v>
      </c>
      <c r="C348" s="7" t="s">
        <v>78</v>
      </c>
      <c r="D348" s="8" t="s">
        <v>29</v>
      </c>
      <c r="E348" s="8" t="s">
        <v>29</v>
      </c>
      <c r="M348" s="7" t="s">
        <v>31</v>
      </c>
      <c r="U348" s="7" t="s">
        <v>31</v>
      </c>
      <c r="V348" s="9"/>
      <c r="X348" s="10" t="s">
        <v>14</v>
      </c>
      <c r="Y348" s="10" t="s">
        <v>14</v>
      </c>
      <c r="Z348" s="10" t="s">
        <v>14</v>
      </c>
    </row>
    <row r="349" spans="1:26" ht="13.2">
      <c r="A349" s="5">
        <v>42457.743472037037</v>
      </c>
      <c r="B349" s="38" t="s">
        <v>142</v>
      </c>
      <c r="C349" s="7" t="s">
        <v>78</v>
      </c>
      <c r="D349" s="8" t="s">
        <v>12</v>
      </c>
      <c r="E349" s="8" t="s">
        <v>12</v>
      </c>
      <c r="F349" s="7" t="s">
        <v>21</v>
      </c>
      <c r="N349" s="7" t="s">
        <v>17</v>
      </c>
      <c r="V349" s="9"/>
      <c r="X349" s="10" t="s">
        <v>14</v>
      </c>
      <c r="Y349" s="10" t="s">
        <v>14</v>
      </c>
      <c r="Z349" s="10" t="s">
        <v>14</v>
      </c>
    </row>
    <row r="350" spans="1:26" ht="13.2">
      <c r="A350" s="5">
        <v>42457.744983275465</v>
      </c>
      <c r="B350" s="38" t="s">
        <v>142</v>
      </c>
      <c r="C350" s="7" t="s">
        <v>78</v>
      </c>
      <c r="D350" s="8" t="s">
        <v>24</v>
      </c>
      <c r="E350" s="8" t="s">
        <v>24</v>
      </c>
      <c r="I350" s="7" t="s">
        <v>25</v>
      </c>
      <c r="Q350" s="7" t="s">
        <v>26</v>
      </c>
      <c r="V350" s="9"/>
      <c r="X350" s="10" t="s">
        <v>14</v>
      </c>
      <c r="Y350" s="10" t="s">
        <v>14</v>
      </c>
      <c r="Z350" s="10" t="s">
        <v>14</v>
      </c>
    </row>
    <row r="351" spans="1:26" ht="13.2">
      <c r="A351" s="5">
        <v>42457.759040324076</v>
      </c>
      <c r="B351" s="38" t="s">
        <v>142</v>
      </c>
      <c r="C351" s="7" t="s">
        <v>78</v>
      </c>
      <c r="D351" s="8" t="s">
        <v>29</v>
      </c>
      <c r="E351" s="8" t="s">
        <v>29</v>
      </c>
      <c r="M351" s="7" t="s">
        <v>45</v>
      </c>
      <c r="U351" s="7" t="s">
        <v>31</v>
      </c>
      <c r="V351" s="9"/>
      <c r="X351" s="10" t="s">
        <v>14</v>
      </c>
      <c r="Y351" s="10" t="s">
        <v>14</v>
      </c>
      <c r="Z351" s="10" t="s">
        <v>14</v>
      </c>
    </row>
    <row r="352" spans="1:26" ht="13.2">
      <c r="A352" s="5">
        <v>42457.76213239583</v>
      </c>
      <c r="B352" s="38" t="s">
        <v>142</v>
      </c>
      <c r="C352" s="7" t="s">
        <v>78</v>
      </c>
      <c r="D352" s="8" t="s">
        <v>29</v>
      </c>
      <c r="E352" s="8" t="s">
        <v>29</v>
      </c>
      <c r="M352" s="7" t="s">
        <v>31</v>
      </c>
      <c r="U352" s="7" t="s">
        <v>52</v>
      </c>
      <c r="V352" s="9"/>
      <c r="X352" s="10" t="s">
        <v>14</v>
      </c>
      <c r="Y352" s="10" t="s">
        <v>14</v>
      </c>
      <c r="Z352" s="10" t="s">
        <v>14</v>
      </c>
    </row>
    <row r="353" spans="1:26" ht="13.2">
      <c r="A353" s="5">
        <v>42457.766151886579</v>
      </c>
      <c r="B353" s="38" t="s">
        <v>142</v>
      </c>
      <c r="C353" s="7" t="s">
        <v>78</v>
      </c>
      <c r="D353" s="8" t="s">
        <v>24</v>
      </c>
      <c r="E353" s="8" t="s">
        <v>24</v>
      </c>
      <c r="I353" s="7" t="s">
        <v>25</v>
      </c>
      <c r="Q353" s="7" t="s">
        <v>40</v>
      </c>
      <c r="V353" s="9"/>
      <c r="X353" s="10" t="s">
        <v>14</v>
      </c>
      <c r="Y353" s="10" t="s">
        <v>14</v>
      </c>
      <c r="Z353" s="10" t="s">
        <v>14</v>
      </c>
    </row>
    <row r="354" spans="1:26" ht="13.2">
      <c r="A354" s="5">
        <v>42457.777596574073</v>
      </c>
      <c r="B354" s="38" t="s">
        <v>142</v>
      </c>
      <c r="C354" s="7" t="s">
        <v>78</v>
      </c>
      <c r="D354" s="8" t="s">
        <v>30</v>
      </c>
      <c r="E354" s="8" t="s">
        <v>30</v>
      </c>
      <c r="V354" s="9"/>
      <c r="X354" s="10" t="s">
        <v>14</v>
      </c>
      <c r="Y354" s="10" t="s">
        <v>14</v>
      </c>
      <c r="Z354" s="10" t="s">
        <v>14</v>
      </c>
    </row>
    <row r="355" spans="1:26" ht="13.2">
      <c r="A355" s="5">
        <v>42457.783275081019</v>
      </c>
      <c r="B355" s="38" t="s">
        <v>142</v>
      </c>
      <c r="C355" s="7" t="s">
        <v>78</v>
      </c>
      <c r="D355" s="8" t="s">
        <v>49</v>
      </c>
      <c r="E355" s="8" t="s">
        <v>12</v>
      </c>
      <c r="J355" s="7" t="s">
        <v>80</v>
      </c>
      <c r="N355" s="7" t="s">
        <v>10</v>
      </c>
      <c r="V355" s="9"/>
      <c r="X355" s="10" t="s">
        <v>14</v>
      </c>
      <c r="Y355" s="10" t="s">
        <v>14</v>
      </c>
      <c r="Z355" s="10" t="s">
        <v>14</v>
      </c>
    </row>
    <row r="356" spans="1:26" ht="13.2">
      <c r="A356" s="5">
        <v>42457.793063020828</v>
      </c>
      <c r="B356" s="38" t="s">
        <v>142</v>
      </c>
      <c r="C356" s="7" t="s">
        <v>78</v>
      </c>
      <c r="D356" s="8" t="s">
        <v>27</v>
      </c>
      <c r="E356" s="8" t="s">
        <v>49</v>
      </c>
      <c r="H356" s="7" t="s">
        <v>28</v>
      </c>
      <c r="S356" s="7" t="s">
        <v>48</v>
      </c>
      <c r="V356" s="9"/>
      <c r="X356" s="10" t="s">
        <v>14</v>
      </c>
      <c r="Y356" s="10" t="s">
        <v>14</v>
      </c>
      <c r="Z356" s="10" t="s">
        <v>14</v>
      </c>
    </row>
    <row r="357" spans="1:26" ht="13.2">
      <c r="A357" s="5">
        <v>42457.804302129633</v>
      </c>
      <c r="B357" s="38" t="s">
        <v>142</v>
      </c>
      <c r="C357" s="7" t="s">
        <v>78</v>
      </c>
      <c r="D357" s="8" t="s">
        <v>12</v>
      </c>
      <c r="E357" s="8" t="s">
        <v>12</v>
      </c>
      <c r="F357" s="7" t="s">
        <v>15</v>
      </c>
      <c r="N357" s="7" t="s">
        <v>17</v>
      </c>
      <c r="V357" s="9"/>
      <c r="X357" s="10" t="s">
        <v>14</v>
      </c>
      <c r="Y357" s="10" t="s">
        <v>14</v>
      </c>
      <c r="Z357" s="10" t="s">
        <v>14</v>
      </c>
    </row>
    <row r="358" spans="1:26" ht="13.2">
      <c r="A358" s="5">
        <v>42457.806435115737</v>
      </c>
      <c r="B358" s="38" t="s">
        <v>142</v>
      </c>
      <c r="C358" s="7" t="s">
        <v>78</v>
      </c>
      <c r="D358" s="8" t="s">
        <v>42</v>
      </c>
      <c r="E358" s="8" t="s">
        <v>29</v>
      </c>
      <c r="L358" s="7" t="s">
        <v>43</v>
      </c>
      <c r="U358" s="7" t="s">
        <v>31</v>
      </c>
      <c r="V358" s="9"/>
      <c r="X358" s="10" t="s">
        <v>14</v>
      </c>
      <c r="Y358" s="10" t="s">
        <v>14</v>
      </c>
      <c r="Z358" s="10" t="s">
        <v>14</v>
      </c>
    </row>
    <row r="359" spans="1:26" ht="13.2">
      <c r="A359" s="5">
        <v>42457.85637439815</v>
      </c>
      <c r="B359" s="38" t="s">
        <v>142</v>
      </c>
      <c r="C359" s="7" t="s">
        <v>78</v>
      </c>
      <c r="D359" s="8" t="s">
        <v>19</v>
      </c>
      <c r="E359" s="8" t="s">
        <v>19</v>
      </c>
      <c r="G359" s="7" t="s">
        <v>50</v>
      </c>
      <c r="O359" s="7" t="s">
        <v>36</v>
      </c>
      <c r="V359" s="9"/>
      <c r="X359" s="10" t="s">
        <v>14</v>
      </c>
      <c r="Y359" s="10" t="s">
        <v>14</v>
      </c>
      <c r="Z359" s="10" t="s">
        <v>14</v>
      </c>
    </row>
    <row r="360" spans="1:26" ht="13.2">
      <c r="A360" s="5">
        <v>42457.861205370369</v>
      </c>
      <c r="B360" s="38" t="s">
        <v>142</v>
      </c>
      <c r="C360" s="7" t="s">
        <v>78</v>
      </c>
      <c r="D360" s="8" t="s">
        <v>12</v>
      </c>
      <c r="E360" s="8" t="s">
        <v>12</v>
      </c>
      <c r="F360" s="7" t="s">
        <v>15</v>
      </c>
      <c r="N360" s="7" t="s">
        <v>17</v>
      </c>
      <c r="V360" s="9"/>
      <c r="X360" s="10" t="s">
        <v>14</v>
      </c>
      <c r="Y360" s="10" t="s">
        <v>14</v>
      </c>
      <c r="Z360" s="10" t="s">
        <v>14</v>
      </c>
    </row>
    <row r="361" spans="1:26" ht="13.2">
      <c r="A361" s="5">
        <v>42457.867078287032</v>
      </c>
      <c r="B361" s="38" t="s">
        <v>142</v>
      </c>
      <c r="C361" s="7" t="s">
        <v>78</v>
      </c>
      <c r="D361" s="8" t="s">
        <v>19</v>
      </c>
      <c r="E361" s="8" t="s">
        <v>19</v>
      </c>
      <c r="G361" s="7" t="s">
        <v>50</v>
      </c>
      <c r="O361" s="7" t="s">
        <v>20</v>
      </c>
      <c r="V361" s="9"/>
      <c r="X361" s="10" t="s">
        <v>14</v>
      </c>
      <c r="Y361" s="10" t="s">
        <v>14</v>
      </c>
      <c r="Z361" s="10" t="s">
        <v>14</v>
      </c>
    </row>
    <row r="362" spans="1:26" ht="13.2">
      <c r="A362" s="5">
        <v>42457.872945451389</v>
      </c>
      <c r="B362" s="38" t="s">
        <v>142</v>
      </c>
      <c r="C362" s="7" t="s">
        <v>78</v>
      </c>
      <c r="D362" s="8" t="s">
        <v>12</v>
      </c>
      <c r="E362" s="8" t="s">
        <v>12</v>
      </c>
      <c r="F362" s="7" t="s">
        <v>21</v>
      </c>
      <c r="N362" s="7" t="s">
        <v>10</v>
      </c>
      <c r="V362" s="9"/>
      <c r="X362" s="10" t="s">
        <v>14</v>
      </c>
      <c r="Y362" s="10" t="s">
        <v>14</v>
      </c>
      <c r="Z362" s="10" t="s">
        <v>14</v>
      </c>
    </row>
    <row r="363" spans="1:26" ht="13.2">
      <c r="A363" s="5">
        <v>42457.87614418981</v>
      </c>
      <c r="B363" s="38" t="s">
        <v>142</v>
      </c>
      <c r="C363" s="7" t="s">
        <v>78</v>
      </c>
      <c r="D363" s="8" t="s">
        <v>29</v>
      </c>
      <c r="E363" s="8" t="s">
        <v>30</v>
      </c>
      <c r="M363" s="7" t="s">
        <v>45</v>
      </c>
      <c r="V363" s="9"/>
      <c r="X363" s="10" t="s">
        <v>14</v>
      </c>
      <c r="Y363" s="10" t="s">
        <v>14</v>
      </c>
      <c r="Z363" s="10" t="s">
        <v>14</v>
      </c>
    </row>
    <row r="364" spans="1:26" ht="13.2">
      <c r="A364" s="5">
        <v>42457.878941354167</v>
      </c>
      <c r="B364" s="38" t="s">
        <v>142</v>
      </c>
      <c r="C364" s="7" t="s">
        <v>78</v>
      </c>
      <c r="D364" s="8" t="s">
        <v>19</v>
      </c>
      <c r="E364" s="8" t="s">
        <v>19</v>
      </c>
      <c r="G364" s="7" t="s">
        <v>50</v>
      </c>
      <c r="O364" s="7" t="s">
        <v>20</v>
      </c>
      <c r="V364" s="9"/>
      <c r="X364" s="10" t="s">
        <v>14</v>
      </c>
      <c r="Y364" s="10" t="s">
        <v>14</v>
      </c>
      <c r="Z364" s="10" t="s">
        <v>14</v>
      </c>
    </row>
    <row r="365" spans="1:26" ht="13.2">
      <c r="A365" s="5">
        <v>42457.891685717594</v>
      </c>
      <c r="B365" s="38" t="s">
        <v>142</v>
      </c>
      <c r="C365" s="7" t="s">
        <v>78</v>
      </c>
      <c r="D365" s="8" t="s">
        <v>12</v>
      </c>
      <c r="E365" s="8" t="s">
        <v>12</v>
      </c>
      <c r="F365" s="7" t="s">
        <v>21</v>
      </c>
      <c r="N365" s="7" t="s">
        <v>17</v>
      </c>
      <c r="V365" s="9"/>
      <c r="X365" s="10" t="s">
        <v>14</v>
      </c>
      <c r="Y365" s="10" t="s">
        <v>14</v>
      </c>
      <c r="Z365" s="10" t="s">
        <v>14</v>
      </c>
    </row>
    <row r="366" spans="1:26" ht="13.2">
      <c r="A366" s="5">
        <v>42457.899336851857</v>
      </c>
      <c r="B366" s="38" t="s">
        <v>142</v>
      </c>
      <c r="C366" s="7" t="s">
        <v>78</v>
      </c>
      <c r="D366" s="8" t="s">
        <v>24</v>
      </c>
      <c r="E366" s="8" t="s">
        <v>24</v>
      </c>
      <c r="I366" s="7" t="s">
        <v>58</v>
      </c>
      <c r="Q366" s="7" t="s">
        <v>26</v>
      </c>
      <c r="V366" s="9"/>
      <c r="X366" s="10" t="s">
        <v>14</v>
      </c>
      <c r="Y366" s="10" t="s">
        <v>14</v>
      </c>
      <c r="Z366" s="10" t="s">
        <v>14</v>
      </c>
    </row>
    <row r="367" spans="1:26" ht="13.2">
      <c r="A367" s="5">
        <v>42457.914496689817</v>
      </c>
      <c r="B367" s="38" t="s">
        <v>142</v>
      </c>
      <c r="C367" s="7" t="s">
        <v>78</v>
      </c>
      <c r="D367" s="8" t="s">
        <v>27</v>
      </c>
      <c r="E367" s="8" t="s">
        <v>49</v>
      </c>
      <c r="H367" s="7" t="s">
        <v>32</v>
      </c>
      <c r="S367" s="7" t="s">
        <v>48</v>
      </c>
      <c r="V367" s="9"/>
      <c r="X367" s="10" t="s">
        <v>14</v>
      </c>
      <c r="Y367" s="10" t="s">
        <v>14</v>
      </c>
      <c r="Z367" s="10" t="s">
        <v>14</v>
      </c>
    </row>
    <row r="368" spans="1:26" ht="13.2">
      <c r="A368" s="5">
        <v>42457.922226863426</v>
      </c>
      <c r="B368" s="38" t="s">
        <v>142</v>
      </c>
      <c r="C368" s="7" t="s">
        <v>78</v>
      </c>
      <c r="D368" s="8" t="s">
        <v>27</v>
      </c>
      <c r="E368" s="8" t="s">
        <v>27</v>
      </c>
      <c r="H368" s="7" t="s">
        <v>32</v>
      </c>
      <c r="P368" s="7" t="s">
        <v>32</v>
      </c>
      <c r="V368" s="9"/>
      <c r="X368" s="10" t="s">
        <v>14</v>
      </c>
      <c r="Y368" s="10" t="s">
        <v>14</v>
      </c>
      <c r="Z368" s="10" t="s">
        <v>14</v>
      </c>
    </row>
    <row r="369" spans="1:26" ht="13.2">
      <c r="A369" s="5">
        <v>42457.929212418981</v>
      </c>
      <c r="B369" s="38" t="s">
        <v>142</v>
      </c>
      <c r="C369" s="7" t="s">
        <v>78</v>
      </c>
      <c r="D369" s="8" t="s">
        <v>19</v>
      </c>
      <c r="E369" s="8" t="s">
        <v>19</v>
      </c>
      <c r="G369" s="7" t="s">
        <v>50</v>
      </c>
      <c r="O369" s="7" t="s">
        <v>20</v>
      </c>
      <c r="V369" s="9"/>
      <c r="X369" s="10" t="s">
        <v>14</v>
      </c>
      <c r="Y369" s="10" t="s">
        <v>14</v>
      </c>
      <c r="Z369" s="10" t="s">
        <v>14</v>
      </c>
    </row>
    <row r="370" spans="1:26" ht="13.2">
      <c r="A370" s="5">
        <v>42457.932950914357</v>
      </c>
      <c r="B370" s="38" t="s">
        <v>142</v>
      </c>
      <c r="C370" s="7" t="s">
        <v>78</v>
      </c>
      <c r="D370" s="8" t="s">
        <v>24</v>
      </c>
      <c r="E370" s="8" t="s">
        <v>24</v>
      </c>
      <c r="I370" s="7" t="s">
        <v>25</v>
      </c>
      <c r="Q370" s="7" t="s">
        <v>40</v>
      </c>
      <c r="V370" s="9"/>
      <c r="X370" s="10" t="s">
        <v>14</v>
      </c>
      <c r="Y370" s="10" t="s">
        <v>14</v>
      </c>
      <c r="Z370" s="10" t="s">
        <v>14</v>
      </c>
    </row>
    <row r="371" spans="1:26" ht="13.2">
      <c r="A371" s="5">
        <v>42457.935096377318</v>
      </c>
      <c r="B371" s="38" t="s">
        <v>142</v>
      </c>
      <c r="C371" s="7" t="s">
        <v>78</v>
      </c>
      <c r="D371" s="8" t="s">
        <v>19</v>
      </c>
      <c r="E371" s="8" t="s">
        <v>30</v>
      </c>
      <c r="G371" s="7" t="s">
        <v>50</v>
      </c>
      <c r="V371" s="9"/>
      <c r="X371" s="10" t="s">
        <v>14</v>
      </c>
      <c r="Y371" s="10" t="s">
        <v>14</v>
      </c>
      <c r="Z371" s="10" t="s">
        <v>14</v>
      </c>
    </row>
    <row r="372" spans="1:26" ht="13.2">
      <c r="A372" s="5">
        <v>42457.949912372686</v>
      </c>
      <c r="B372" s="38" t="s">
        <v>142</v>
      </c>
      <c r="C372" s="7" t="s">
        <v>78</v>
      </c>
      <c r="D372" s="8" t="s">
        <v>27</v>
      </c>
      <c r="E372" s="8" t="s">
        <v>27</v>
      </c>
      <c r="H372" s="7" t="s">
        <v>32</v>
      </c>
      <c r="P372" s="7" t="s">
        <v>32</v>
      </c>
      <c r="V372" s="9"/>
      <c r="X372" s="10" t="s">
        <v>14</v>
      </c>
      <c r="Y372" s="10" t="s">
        <v>14</v>
      </c>
      <c r="Z372" s="10" t="s">
        <v>14</v>
      </c>
    </row>
    <row r="373" spans="1:26" ht="13.2">
      <c r="A373" s="5">
        <v>42457.951338831015</v>
      </c>
      <c r="B373" s="38" t="s">
        <v>142</v>
      </c>
      <c r="C373" s="7" t="s">
        <v>78</v>
      </c>
      <c r="D373" s="8" t="s">
        <v>27</v>
      </c>
      <c r="E373" s="8" t="s">
        <v>27</v>
      </c>
      <c r="H373" s="7" t="s">
        <v>32</v>
      </c>
      <c r="P373" s="7" t="s">
        <v>32</v>
      </c>
      <c r="V373" s="9"/>
      <c r="X373" s="10" t="s">
        <v>14</v>
      </c>
      <c r="Y373" s="10" t="s">
        <v>14</v>
      </c>
      <c r="Z373" s="10" t="s">
        <v>14</v>
      </c>
    </row>
    <row r="374" spans="1:26" ht="13.2">
      <c r="A374" s="5">
        <v>42457.96373743056</v>
      </c>
      <c r="B374" s="38" t="s">
        <v>142</v>
      </c>
      <c r="C374" s="7" t="s">
        <v>78</v>
      </c>
      <c r="D374" s="8" t="s">
        <v>19</v>
      </c>
      <c r="E374" s="8" t="s">
        <v>19</v>
      </c>
      <c r="G374" s="7" t="s">
        <v>50</v>
      </c>
      <c r="O374" s="7" t="s">
        <v>20</v>
      </c>
      <c r="V374" s="9"/>
      <c r="X374" s="10" t="s">
        <v>14</v>
      </c>
      <c r="Y374" s="10" t="s">
        <v>14</v>
      </c>
      <c r="Z374" s="10" t="s">
        <v>14</v>
      </c>
    </row>
    <row r="375" spans="1:26" ht="13.2">
      <c r="A375" s="5">
        <v>42457.967003043981</v>
      </c>
      <c r="B375" s="38" t="s">
        <v>142</v>
      </c>
      <c r="C375" s="7" t="s">
        <v>78</v>
      </c>
      <c r="D375" s="8" t="s">
        <v>12</v>
      </c>
      <c r="E375" s="8" t="s">
        <v>19</v>
      </c>
      <c r="F375" s="7" t="s">
        <v>15</v>
      </c>
      <c r="O375" s="7" t="s">
        <v>36</v>
      </c>
      <c r="V375" s="9"/>
      <c r="X375" s="10" t="s">
        <v>14</v>
      </c>
      <c r="Y375" s="10" t="s">
        <v>14</v>
      </c>
      <c r="Z375" s="10" t="s">
        <v>14</v>
      </c>
    </row>
    <row r="376" spans="1:26" ht="13.2">
      <c r="A376" s="5">
        <v>42457.977446192133</v>
      </c>
      <c r="B376" s="38" t="s">
        <v>142</v>
      </c>
      <c r="C376" s="7" t="s">
        <v>78</v>
      </c>
      <c r="D376" s="8" t="s">
        <v>27</v>
      </c>
      <c r="E376" s="8" t="s">
        <v>19</v>
      </c>
      <c r="H376" s="7" t="s">
        <v>32</v>
      </c>
      <c r="O376" s="7" t="s">
        <v>20</v>
      </c>
      <c r="V376" s="9"/>
      <c r="X376" s="10" t="s">
        <v>14</v>
      </c>
      <c r="Y376" s="10" t="s">
        <v>14</v>
      </c>
      <c r="Z376" s="10" t="s">
        <v>14</v>
      </c>
    </row>
    <row r="377" spans="1:26" ht="13.2">
      <c r="A377" s="5">
        <v>42457.979719791663</v>
      </c>
      <c r="B377" s="38" t="s">
        <v>142</v>
      </c>
      <c r="C377" s="7" t="s">
        <v>78</v>
      </c>
      <c r="D377" s="8" t="s">
        <v>12</v>
      </c>
      <c r="E377" s="8" t="s">
        <v>12</v>
      </c>
      <c r="F377" s="7" t="s">
        <v>21</v>
      </c>
      <c r="N377" s="7" t="s">
        <v>17</v>
      </c>
      <c r="V377" s="9"/>
      <c r="X377" s="10" t="s">
        <v>14</v>
      </c>
      <c r="Y377" s="10" t="s">
        <v>14</v>
      </c>
      <c r="Z377" s="10" t="s">
        <v>14</v>
      </c>
    </row>
    <row r="378" spans="1:26" ht="13.2">
      <c r="A378" s="5">
        <v>42457.994212673613</v>
      </c>
      <c r="B378" s="38" t="s">
        <v>142</v>
      </c>
      <c r="C378" s="7" t="s">
        <v>78</v>
      </c>
      <c r="D378" s="8" t="s">
        <v>49</v>
      </c>
      <c r="E378" s="8" t="s">
        <v>49</v>
      </c>
      <c r="J378" s="7" t="s">
        <v>48</v>
      </c>
      <c r="S378" s="7" t="s">
        <v>48</v>
      </c>
      <c r="V378" s="9"/>
      <c r="X378" s="10" t="s">
        <v>14</v>
      </c>
      <c r="Y378" s="10" t="s">
        <v>14</v>
      </c>
      <c r="Z378" s="10" t="s">
        <v>14</v>
      </c>
    </row>
    <row r="379" spans="1:26" ht="13.2">
      <c r="A379" s="5">
        <v>42458.045890821755</v>
      </c>
      <c r="B379" s="38" t="s">
        <v>142</v>
      </c>
      <c r="C379" s="7" t="s">
        <v>78</v>
      </c>
      <c r="D379" s="8" t="s">
        <v>30</v>
      </c>
      <c r="E379" s="8" t="s">
        <v>30</v>
      </c>
      <c r="V379" s="9"/>
      <c r="X379" s="10" t="s">
        <v>14</v>
      </c>
      <c r="Y379" s="10" t="s">
        <v>14</v>
      </c>
      <c r="Z379" s="10" t="s">
        <v>14</v>
      </c>
    </row>
    <row r="380" spans="1:26" ht="13.2">
      <c r="A380" s="5">
        <v>42458.08020084491</v>
      </c>
      <c r="B380" s="38" t="s">
        <v>142</v>
      </c>
      <c r="C380" s="7" t="s">
        <v>78</v>
      </c>
      <c r="D380" s="8" t="s">
        <v>22</v>
      </c>
      <c r="E380" s="8" t="s">
        <v>22</v>
      </c>
      <c r="K380" s="7" t="s">
        <v>44</v>
      </c>
      <c r="R380" s="7" t="s">
        <v>23</v>
      </c>
      <c r="V380" s="9"/>
      <c r="X380" s="10" t="s">
        <v>14</v>
      </c>
      <c r="Y380" s="10" t="s">
        <v>14</v>
      </c>
      <c r="Z380" s="10" t="s">
        <v>14</v>
      </c>
    </row>
    <row r="381" spans="1:26" ht="13.2">
      <c r="A381" s="5">
        <v>42458.133170196757</v>
      </c>
      <c r="B381" s="38" t="s">
        <v>142</v>
      </c>
      <c r="C381" s="7" t="s">
        <v>78</v>
      </c>
      <c r="D381" s="8" t="s">
        <v>42</v>
      </c>
      <c r="E381" s="8" t="s">
        <v>42</v>
      </c>
      <c r="L381" s="7" t="s">
        <v>43</v>
      </c>
      <c r="T381" s="7" t="s">
        <v>43</v>
      </c>
      <c r="V381" s="9"/>
      <c r="X381" s="10" t="s">
        <v>14</v>
      </c>
      <c r="Y381" s="10" t="s">
        <v>14</v>
      </c>
      <c r="Z381" s="10" t="s">
        <v>14</v>
      </c>
    </row>
    <row r="382" spans="1:26" ht="13.2">
      <c r="A382" s="5">
        <v>42458.298287928235</v>
      </c>
      <c r="B382" s="38" t="s">
        <v>142</v>
      </c>
      <c r="C382" s="7" t="s">
        <v>78</v>
      </c>
      <c r="D382" s="8" t="s">
        <v>12</v>
      </c>
      <c r="E382" s="8" t="s">
        <v>12</v>
      </c>
      <c r="F382" s="7" t="s">
        <v>17</v>
      </c>
      <c r="N382" s="7" t="s">
        <v>17</v>
      </c>
      <c r="V382" s="9"/>
      <c r="X382" s="10" t="s">
        <v>14</v>
      </c>
      <c r="Y382" s="10" t="s">
        <v>14</v>
      </c>
      <c r="Z382" s="10" t="s">
        <v>14</v>
      </c>
    </row>
    <row r="383" spans="1:26" ht="13.2">
      <c r="A383" s="5">
        <v>42458.31995853009</v>
      </c>
      <c r="B383" s="38" t="s">
        <v>142</v>
      </c>
      <c r="C383" s="7" t="s">
        <v>78</v>
      </c>
      <c r="D383" s="8" t="s">
        <v>24</v>
      </c>
      <c r="E383" s="8" t="s">
        <v>42</v>
      </c>
      <c r="I383" s="7" t="s">
        <v>56</v>
      </c>
      <c r="T383" s="7" t="s">
        <v>43</v>
      </c>
      <c r="V383" s="9"/>
      <c r="X383" s="10" t="s">
        <v>14</v>
      </c>
      <c r="Y383" s="10" t="s">
        <v>14</v>
      </c>
      <c r="Z383" s="10" t="s">
        <v>14</v>
      </c>
    </row>
    <row r="384" spans="1:26" ht="13.2">
      <c r="A384" s="5">
        <v>42458.343675416661</v>
      </c>
      <c r="B384" s="38" t="s">
        <v>142</v>
      </c>
      <c r="C384" s="7" t="s">
        <v>78</v>
      </c>
      <c r="D384" s="8" t="s">
        <v>22</v>
      </c>
      <c r="E384" s="8" t="s">
        <v>12</v>
      </c>
      <c r="K384" s="7" t="s">
        <v>34</v>
      </c>
      <c r="N384" s="7" t="s">
        <v>17</v>
      </c>
      <c r="V384" s="9"/>
      <c r="X384" s="10" t="s">
        <v>14</v>
      </c>
      <c r="Y384" s="10" t="s">
        <v>14</v>
      </c>
      <c r="Z384" s="10" t="s">
        <v>14</v>
      </c>
    </row>
    <row r="385" spans="1:26" ht="13.2">
      <c r="A385" s="5">
        <v>42458.350071030094</v>
      </c>
      <c r="B385" s="38" t="s">
        <v>142</v>
      </c>
      <c r="C385" s="7" t="s">
        <v>78</v>
      </c>
      <c r="D385" s="8" t="s">
        <v>42</v>
      </c>
      <c r="E385" s="8" t="s">
        <v>42</v>
      </c>
      <c r="L385" s="7" t="s">
        <v>43</v>
      </c>
      <c r="T385" s="7" t="s">
        <v>65</v>
      </c>
      <c r="V385" s="9"/>
      <c r="X385" s="10" t="s">
        <v>14</v>
      </c>
      <c r="Y385" s="10" t="s">
        <v>14</v>
      </c>
      <c r="Z385" s="10" t="s">
        <v>14</v>
      </c>
    </row>
    <row r="386" spans="1:26" ht="13.2">
      <c r="A386" s="5">
        <v>42458.405811516204</v>
      </c>
      <c r="B386" s="38" t="s">
        <v>142</v>
      </c>
      <c r="C386" s="7" t="s">
        <v>78</v>
      </c>
      <c r="D386" s="8" t="s">
        <v>27</v>
      </c>
      <c r="E386" s="8" t="s">
        <v>27</v>
      </c>
      <c r="H386" s="7" t="s">
        <v>32</v>
      </c>
      <c r="P386" s="7" t="s">
        <v>33</v>
      </c>
      <c r="V386" s="9"/>
      <c r="X386" s="10" t="s">
        <v>14</v>
      </c>
      <c r="Y386" s="10" t="s">
        <v>14</v>
      </c>
      <c r="Z386" s="10" t="s">
        <v>14</v>
      </c>
    </row>
    <row r="387" spans="1:26" ht="13.2">
      <c r="A387" s="5">
        <v>42458.424940567129</v>
      </c>
      <c r="B387" s="38" t="s">
        <v>142</v>
      </c>
      <c r="C387" s="7" t="s">
        <v>78</v>
      </c>
      <c r="D387" s="8" t="s">
        <v>49</v>
      </c>
      <c r="E387" s="8" t="s">
        <v>49</v>
      </c>
      <c r="J387" s="7" t="s">
        <v>48</v>
      </c>
      <c r="S387" s="7" t="s">
        <v>48</v>
      </c>
      <c r="V387" s="9"/>
      <c r="X387" s="10" t="s">
        <v>14</v>
      </c>
      <c r="Y387" s="10" t="s">
        <v>14</v>
      </c>
      <c r="Z387" s="10" t="s">
        <v>14</v>
      </c>
    </row>
    <row r="388" spans="1:26" ht="13.2">
      <c r="A388" s="5">
        <v>42458.472939965279</v>
      </c>
      <c r="B388" s="38" t="s">
        <v>142</v>
      </c>
      <c r="C388" s="7" t="s">
        <v>78</v>
      </c>
      <c r="D388" s="8" t="s">
        <v>42</v>
      </c>
      <c r="E388" s="8" t="s">
        <v>42</v>
      </c>
      <c r="L388" s="7" t="s">
        <v>43</v>
      </c>
      <c r="T388" s="7" t="s">
        <v>43</v>
      </c>
      <c r="V388" s="9"/>
      <c r="X388" s="10" t="s">
        <v>14</v>
      </c>
      <c r="Y388" s="10" t="s">
        <v>14</v>
      </c>
      <c r="Z388" s="10" t="s">
        <v>14</v>
      </c>
    </row>
    <row r="389" spans="1:26" ht="13.2">
      <c r="A389" s="5">
        <v>42458.629657673606</v>
      </c>
      <c r="B389" s="38" t="s">
        <v>142</v>
      </c>
      <c r="C389" s="7" t="s">
        <v>78</v>
      </c>
      <c r="D389" s="8" t="s">
        <v>42</v>
      </c>
      <c r="E389" s="8" t="s">
        <v>42</v>
      </c>
      <c r="L389" s="7" t="s">
        <v>43</v>
      </c>
      <c r="T389" s="7" t="s">
        <v>43</v>
      </c>
      <c r="V389" s="9"/>
      <c r="X389" s="10" t="s">
        <v>14</v>
      </c>
      <c r="Y389" s="10" t="s">
        <v>14</v>
      </c>
      <c r="Z389" s="10" t="s">
        <v>14</v>
      </c>
    </row>
    <row r="390" spans="1:26" ht="13.2">
      <c r="A390" s="5">
        <v>42458.640372881942</v>
      </c>
      <c r="B390" s="38" t="s">
        <v>142</v>
      </c>
      <c r="C390" s="7" t="s">
        <v>78</v>
      </c>
      <c r="D390" s="8" t="s">
        <v>19</v>
      </c>
      <c r="E390" s="8" t="s">
        <v>19</v>
      </c>
      <c r="G390" s="7" t="s">
        <v>36</v>
      </c>
      <c r="O390" s="7" t="s">
        <v>36</v>
      </c>
      <c r="V390" s="9"/>
      <c r="X390" s="10" t="s">
        <v>14</v>
      </c>
      <c r="Y390" s="10" t="s">
        <v>14</v>
      </c>
      <c r="Z390" s="10" t="s">
        <v>14</v>
      </c>
    </row>
    <row r="391" spans="1:26" ht="13.2">
      <c r="A391" s="5">
        <v>42458.814951388893</v>
      </c>
      <c r="B391" s="38" t="s">
        <v>142</v>
      </c>
      <c r="C391" s="7" t="s">
        <v>78</v>
      </c>
      <c r="D391" s="8" t="s">
        <v>12</v>
      </c>
      <c r="E391" s="8" t="s">
        <v>12</v>
      </c>
      <c r="F391" s="7" t="s">
        <v>21</v>
      </c>
      <c r="N391" s="7" t="s">
        <v>17</v>
      </c>
      <c r="V391" s="9"/>
      <c r="X391" s="10" t="s">
        <v>14</v>
      </c>
      <c r="Y391" s="10" t="s">
        <v>14</v>
      </c>
      <c r="Z391" s="10" t="s">
        <v>14</v>
      </c>
    </row>
    <row r="392" spans="1:26" ht="13.2">
      <c r="A392" s="5">
        <v>42458.88743185185</v>
      </c>
      <c r="B392" s="38" t="s">
        <v>142</v>
      </c>
      <c r="C392" s="8" t="s">
        <v>78</v>
      </c>
      <c r="D392" s="8" t="s">
        <v>19</v>
      </c>
      <c r="E392" s="8" t="s">
        <v>12</v>
      </c>
      <c r="G392" s="7" t="s">
        <v>46</v>
      </c>
      <c r="N392" s="7" t="s">
        <v>17</v>
      </c>
      <c r="V392" s="9"/>
      <c r="X392" s="10" t="s">
        <v>14</v>
      </c>
      <c r="Y392" s="10" t="s">
        <v>14</v>
      </c>
      <c r="Z392" s="10" t="s">
        <v>14</v>
      </c>
    </row>
    <row r="393" spans="1:26" ht="13.2">
      <c r="A393" s="5">
        <v>42458.893857777774</v>
      </c>
      <c r="B393" s="38" t="s">
        <v>142</v>
      </c>
      <c r="C393" s="31" t="s">
        <v>78</v>
      </c>
      <c r="D393" s="31" t="s">
        <v>27</v>
      </c>
      <c r="E393" s="31" t="s">
        <v>27</v>
      </c>
      <c r="H393" s="7" t="s">
        <v>33</v>
      </c>
      <c r="P393" s="7" t="s">
        <v>33</v>
      </c>
      <c r="V393" s="9"/>
      <c r="X393" s="10" t="s">
        <v>14</v>
      </c>
      <c r="Y393" s="10" t="s">
        <v>14</v>
      </c>
      <c r="Z393" s="10" t="s">
        <v>14</v>
      </c>
    </row>
    <row r="394" spans="1:26" ht="13.2">
      <c r="A394" s="5">
        <v>42459.573370682869</v>
      </c>
      <c r="B394" s="38" t="s">
        <v>142</v>
      </c>
      <c r="C394" s="31" t="s">
        <v>78</v>
      </c>
      <c r="D394" s="31" t="s">
        <v>19</v>
      </c>
      <c r="E394" s="31" t="s">
        <v>19</v>
      </c>
      <c r="G394" s="7" t="s">
        <v>50</v>
      </c>
      <c r="O394" s="7" t="s">
        <v>20</v>
      </c>
      <c r="V394" s="9"/>
      <c r="X394" s="10" t="s">
        <v>14</v>
      </c>
      <c r="Y394" s="10" t="s">
        <v>14</v>
      </c>
      <c r="Z394" s="10" t="s">
        <v>14</v>
      </c>
    </row>
    <row r="395" spans="1:26" ht="13.2">
      <c r="A395" s="5">
        <v>42459.68829041667</v>
      </c>
      <c r="B395" s="38" t="s">
        <v>142</v>
      </c>
      <c r="C395" s="31" t="s">
        <v>78</v>
      </c>
      <c r="D395" s="31" t="s">
        <v>22</v>
      </c>
      <c r="E395" s="31" t="s">
        <v>22</v>
      </c>
      <c r="K395" s="7" t="s">
        <v>39</v>
      </c>
      <c r="R395" s="7" t="s">
        <v>23</v>
      </c>
      <c r="V395" s="9"/>
      <c r="X395" s="10" t="s">
        <v>14</v>
      </c>
      <c r="Y395" s="10" t="s">
        <v>14</v>
      </c>
      <c r="Z395" s="10" t="s">
        <v>14</v>
      </c>
    </row>
    <row r="396" spans="1:26" ht="13.2">
      <c r="A396" s="5">
        <v>42460.593859375003</v>
      </c>
      <c r="B396" s="38" t="s">
        <v>142</v>
      </c>
      <c r="C396" s="7" t="s">
        <v>78</v>
      </c>
      <c r="D396" s="8" t="s">
        <v>22</v>
      </c>
      <c r="E396" s="8" t="s">
        <v>22</v>
      </c>
      <c r="K396" s="7" t="s">
        <v>44</v>
      </c>
      <c r="R396" s="7" t="s">
        <v>23</v>
      </c>
      <c r="V396" s="9"/>
      <c r="X396" s="10" t="s">
        <v>14</v>
      </c>
      <c r="Y396" s="10" t="s">
        <v>14</v>
      </c>
      <c r="Z396" s="10" t="s">
        <v>14</v>
      </c>
    </row>
    <row r="397" spans="1:26" ht="13.2">
      <c r="A397" s="34"/>
      <c r="B397" s="6"/>
      <c r="C397" s="6"/>
      <c r="D397" s="35"/>
      <c r="E397" s="35">
        <f>SUM(F397:M397)</f>
        <v>56</v>
      </c>
      <c r="F397" s="36">
        <f t="shared" ref="F397:U397" si="0">COUNTA(F183:F239)</f>
        <v>9</v>
      </c>
      <c r="G397" s="36">
        <f t="shared" si="0"/>
        <v>14</v>
      </c>
      <c r="H397" s="36">
        <f t="shared" si="0"/>
        <v>6</v>
      </c>
      <c r="I397" s="36">
        <f t="shared" si="0"/>
        <v>6</v>
      </c>
      <c r="J397" s="36">
        <f t="shared" si="0"/>
        <v>6</v>
      </c>
      <c r="K397" s="36">
        <f t="shared" si="0"/>
        <v>6</v>
      </c>
      <c r="L397" s="36">
        <f t="shared" si="0"/>
        <v>3</v>
      </c>
      <c r="M397" s="36">
        <f t="shared" si="0"/>
        <v>6</v>
      </c>
      <c r="N397" s="36">
        <f t="shared" si="0"/>
        <v>11</v>
      </c>
      <c r="O397" s="36">
        <f t="shared" si="0"/>
        <v>12</v>
      </c>
      <c r="P397" s="36">
        <f t="shared" si="0"/>
        <v>5</v>
      </c>
      <c r="Q397" s="36">
        <f t="shared" si="0"/>
        <v>6</v>
      </c>
      <c r="R397" s="36">
        <f t="shared" si="0"/>
        <v>5</v>
      </c>
      <c r="S397" s="36">
        <f t="shared" si="0"/>
        <v>6</v>
      </c>
      <c r="T397" s="36">
        <f t="shared" si="0"/>
        <v>2</v>
      </c>
      <c r="U397" s="36">
        <f t="shared" si="0"/>
        <v>6</v>
      </c>
      <c r="V397" s="36"/>
      <c r="W397" s="36"/>
      <c r="X397" s="26">
        <f>SUM(N397:U397)</f>
        <v>53</v>
      </c>
      <c r="Y397" s="26"/>
      <c r="Z397" s="26"/>
    </row>
    <row r="398" spans="1:26" ht="13.2">
      <c r="A398" s="34"/>
      <c r="B398" s="6"/>
      <c r="C398" s="6"/>
      <c r="D398" s="35"/>
      <c r="E398" s="35"/>
      <c r="F398" s="36"/>
      <c r="G398" s="36"/>
      <c r="H398" s="36"/>
      <c r="I398" s="36"/>
      <c r="J398" s="36"/>
      <c r="K398" s="6"/>
      <c r="L398" s="36"/>
      <c r="M398" s="36"/>
      <c r="N398" s="36"/>
      <c r="O398" s="36"/>
      <c r="P398" s="36"/>
      <c r="Q398" s="36"/>
      <c r="R398" s="6"/>
      <c r="S398" s="36"/>
      <c r="T398" s="36"/>
      <c r="U398" s="36"/>
      <c r="V398" s="36"/>
      <c r="W398" s="36"/>
      <c r="X398" s="26"/>
      <c r="Y398" s="26"/>
      <c r="Z398" s="26"/>
    </row>
    <row r="399" spans="1:26" ht="13.2">
      <c r="A399" s="34"/>
      <c r="B399" s="6"/>
      <c r="C399" s="6"/>
      <c r="D399" s="35"/>
      <c r="E399" s="35"/>
      <c r="F399" s="36"/>
      <c r="G399" s="36"/>
      <c r="H399" s="36"/>
      <c r="I399" s="36"/>
      <c r="J399" s="6"/>
      <c r="K399" s="36"/>
      <c r="L399" s="36"/>
      <c r="M399" s="36"/>
      <c r="N399" s="36"/>
      <c r="O399" s="36"/>
      <c r="P399" s="36"/>
      <c r="Q399" s="36"/>
      <c r="R399" s="36"/>
      <c r="S399" s="6"/>
      <c r="T399" s="36"/>
      <c r="U399" s="36"/>
      <c r="V399" s="36"/>
      <c r="W399" s="36"/>
      <c r="X399" s="26"/>
      <c r="Y399" s="26"/>
      <c r="Z399" s="26"/>
    </row>
    <row r="400" spans="1:26" ht="13.2">
      <c r="A400" s="34"/>
      <c r="B400" s="6"/>
      <c r="C400" s="6"/>
      <c r="D400" s="35"/>
      <c r="E400" s="35"/>
      <c r="F400" s="36"/>
      <c r="G400" s="36"/>
      <c r="H400" s="36"/>
      <c r="I400" s="36"/>
      <c r="J400" s="36"/>
      <c r="K400" s="6"/>
      <c r="L400" s="36"/>
      <c r="M400" s="36"/>
      <c r="N400" s="36"/>
      <c r="O400" s="36"/>
      <c r="P400" s="36"/>
      <c r="Q400" s="36"/>
      <c r="R400" s="6"/>
      <c r="S400" s="36"/>
      <c r="T400" s="36"/>
      <c r="U400" s="36"/>
      <c r="V400" s="36"/>
      <c r="W400" s="36"/>
      <c r="X400" s="26"/>
      <c r="Y400" s="26"/>
      <c r="Z400" s="26"/>
    </row>
    <row r="401" spans="1:26" ht="13.2">
      <c r="A401" s="34"/>
      <c r="B401" s="6"/>
      <c r="C401" s="6"/>
      <c r="D401" s="35"/>
      <c r="E401" s="35"/>
      <c r="F401" s="36"/>
      <c r="G401" s="36"/>
      <c r="H401" s="36"/>
      <c r="I401" s="6"/>
      <c r="J401" s="36"/>
      <c r="K401" s="36"/>
      <c r="L401" s="36"/>
      <c r="M401" s="36"/>
      <c r="N401" s="36"/>
      <c r="O401" s="36"/>
      <c r="P401" s="36"/>
      <c r="Q401" s="6"/>
      <c r="R401" s="36"/>
      <c r="S401" s="36"/>
      <c r="T401" s="36"/>
      <c r="U401" s="36"/>
      <c r="V401" s="36"/>
      <c r="W401" s="36"/>
      <c r="X401" s="26"/>
      <c r="Y401" s="26"/>
      <c r="Z401" s="26"/>
    </row>
    <row r="402" spans="1:26" ht="13.2">
      <c r="A402" s="34"/>
      <c r="B402" s="6"/>
      <c r="C402" s="6"/>
      <c r="D402" s="35"/>
      <c r="E402" s="35"/>
      <c r="F402" s="36"/>
      <c r="G402" s="36"/>
      <c r="H402" s="6"/>
      <c r="I402" s="36"/>
      <c r="J402" s="36"/>
      <c r="K402" s="36"/>
      <c r="L402" s="36"/>
      <c r="M402" s="36"/>
      <c r="N402" s="36"/>
      <c r="O402" s="36"/>
      <c r="P402" s="6"/>
      <c r="Q402" s="36"/>
      <c r="R402" s="36"/>
      <c r="S402" s="36"/>
      <c r="T402" s="36"/>
      <c r="U402" s="36"/>
      <c r="V402" s="36"/>
      <c r="W402" s="36"/>
      <c r="X402" s="26"/>
      <c r="Y402" s="26"/>
      <c r="Z402" s="26"/>
    </row>
    <row r="403" spans="1:26" ht="13.2">
      <c r="A403" s="34"/>
      <c r="B403" s="6"/>
      <c r="C403" s="6"/>
      <c r="D403" s="35"/>
      <c r="E403" s="35"/>
      <c r="F403" s="36"/>
      <c r="G403" s="36"/>
      <c r="H403" s="36"/>
      <c r="I403" s="6"/>
      <c r="J403" s="36"/>
      <c r="K403" s="36"/>
      <c r="L403" s="36"/>
      <c r="M403" s="36"/>
      <c r="N403" s="36"/>
      <c r="O403" s="36"/>
      <c r="P403" s="36"/>
      <c r="Q403" s="6"/>
      <c r="R403" s="36"/>
      <c r="S403" s="36"/>
      <c r="T403" s="36"/>
      <c r="U403" s="36"/>
      <c r="V403" s="36"/>
      <c r="W403" s="36"/>
      <c r="X403" s="26"/>
      <c r="Y403" s="26"/>
      <c r="Z403" s="26"/>
    </row>
    <row r="404" spans="1:26" ht="13.2">
      <c r="A404" s="34"/>
      <c r="B404" s="6"/>
      <c r="C404" s="6"/>
      <c r="D404" s="35"/>
      <c r="E404" s="35"/>
      <c r="F404" s="36"/>
      <c r="G404" s="36"/>
      <c r="H404" s="36"/>
      <c r="I404" s="6"/>
      <c r="J404" s="36"/>
      <c r="K404" s="36"/>
      <c r="L404" s="36"/>
      <c r="M404" s="36"/>
      <c r="N404" s="36"/>
      <c r="O404" s="36"/>
      <c r="P404" s="36"/>
      <c r="Q404" s="36"/>
      <c r="R404" s="36"/>
      <c r="S404" s="36"/>
      <c r="T404" s="36"/>
      <c r="U404" s="36"/>
      <c r="V404" s="36"/>
      <c r="W404" s="36"/>
      <c r="X404" s="26"/>
      <c r="Y404" s="26"/>
      <c r="Z404" s="26"/>
    </row>
    <row r="405" spans="1:26" ht="13.2">
      <c r="A405" s="34"/>
      <c r="B405" s="6"/>
      <c r="C405" s="6"/>
      <c r="D405" s="35"/>
      <c r="E405" s="35"/>
      <c r="F405" s="36"/>
      <c r="G405" s="36"/>
      <c r="H405" s="36"/>
      <c r="I405" s="36"/>
      <c r="J405" s="36"/>
      <c r="K405" s="36"/>
      <c r="L405" s="36"/>
      <c r="M405" s="6"/>
      <c r="N405" s="36"/>
      <c r="O405" s="36"/>
      <c r="P405" s="36"/>
      <c r="Q405" s="36"/>
      <c r="R405" s="36"/>
      <c r="S405" s="36"/>
      <c r="T405" s="36"/>
      <c r="U405" s="6"/>
      <c r="V405" s="37"/>
      <c r="W405" s="36"/>
      <c r="X405" s="26"/>
      <c r="Y405" s="26"/>
      <c r="Z405" s="26"/>
    </row>
    <row r="406" spans="1:26" ht="13.2">
      <c r="A406" s="34"/>
      <c r="B406" s="6"/>
      <c r="C406" s="6"/>
      <c r="D406" s="35"/>
      <c r="E406" s="35"/>
      <c r="F406" s="36"/>
      <c r="G406" s="36"/>
      <c r="H406" s="36"/>
      <c r="I406" s="36"/>
      <c r="J406" s="36"/>
      <c r="K406" s="36"/>
      <c r="L406" s="36"/>
      <c r="M406" s="36"/>
      <c r="N406" s="36"/>
      <c r="O406" s="36"/>
      <c r="P406" s="36"/>
      <c r="Q406" s="36"/>
      <c r="R406" s="36"/>
      <c r="S406" s="36"/>
      <c r="T406" s="36"/>
      <c r="U406" s="6"/>
      <c r="V406" s="37"/>
      <c r="W406" s="36"/>
      <c r="X406" s="26"/>
      <c r="Y406" s="26"/>
      <c r="Z406" s="26"/>
    </row>
    <row r="407" spans="1:26" ht="13.2">
      <c r="A407" s="34"/>
      <c r="B407" s="6"/>
      <c r="C407" s="6"/>
      <c r="D407" s="35"/>
      <c r="E407" s="35"/>
      <c r="F407" s="36"/>
      <c r="G407" s="36"/>
      <c r="H407" s="36"/>
      <c r="I407" s="36"/>
      <c r="J407" s="36"/>
      <c r="K407" s="36"/>
      <c r="L407" s="36"/>
      <c r="M407" s="36"/>
      <c r="N407" s="36"/>
      <c r="O407" s="36"/>
      <c r="P407" s="36"/>
      <c r="Q407" s="36"/>
      <c r="R407" s="36"/>
      <c r="S407" s="36"/>
      <c r="T407" s="36"/>
      <c r="U407" s="6"/>
      <c r="V407" s="37"/>
      <c r="W407" s="36"/>
      <c r="X407" s="26"/>
      <c r="Y407" s="26"/>
      <c r="Z407" s="26"/>
    </row>
    <row r="408" spans="1:26" ht="13.2">
      <c r="A408" s="34"/>
      <c r="B408" s="6"/>
      <c r="C408" s="6"/>
      <c r="D408" s="35"/>
      <c r="E408" s="35"/>
      <c r="F408" s="36"/>
      <c r="G408" s="6"/>
      <c r="H408" s="36"/>
      <c r="I408" s="36"/>
      <c r="J408" s="36"/>
      <c r="K408" s="36"/>
      <c r="L408" s="36"/>
      <c r="M408" s="36"/>
      <c r="N408" s="36"/>
      <c r="O408" s="36"/>
      <c r="P408" s="6"/>
      <c r="Q408" s="36"/>
      <c r="R408" s="36"/>
      <c r="S408" s="36"/>
      <c r="T408" s="36"/>
      <c r="U408" s="36"/>
      <c r="V408" s="36"/>
      <c r="W408" s="36"/>
      <c r="X408" s="26"/>
      <c r="Y408" s="26"/>
      <c r="Z408" s="26"/>
    </row>
    <row r="409" spans="1:26" ht="13.2">
      <c r="A409" s="34"/>
      <c r="B409" s="6"/>
      <c r="C409" s="6"/>
      <c r="D409" s="35"/>
      <c r="E409" s="35"/>
      <c r="F409" s="36"/>
      <c r="G409" s="6"/>
      <c r="H409" s="36"/>
      <c r="I409" s="36"/>
      <c r="J409" s="36"/>
      <c r="K409" s="36"/>
      <c r="L409" s="36"/>
      <c r="M409" s="36"/>
      <c r="N409" s="6"/>
      <c r="O409" s="36"/>
      <c r="P409" s="36"/>
      <c r="Q409" s="36"/>
      <c r="R409" s="36"/>
      <c r="S409" s="36"/>
      <c r="T409" s="36"/>
      <c r="U409" s="36"/>
      <c r="V409" s="36"/>
      <c r="W409" s="36"/>
      <c r="X409" s="26"/>
      <c r="Y409" s="26"/>
      <c r="Z409" s="26"/>
    </row>
    <row r="410" spans="1:26" ht="13.2">
      <c r="A410" s="34"/>
      <c r="B410" s="6"/>
      <c r="C410" s="6"/>
      <c r="D410" s="35"/>
      <c r="E410" s="35"/>
      <c r="F410" s="36"/>
      <c r="G410" s="36"/>
      <c r="H410" s="36"/>
      <c r="I410" s="36"/>
      <c r="J410" s="36"/>
      <c r="K410" s="36"/>
      <c r="L410" s="36"/>
      <c r="M410" s="6"/>
      <c r="N410" s="36"/>
      <c r="O410" s="36"/>
      <c r="P410" s="36"/>
      <c r="Q410" s="36"/>
      <c r="R410" s="36"/>
      <c r="S410" s="36"/>
      <c r="T410" s="36"/>
      <c r="U410" s="6"/>
      <c r="V410" s="36"/>
      <c r="W410" s="36"/>
      <c r="X410" s="26"/>
      <c r="Y410" s="26"/>
      <c r="Z410" s="26"/>
    </row>
    <row r="411" spans="1:26" ht="13.2">
      <c r="A411" s="34"/>
      <c r="B411" s="6"/>
      <c r="C411" s="6"/>
      <c r="D411" s="35"/>
      <c r="E411" s="35"/>
      <c r="F411" s="36"/>
      <c r="G411" s="36"/>
      <c r="H411" s="36"/>
      <c r="I411" s="6"/>
      <c r="J411" s="36"/>
      <c r="K411" s="36"/>
      <c r="L411" s="36"/>
      <c r="M411" s="36"/>
      <c r="N411" s="36"/>
      <c r="O411" s="36"/>
      <c r="P411" s="36"/>
      <c r="Q411" s="6"/>
      <c r="R411" s="36"/>
      <c r="S411" s="36"/>
      <c r="T411" s="36"/>
      <c r="U411" s="36"/>
      <c r="V411" s="36"/>
      <c r="W411" s="36"/>
      <c r="X411" s="26"/>
      <c r="Y411" s="26"/>
      <c r="Z411" s="26"/>
    </row>
    <row r="412" spans="1:26" ht="13.2">
      <c r="A412" s="34"/>
      <c r="B412" s="6"/>
      <c r="C412" s="6"/>
      <c r="D412" s="35"/>
      <c r="E412" s="35"/>
      <c r="F412" s="6"/>
      <c r="G412" s="36"/>
      <c r="H412" s="36"/>
      <c r="I412" s="36"/>
      <c r="J412" s="36"/>
      <c r="K412" s="36"/>
      <c r="L412" s="36"/>
      <c r="M412" s="36"/>
      <c r="N412" s="6"/>
      <c r="O412" s="36"/>
      <c r="P412" s="36"/>
      <c r="Q412" s="36"/>
      <c r="R412" s="36"/>
      <c r="S412" s="36"/>
      <c r="T412" s="36"/>
      <c r="U412" s="36"/>
      <c r="V412" s="36"/>
      <c r="W412" s="36"/>
      <c r="X412" s="26"/>
      <c r="Y412" s="26"/>
      <c r="Z412" s="26"/>
    </row>
    <row r="413" spans="1:26" ht="13.2">
      <c r="A413" s="34"/>
      <c r="B413" s="6"/>
      <c r="C413" s="6"/>
      <c r="D413" s="35"/>
      <c r="E413" s="35"/>
      <c r="F413" s="36"/>
      <c r="G413" s="36"/>
      <c r="H413" s="36"/>
      <c r="I413" s="36"/>
      <c r="J413" s="6"/>
      <c r="K413" s="36"/>
      <c r="L413" s="36"/>
      <c r="M413" s="36"/>
      <c r="N413" s="36"/>
      <c r="O413" s="36"/>
      <c r="P413" s="36"/>
      <c r="Q413" s="36"/>
      <c r="R413" s="36"/>
      <c r="S413" s="6"/>
      <c r="T413" s="36"/>
      <c r="U413" s="36"/>
      <c r="V413" s="36"/>
      <c r="W413" s="36"/>
      <c r="X413" s="26"/>
      <c r="Y413" s="26"/>
      <c r="Z413" s="26"/>
    </row>
    <row r="414" spans="1:26" ht="13.2">
      <c r="A414" s="34"/>
      <c r="B414" s="6"/>
      <c r="C414" s="6"/>
      <c r="D414" s="35"/>
      <c r="E414" s="35"/>
      <c r="F414" s="36"/>
      <c r="G414" s="36"/>
      <c r="H414" s="36"/>
      <c r="I414" s="36"/>
      <c r="J414" s="36"/>
      <c r="K414" s="36"/>
      <c r="L414" s="36"/>
      <c r="M414" s="6"/>
      <c r="N414" s="36"/>
      <c r="O414" s="36"/>
      <c r="P414" s="36"/>
      <c r="Q414" s="36"/>
      <c r="R414" s="36"/>
      <c r="S414" s="36"/>
      <c r="T414" s="36"/>
      <c r="U414" s="6"/>
      <c r="V414" s="36"/>
      <c r="W414" s="36"/>
      <c r="X414" s="26"/>
      <c r="Y414" s="26"/>
      <c r="Z414" s="26"/>
    </row>
    <row r="415" spans="1:26" ht="13.2">
      <c r="A415" s="34"/>
      <c r="B415" s="6"/>
      <c r="C415" s="35"/>
      <c r="D415" s="35"/>
      <c r="E415" s="35"/>
      <c r="F415" s="36"/>
      <c r="G415" s="36"/>
      <c r="H415" s="36"/>
      <c r="I415" s="36"/>
      <c r="J415" s="6"/>
      <c r="K415" s="36"/>
      <c r="L415" s="36"/>
      <c r="M415" s="36"/>
      <c r="N415" s="36"/>
      <c r="O415" s="6"/>
      <c r="P415" s="36"/>
      <c r="Q415" s="36"/>
      <c r="R415" s="36"/>
      <c r="S415" s="36"/>
      <c r="T415" s="36"/>
      <c r="U415" s="36"/>
      <c r="V415" s="36"/>
      <c r="W415" s="36"/>
      <c r="X415" s="26"/>
      <c r="Y415" s="26"/>
      <c r="Z415" s="26"/>
    </row>
    <row r="416" spans="1:26" ht="13.2">
      <c r="A416" s="34"/>
      <c r="B416" s="6"/>
      <c r="C416" s="6"/>
      <c r="D416" s="35"/>
      <c r="E416" s="35"/>
      <c r="F416" s="36"/>
      <c r="G416" s="36"/>
      <c r="H416" s="6"/>
      <c r="I416" s="36"/>
      <c r="J416" s="36"/>
      <c r="K416" s="36"/>
      <c r="L416" s="36"/>
      <c r="M416" s="36"/>
      <c r="N416" s="36"/>
      <c r="O416" s="36"/>
      <c r="P416" s="6"/>
      <c r="Q416" s="36"/>
      <c r="R416" s="36"/>
      <c r="S416" s="36"/>
      <c r="T416" s="36"/>
      <c r="U416" s="36"/>
      <c r="V416" s="36"/>
      <c r="W416" s="36"/>
      <c r="X416" s="26"/>
      <c r="Y416" s="26"/>
      <c r="Z416" s="26"/>
    </row>
    <row r="417" spans="1:26" ht="13.2">
      <c r="A417" s="34"/>
      <c r="B417" s="6"/>
      <c r="C417" s="6"/>
      <c r="D417" s="35"/>
      <c r="E417" s="35"/>
      <c r="F417" s="36"/>
      <c r="G417" s="36"/>
      <c r="H417" s="6"/>
      <c r="I417" s="36"/>
      <c r="J417" s="36"/>
      <c r="K417" s="36"/>
      <c r="L417" s="36"/>
      <c r="M417" s="36"/>
      <c r="N417" s="36"/>
      <c r="O417" s="6"/>
      <c r="P417" s="36"/>
      <c r="Q417" s="36"/>
      <c r="R417" s="36"/>
      <c r="S417" s="36"/>
      <c r="T417" s="36"/>
      <c r="U417" s="36"/>
      <c r="V417" s="36"/>
      <c r="W417" s="36"/>
      <c r="X417" s="26"/>
      <c r="Y417" s="26"/>
      <c r="Z417" s="26"/>
    </row>
    <row r="418" spans="1:26" ht="13.2">
      <c r="A418" s="34"/>
      <c r="B418" s="6"/>
      <c r="C418" s="6"/>
      <c r="D418" s="35"/>
      <c r="E418" s="35"/>
      <c r="F418" s="36"/>
      <c r="G418" s="36"/>
      <c r="H418" s="6"/>
      <c r="I418" s="36"/>
      <c r="J418" s="36"/>
      <c r="K418" s="36"/>
      <c r="L418" s="36"/>
      <c r="M418" s="36"/>
      <c r="N418" s="36"/>
      <c r="O418" s="36"/>
      <c r="P418" s="6"/>
      <c r="Q418" s="36"/>
      <c r="R418" s="36"/>
      <c r="S418" s="36"/>
      <c r="T418" s="36"/>
      <c r="U418" s="36"/>
      <c r="V418" s="36"/>
      <c r="W418" s="36"/>
      <c r="X418" s="26"/>
      <c r="Y418" s="26"/>
      <c r="Z418" s="26"/>
    </row>
    <row r="419" spans="1:26" ht="13.2">
      <c r="A419" s="34"/>
      <c r="B419" s="6"/>
      <c r="C419" s="6"/>
      <c r="D419" s="35"/>
      <c r="E419" s="35"/>
      <c r="F419" s="36"/>
      <c r="G419" s="36"/>
      <c r="H419" s="36"/>
      <c r="I419" s="36"/>
      <c r="J419" s="36"/>
      <c r="K419" s="36"/>
      <c r="L419" s="36"/>
      <c r="M419" s="6"/>
      <c r="N419" s="6"/>
      <c r="O419" s="36"/>
      <c r="P419" s="36"/>
      <c r="Q419" s="36"/>
      <c r="R419" s="36"/>
      <c r="S419" s="36"/>
      <c r="T419" s="36"/>
      <c r="U419" s="36"/>
      <c r="V419" s="36"/>
      <c r="W419" s="36"/>
      <c r="X419" s="26"/>
      <c r="Y419" s="26"/>
      <c r="Z419" s="26"/>
    </row>
    <row r="420" spans="1:26" ht="13.2">
      <c r="A420" s="34"/>
      <c r="B420" s="6"/>
      <c r="C420" s="6"/>
      <c r="D420" s="35"/>
      <c r="E420" s="35"/>
      <c r="F420" s="36"/>
      <c r="G420" s="36"/>
      <c r="H420" s="36"/>
      <c r="I420" s="36"/>
      <c r="J420" s="6"/>
      <c r="K420" s="36"/>
      <c r="L420" s="36"/>
      <c r="M420" s="36"/>
      <c r="N420" s="36"/>
      <c r="O420" s="36"/>
      <c r="P420" s="36"/>
      <c r="Q420" s="36"/>
      <c r="R420" s="36"/>
      <c r="S420" s="6"/>
      <c r="T420" s="36"/>
      <c r="U420" s="36"/>
      <c r="V420" s="36"/>
      <c r="W420" s="36"/>
      <c r="X420" s="26"/>
      <c r="Y420" s="26"/>
      <c r="Z420" s="26"/>
    </row>
    <row r="421" spans="1:26" ht="13.2">
      <c r="A421" s="34"/>
      <c r="B421" s="6"/>
      <c r="C421" s="6"/>
      <c r="D421" s="35"/>
      <c r="E421" s="35"/>
      <c r="F421" s="36"/>
      <c r="G421" s="36"/>
      <c r="H421" s="36"/>
      <c r="I421" s="36"/>
      <c r="J421" s="36"/>
      <c r="K421" s="6"/>
      <c r="L421" s="36"/>
      <c r="M421" s="36"/>
      <c r="N421" s="36"/>
      <c r="O421" s="36"/>
      <c r="P421" s="6"/>
      <c r="Q421" s="36"/>
      <c r="R421" s="36"/>
      <c r="S421" s="36"/>
      <c r="T421" s="36"/>
      <c r="U421" s="36"/>
      <c r="V421" s="36"/>
      <c r="W421" s="36"/>
      <c r="X421" s="26"/>
      <c r="Y421" s="26"/>
      <c r="Z421" s="26"/>
    </row>
    <row r="422" spans="1:26" ht="13.2">
      <c r="A422" s="34"/>
      <c r="B422" s="6"/>
      <c r="C422" s="6"/>
      <c r="D422" s="35"/>
      <c r="E422" s="35"/>
      <c r="F422" s="36"/>
      <c r="G422" s="6"/>
      <c r="H422" s="36"/>
      <c r="I422" s="36"/>
      <c r="J422" s="36"/>
      <c r="K422" s="36"/>
      <c r="L422" s="36"/>
      <c r="M422" s="36"/>
      <c r="N422" s="6"/>
      <c r="O422" s="36"/>
      <c r="P422" s="36"/>
      <c r="Q422" s="36"/>
      <c r="R422" s="36"/>
      <c r="S422" s="36"/>
      <c r="T422" s="36"/>
      <c r="U422" s="36"/>
      <c r="V422" s="36"/>
      <c r="W422" s="36"/>
      <c r="X422" s="26"/>
      <c r="Y422" s="26"/>
      <c r="Z422" s="26"/>
    </row>
    <row r="423" spans="1:26" ht="13.2">
      <c r="A423" s="34"/>
      <c r="B423" s="6"/>
      <c r="C423" s="6"/>
      <c r="D423" s="35"/>
      <c r="E423" s="35"/>
      <c r="F423" s="6"/>
      <c r="G423" s="36"/>
      <c r="H423" s="36"/>
      <c r="I423" s="36"/>
      <c r="J423" s="36"/>
      <c r="K423" s="36"/>
      <c r="L423" s="36"/>
      <c r="M423" s="36"/>
      <c r="N423" s="6"/>
      <c r="O423" s="36"/>
      <c r="P423" s="36"/>
      <c r="Q423" s="36"/>
      <c r="R423" s="36"/>
      <c r="S423" s="36"/>
      <c r="T423" s="36"/>
      <c r="U423" s="36"/>
      <c r="V423" s="36"/>
      <c r="W423" s="36"/>
      <c r="X423" s="26"/>
      <c r="Y423" s="26"/>
      <c r="Z423" s="26"/>
    </row>
    <row r="424" spans="1:26" ht="13.2">
      <c r="A424" s="34"/>
      <c r="B424" s="6"/>
      <c r="C424" s="6"/>
      <c r="D424" s="35"/>
      <c r="E424" s="35"/>
      <c r="F424" s="36"/>
      <c r="G424" s="36"/>
      <c r="H424" s="36"/>
      <c r="I424" s="36"/>
      <c r="J424" s="36"/>
      <c r="K424" s="36"/>
      <c r="L424" s="36"/>
      <c r="M424" s="36"/>
      <c r="N424" s="36"/>
      <c r="O424" s="36"/>
      <c r="P424" s="36"/>
      <c r="Q424" s="36"/>
      <c r="R424" s="36"/>
      <c r="S424" s="36"/>
      <c r="T424" s="36"/>
      <c r="U424" s="6"/>
      <c r="V424" s="37"/>
      <c r="W424" s="36"/>
      <c r="X424" s="26"/>
      <c r="Y424" s="26"/>
      <c r="Z424" s="26"/>
    </row>
    <row r="425" spans="1:26" ht="13.2">
      <c r="A425" s="34"/>
      <c r="B425" s="6"/>
      <c r="C425" s="6"/>
      <c r="D425" s="35"/>
      <c r="E425" s="35"/>
      <c r="F425" s="36"/>
      <c r="G425" s="36"/>
      <c r="H425" s="36"/>
      <c r="I425" s="36"/>
      <c r="J425" s="36"/>
      <c r="K425" s="36"/>
      <c r="L425" s="36"/>
      <c r="M425" s="6"/>
      <c r="N425" s="36"/>
      <c r="O425" s="36"/>
      <c r="P425" s="36"/>
      <c r="Q425" s="36"/>
      <c r="R425" s="36"/>
      <c r="S425" s="36"/>
      <c r="T425" s="36"/>
      <c r="U425" s="6"/>
      <c r="V425" s="37"/>
      <c r="W425" s="36"/>
      <c r="X425" s="26"/>
      <c r="Y425" s="26"/>
      <c r="Z425" s="26"/>
    </row>
    <row r="426" spans="1:26" ht="13.2">
      <c r="A426" s="34"/>
      <c r="B426" s="6"/>
      <c r="C426" s="6"/>
      <c r="D426" s="35"/>
      <c r="E426" s="35"/>
      <c r="F426" s="36"/>
      <c r="G426" s="36"/>
      <c r="H426" s="36"/>
      <c r="I426" s="36"/>
      <c r="J426" s="36"/>
      <c r="K426" s="6"/>
      <c r="L426" s="36"/>
      <c r="M426" s="36"/>
      <c r="N426" s="36"/>
      <c r="O426" s="36"/>
      <c r="P426" s="36"/>
      <c r="Q426" s="36"/>
      <c r="R426" s="36"/>
      <c r="S426" s="36"/>
      <c r="T426" s="36"/>
      <c r="U426" s="6"/>
      <c r="V426" s="36"/>
      <c r="W426" s="36"/>
      <c r="X426" s="26"/>
      <c r="Y426" s="26"/>
      <c r="Z426" s="26"/>
    </row>
    <row r="427" spans="1:26" ht="13.2">
      <c r="A427" s="34"/>
      <c r="B427" s="6"/>
      <c r="C427" s="6"/>
      <c r="D427" s="35"/>
      <c r="E427" s="35"/>
      <c r="F427" s="36"/>
      <c r="G427" s="6"/>
      <c r="H427" s="36"/>
      <c r="I427" s="36"/>
      <c r="J427" s="36"/>
      <c r="K427" s="36"/>
      <c r="L427" s="36"/>
      <c r="M427" s="36"/>
      <c r="N427" s="6"/>
      <c r="O427" s="36"/>
      <c r="P427" s="36"/>
      <c r="Q427" s="36"/>
      <c r="R427" s="36"/>
      <c r="S427" s="36"/>
      <c r="T427" s="36"/>
      <c r="U427" s="36"/>
      <c r="V427" s="36"/>
      <c r="W427" s="36"/>
      <c r="X427" s="26"/>
      <c r="Y427" s="26"/>
      <c r="Z427" s="26"/>
    </row>
    <row r="428" spans="1:26" ht="13.2">
      <c r="A428" s="34"/>
      <c r="B428" s="6"/>
      <c r="C428" s="6"/>
      <c r="D428" s="35"/>
      <c r="E428" s="35"/>
      <c r="F428" s="36"/>
      <c r="G428" s="36"/>
      <c r="H428" s="36"/>
      <c r="I428" s="6"/>
      <c r="J428" s="36"/>
      <c r="K428" s="36"/>
      <c r="L428" s="36"/>
      <c r="M428" s="36"/>
      <c r="N428" s="36"/>
      <c r="O428" s="36"/>
      <c r="P428" s="36"/>
      <c r="Q428" s="6"/>
      <c r="R428" s="36"/>
      <c r="S428" s="36"/>
      <c r="T428" s="36"/>
      <c r="U428" s="36"/>
      <c r="V428" s="36"/>
      <c r="W428" s="36"/>
      <c r="X428" s="26"/>
      <c r="Y428" s="26"/>
      <c r="Z428" s="26"/>
    </row>
    <row r="429" spans="1:26" ht="13.2">
      <c r="A429" s="34"/>
      <c r="B429" s="6"/>
      <c r="C429" s="6"/>
      <c r="D429" s="35"/>
      <c r="E429" s="35"/>
      <c r="F429" s="36"/>
      <c r="G429" s="36"/>
      <c r="H429" s="36"/>
      <c r="I429" s="36"/>
      <c r="J429" s="36"/>
      <c r="K429" s="36"/>
      <c r="L429" s="36"/>
      <c r="M429" s="36"/>
      <c r="N429" s="36"/>
      <c r="O429" s="36"/>
      <c r="P429" s="36"/>
      <c r="Q429" s="36"/>
      <c r="R429" s="36"/>
      <c r="S429" s="36"/>
      <c r="T429" s="36"/>
      <c r="U429" s="36"/>
      <c r="V429" s="36"/>
      <c r="W429" s="36"/>
      <c r="X429" s="26"/>
      <c r="Y429" s="26"/>
      <c r="Z429" s="26"/>
    </row>
    <row r="430" spans="1:26" ht="13.2">
      <c r="A430" s="34"/>
      <c r="B430" s="6"/>
      <c r="C430" s="6"/>
      <c r="D430" s="35"/>
      <c r="E430" s="35"/>
      <c r="F430" s="36"/>
      <c r="G430" s="36"/>
      <c r="H430" s="6"/>
      <c r="I430" s="36"/>
      <c r="J430" s="36"/>
      <c r="K430" s="36"/>
      <c r="L430" s="36"/>
      <c r="M430" s="36"/>
      <c r="N430" s="36"/>
      <c r="O430" s="36"/>
      <c r="P430" s="6"/>
      <c r="Q430" s="36"/>
      <c r="R430" s="36"/>
      <c r="S430" s="36"/>
      <c r="T430" s="36"/>
      <c r="U430" s="36"/>
      <c r="V430" s="36"/>
      <c r="W430" s="36"/>
      <c r="X430" s="26"/>
      <c r="Y430" s="26"/>
      <c r="Z430" s="26"/>
    </row>
    <row r="431" spans="1:26" ht="13.2">
      <c r="A431" s="34"/>
      <c r="B431" s="6"/>
      <c r="C431" s="6"/>
      <c r="D431" s="35"/>
      <c r="E431" s="35"/>
      <c r="F431" s="36"/>
      <c r="G431" s="36"/>
      <c r="H431" s="36"/>
      <c r="I431" s="6"/>
      <c r="J431" s="36"/>
      <c r="K431" s="36"/>
      <c r="L431" s="36"/>
      <c r="M431" s="36"/>
      <c r="N431" s="6"/>
      <c r="O431" s="36"/>
      <c r="P431" s="36"/>
      <c r="Q431" s="36"/>
      <c r="R431" s="36"/>
      <c r="S431" s="36"/>
      <c r="T431" s="36"/>
      <c r="U431" s="36"/>
      <c r="V431" s="36"/>
      <c r="W431" s="36"/>
      <c r="X431" s="26"/>
      <c r="Y431" s="26"/>
      <c r="Z431" s="26"/>
    </row>
    <row r="432" spans="1:26" ht="13.2">
      <c r="A432" s="34"/>
      <c r="B432" s="6"/>
      <c r="C432" s="6"/>
      <c r="D432" s="35"/>
      <c r="E432" s="35"/>
      <c r="F432" s="36"/>
      <c r="G432" s="36"/>
      <c r="H432" s="6"/>
      <c r="I432" s="36"/>
      <c r="J432" s="36"/>
      <c r="K432" s="36"/>
      <c r="L432" s="36"/>
      <c r="M432" s="36"/>
      <c r="N432" s="36"/>
      <c r="O432" s="36"/>
      <c r="P432" s="6"/>
      <c r="Q432" s="36"/>
      <c r="R432" s="36"/>
      <c r="S432" s="36"/>
      <c r="T432" s="36"/>
      <c r="U432" s="36"/>
      <c r="V432" s="36"/>
      <c r="W432" s="36"/>
      <c r="X432" s="26"/>
      <c r="Y432" s="26"/>
      <c r="Z432" s="26"/>
    </row>
    <row r="433" spans="1:26" ht="13.2">
      <c r="A433" s="34"/>
      <c r="B433" s="6"/>
      <c r="C433" s="6"/>
      <c r="D433" s="35"/>
      <c r="E433" s="35"/>
      <c r="F433" s="36"/>
      <c r="G433" s="6"/>
      <c r="H433" s="36"/>
      <c r="I433" s="36"/>
      <c r="J433" s="36"/>
      <c r="K433" s="36"/>
      <c r="L433" s="36"/>
      <c r="M433" s="36"/>
      <c r="N433" s="36"/>
      <c r="O433" s="6"/>
      <c r="P433" s="36"/>
      <c r="Q433" s="36"/>
      <c r="R433" s="36"/>
      <c r="S433" s="36"/>
      <c r="T433" s="36"/>
      <c r="U433" s="36"/>
      <c r="V433" s="36"/>
      <c r="W433" s="36"/>
      <c r="X433" s="26"/>
      <c r="Y433" s="26"/>
      <c r="Z433" s="26"/>
    </row>
    <row r="434" spans="1:26" ht="13.2">
      <c r="A434" s="34"/>
      <c r="B434" s="6"/>
      <c r="C434" s="6"/>
      <c r="D434" s="35"/>
      <c r="E434" s="35"/>
      <c r="F434" s="36"/>
      <c r="G434" s="36"/>
      <c r="H434" s="36"/>
      <c r="I434" s="36"/>
      <c r="J434" s="36"/>
      <c r="K434" s="6"/>
      <c r="L434" s="36"/>
      <c r="M434" s="36"/>
      <c r="N434" s="36"/>
      <c r="O434" s="36"/>
      <c r="P434" s="36"/>
      <c r="Q434" s="36"/>
      <c r="R434" s="36"/>
      <c r="S434" s="36"/>
      <c r="T434" s="36"/>
      <c r="U434" s="36"/>
      <c r="V434" s="36"/>
      <c r="W434" s="36"/>
      <c r="X434" s="26"/>
      <c r="Y434" s="26"/>
      <c r="Z434" s="26"/>
    </row>
    <row r="435" spans="1:26" ht="13.2">
      <c r="A435" s="34"/>
      <c r="B435" s="6"/>
      <c r="C435" s="6"/>
      <c r="D435" s="35"/>
      <c r="E435" s="35"/>
      <c r="F435" s="36"/>
      <c r="G435" s="36"/>
      <c r="H435" s="36"/>
      <c r="I435" s="36"/>
      <c r="J435" s="36"/>
      <c r="K435" s="36"/>
      <c r="L435" s="6"/>
      <c r="M435" s="36"/>
      <c r="N435" s="36"/>
      <c r="O435" s="36"/>
      <c r="P435" s="36"/>
      <c r="Q435" s="36"/>
      <c r="R435" s="36"/>
      <c r="S435" s="6"/>
      <c r="T435" s="36"/>
      <c r="U435" s="36"/>
      <c r="V435" s="36"/>
      <c r="W435" s="36"/>
      <c r="X435" s="26"/>
      <c r="Y435" s="26"/>
      <c r="Z435" s="26"/>
    </row>
    <row r="436" spans="1:26" ht="13.2">
      <c r="A436" s="34"/>
      <c r="B436" s="6"/>
      <c r="C436" s="6"/>
      <c r="D436" s="35"/>
      <c r="E436" s="35"/>
      <c r="F436" s="36"/>
      <c r="G436" s="36"/>
      <c r="H436" s="36"/>
      <c r="I436" s="36"/>
      <c r="J436" s="6"/>
      <c r="K436" s="36"/>
      <c r="L436" s="36"/>
      <c r="M436" s="36"/>
      <c r="N436" s="36"/>
      <c r="O436" s="36"/>
      <c r="P436" s="36"/>
      <c r="Q436" s="36"/>
      <c r="R436" s="36"/>
      <c r="S436" s="6"/>
      <c r="T436" s="36"/>
      <c r="U436" s="36"/>
      <c r="V436" s="36"/>
      <c r="W436" s="36"/>
      <c r="X436" s="26"/>
      <c r="Y436" s="26"/>
      <c r="Z436" s="26"/>
    </row>
    <row r="437" spans="1:26" ht="13.2">
      <c r="A437" s="34"/>
      <c r="B437" s="6"/>
      <c r="C437" s="6"/>
      <c r="D437" s="35"/>
      <c r="E437" s="35"/>
      <c r="F437" s="36"/>
      <c r="G437" s="36"/>
      <c r="H437" s="36"/>
      <c r="I437" s="36"/>
      <c r="J437" s="36"/>
      <c r="K437" s="36"/>
      <c r="L437" s="36"/>
      <c r="M437" s="6"/>
      <c r="N437" s="36"/>
      <c r="O437" s="36"/>
      <c r="P437" s="36"/>
      <c r="Q437" s="36"/>
      <c r="R437" s="36"/>
      <c r="S437" s="36"/>
      <c r="T437" s="36"/>
      <c r="U437" s="6"/>
      <c r="V437" s="36"/>
      <c r="W437" s="36"/>
      <c r="X437" s="26"/>
      <c r="Y437" s="26"/>
      <c r="Z437" s="26"/>
    </row>
    <row r="438" spans="1:26" ht="13.2">
      <c r="A438" s="34"/>
      <c r="B438" s="6"/>
      <c r="C438" s="6"/>
      <c r="D438" s="35"/>
      <c r="E438" s="35"/>
      <c r="F438" s="36"/>
      <c r="G438" s="36"/>
      <c r="H438" s="36"/>
      <c r="I438" s="36"/>
      <c r="J438" s="36"/>
      <c r="K438" s="36"/>
      <c r="L438" s="36"/>
      <c r="M438" s="6"/>
      <c r="N438" s="36"/>
      <c r="O438" s="36"/>
      <c r="P438" s="36"/>
      <c r="Q438" s="36"/>
      <c r="R438" s="36"/>
      <c r="S438" s="36"/>
      <c r="T438" s="36"/>
      <c r="U438" s="6"/>
      <c r="V438" s="36"/>
      <c r="W438" s="36"/>
      <c r="X438" s="26"/>
      <c r="Y438" s="26"/>
      <c r="Z438" s="26"/>
    </row>
    <row r="439" spans="1:26" ht="13.2">
      <c r="A439" s="34"/>
      <c r="B439" s="6"/>
      <c r="C439" s="6"/>
      <c r="D439" s="35"/>
      <c r="E439" s="35"/>
      <c r="F439" s="36"/>
      <c r="G439" s="36"/>
      <c r="H439" s="36"/>
      <c r="I439" s="36"/>
      <c r="J439" s="36"/>
      <c r="K439" s="6"/>
      <c r="L439" s="36"/>
      <c r="M439" s="36"/>
      <c r="N439" s="36"/>
      <c r="O439" s="36"/>
      <c r="P439" s="36"/>
      <c r="Q439" s="36"/>
      <c r="R439" s="6"/>
      <c r="S439" s="36"/>
      <c r="T439" s="36"/>
      <c r="U439" s="36"/>
      <c r="V439" s="36"/>
      <c r="W439" s="36"/>
      <c r="X439" s="26"/>
      <c r="Y439" s="26"/>
      <c r="Z439" s="26"/>
    </row>
    <row r="440" spans="1:26" ht="13.2">
      <c r="A440" s="34"/>
      <c r="B440" s="6"/>
      <c r="C440" s="6"/>
      <c r="D440" s="35"/>
      <c r="E440" s="35"/>
      <c r="F440" s="36"/>
      <c r="G440" s="36"/>
      <c r="H440" s="36"/>
      <c r="I440" s="36"/>
      <c r="J440" s="36"/>
      <c r="K440" s="6"/>
      <c r="L440" s="36"/>
      <c r="M440" s="36"/>
      <c r="N440" s="36"/>
      <c r="O440" s="36"/>
      <c r="P440" s="36"/>
      <c r="Q440" s="36"/>
      <c r="R440" s="6"/>
      <c r="S440" s="36"/>
      <c r="T440" s="36"/>
      <c r="U440" s="36"/>
      <c r="V440" s="36"/>
      <c r="W440" s="36"/>
      <c r="X440" s="26"/>
      <c r="Y440" s="26"/>
      <c r="Z440" s="26"/>
    </row>
    <row r="441" spans="1:26" ht="13.2">
      <c r="A441" s="34"/>
      <c r="B441" s="6"/>
      <c r="C441" s="38"/>
      <c r="D441" s="38"/>
      <c r="E441" s="38"/>
      <c r="F441" s="36"/>
      <c r="G441" s="36"/>
      <c r="H441" s="36"/>
      <c r="I441" s="6"/>
      <c r="J441" s="36"/>
      <c r="K441" s="36"/>
      <c r="L441" s="36"/>
      <c r="M441" s="36"/>
      <c r="N441" s="36"/>
      <c r="O441" s="36"/>
      <c r="P441" s="36"/>
      <c r="Q441" s="6"/>
      <c r="R441" s="36"/>
      <c r="S441" s="36"/>
      <c r="T441" s="36"/>
      <c r="U441" s="36"/>
      <c r="V441" s="36"/>
      <c r="W441" s="36"/>
      <c r="X441" s="26"/>
      <c r="Y441" s="26"/>
      <c r="Z441" s="26"/>
    </row>
    <row r="442" spans="1:26" ht="13.2">
      <c r="A442" s="34"/>
      <c r="B442" s="6"/>
      <c r="C442" s="6"/>
      <c r="D442" s="35"/>
      <c r="E442" s="35"/>
      <c r="F442" s="36"/>
      <c r="G442" s="36"/>
      <c r="H442" s="36"/>
      <c r="I442" s="36"/>
      <c r="J442" s="36"/>
      <c r="K442" s="36"/>
      <c r="L442" s="6"/>
      <c r="M442" s="36"/>
      <c r="N442" s="36"/>
      <c r="O442" s="36"/>
      <c r="P442" s="36"/>
      <c r="Q442" s="36"/>
      <c r="R442" s="36"/>
      <c r="S442" s="36"/>
      <c r="T442" s="6"/>
      <c r="U442" s="36"/>
      <c r="V442" s="36"/>
      <c r="W442" s="36"/>
      <c r="X442" s="26"/>
      <c r="Y442" s="26"/>
      <c r="Z442" s="26"/>
    </row>
    <row r="443" spans="1:26" ht="13.2">
      <c r="A443" s="34"/>
      <c r="B443" s="6"/>
      <c r="C443" s="6"/>
      <c r="D443" s="35"/>
      <c r="E443" s="35"/>
      <c r="F443" s="36"/>
      <c r="G443" s="36"/>
      <c r="H443" s="36"/>
      <c r="I443" s="36"/>
      <c r="J443" s="36"/>
      <c r="K443" s="6"/>
      <c r="L443" s="36"/>
      <c r="M443" s="36"/>
      <c r="N443" s="36"/>
      <c r="O443" s="36"/>
      <c r="P443" s="36"/>
      <c r="Q443" s="36"/>
      <c r="R443" s="6"/>
      <c r="S443" s="36"/>
      <c r="T443" s="36"/>
      <c r="U443" s="36"/>
      <c r="V443" s="36"/>
      <c r="W443" s="36"/>
      <c r="X443" s="26"/>
      <c r="Y443" s="26"/>
      <c r="Z443" s="26"/>
    </row>
    <row r="444" spans="1:26" ht="13.2">
      <c r="A444" s="34"/>
      <c r="B444" s="6"/>
      <c r="C444" s="6"/>
      <c r="D444" s="35"/>
      <c r="E444" s="35"/>
      <c r="F444" s="36"/>
      <c r="G444" s="6"/>
      <c r="H444" s="36"/>
      <c r="I444" s="36"/>
      <c r="J444" s="36"/>
      <c r="K444" s="36"/>
      <c r="L444" s="36"/>
      <c r="M444" s="36"/>
      <c r="N444" s="36"/>
      <c r="O444" s="6"/>
      <c r="P444" s="36"/>
      <c r="Q444" s="36"/>
      <c r="R444" s="36"/>
      <c r="S444" s="36"/>
      <c r="T444" s="36"/>
      <c r="U444" s="36"/>
      <c r="V444" s="36"/>
      <c r="W444" s="36"/>
      <c r="X444" s="26"/>
      <c r="Y444" s="26"/>
      <c r="Z444" s="26"/>
    </row>
    <row r="445" spans="1:26" ht="13.2">
      <c r="A445" s="34"/>
      <c r="B445" s="6"/>
      <c r="C445" s="6"/>
      <c r="D445" s="35"/>
      <c r="E445" s="35"/>
      <c r="F445" s="6"/>
      <c r="G445" s="36"/>
      <c r="H445" s="36"/>
      <c r="I445" s="36"/>
      <c r="J445" s="36"/>
      <c r="K445" s="36"/>
      <c r="L445" s="36"/>
      <c r="M445" s="36"/>
      <c r="N445" s="6"/>
      <c r="O445" s="36"/>
      <c r="P445" s="36"/>
      <c r="Q445" s="36"/>
      <c r="R445" s="36"/>
      <c r="S445" s="36"/>
      <c r="T445" s="36"/>
      <c r="U445" s="36"/>
      <c r="V445" s="36"/>
      <c r="W445" s="36"/>
      <c r="X445" s="26"/>
      <c r="Y445" s="26"/>
      <c r="Z445" s="26"/>
    </row>
    <row r="446" spans="1:26" ht="13.2">
      <c r="A446" s="34"/>
      <c r="B446" s="6"/>
      <c r="C446" s="6"/>
      <c r="D446" s="35"/>
      <c r="E446" s="35"/>
      <c r="F446" s="36"/>
      <c r="G446" s="36"/>
      <c r="H446" s="36"/>
      <c r="I446" s="36"/>
      <c r="J446" s="6"/>
      <c r="K446" s="36"/>
      <c r="L446" s="36"/>
      <c r="M446" s="36"/>
      <c r="N446" s="36"/>
      <c r="O446" s="36"/>
      <c r="P446" s="36"/>
      <c r="Q446" s="36"/>
      <c r="R446" s="36"/>
      <c r="S446" s="6"/>
      <c r="T446" s="36"/>
      <c r="U446" s="36"/>
      <c r="V446" s="36"/>
      <c r="W446" s="36"/>
      <c r="X446" s="26"/>
      <c r="Y446" s="26"/>
      <c r="Z446" s="26"/>
    </row>
    <row r="447" spans="1:26" ht="13.2">
      <c r="A447" s="34"/>
      <c r="B447" s="6"/>
      <c r="C447" s="6"/>
      <c r="D447" s="35"/>
      <c r="E447" s="35"/>
      <c r="F447" s="36"/>
      <c r="G447" s="36"/>
      <c r="H447" s="36"/>
      <c r="I447" s="36"/>
      <c r="J447" s="36"/>
      <c r="K447" s="36"/>
      <c r="L447" s="36"/>
      <c r="M447" s="6"/>
      <c r="N447" s="36"/>
      <c r="O447" s="36"/>
      <c r="P447" s="36"/>
      <c r="Q447" s="36"/>
      <c r="R447" s="36"/>
      <c r="S447" s="36"/>
      <c r="T447" s="36"/>
      <c r="U447" s="6"/>
      <c r="V447" s="36"/>
      <c r="W447" s="36"/>
      <c r="X447" s="26"/>
      <c r="Y447" s="26"/>
      <c r="Z447" s="26"/>
    </row>
    <row r="448" spans="1:26" ht="13.2">
      <c r="A448" s="34"/>
      <c r="B448" s="6"/>
      <c r="C448" s="6"/>
      <c r="D448" s="35"/>
      <c r="E448" s="35"/>
      <c r="F448" s="36"/>
      <c r="G448" s="36"/>
      <c r="H448" s="36"/>
      <c r="I448" s="36"/>
      <c r="J448" s="36"/>
      <c r="K448" s="36"/>
      <c r="L448" s="36"/>
      <c r="M448" s="6"/>
      <c r="N448" s="36"/>
      <c r="O448" s="6"/>
      <c r="P448" s="36"/>
      <c r="Q448" s="36"/>
      <c r="R448" s="36"/>
      <c r="S448" s="36"/>
      <c r="T448" s="36"/>
      <c r="U448" s="36"/>
      <c r="V448" s="36"/>
      <c r="W448" s="36"/>
      <c r="X448" s="26"/>
      <c r="Y448" s="26"/>
      <c r="Z448" s="26"/>
    </row>
    <row r="449" spans="1:26" ht="13.2">
      <c r="A449" s="34"/>
      <c r="B449" s="6"/>
      <c r="C449" s="6"/>
      <c r="D449" s="35"/>
      <c r="E449" s="35"/>
      <c r="F449" s="36"/>
      <c r="G449" s="36"/>
      <c r="H449" s="36"/>
      <c r="I449" s="36"/>
      <c r="J449" s="6"/>
      <c r="K449" s="36"/>
      <c r="L449" s="36"/>
      <c r="M449" s="36"/>
      <c r="N449" s="36"/>
      <c r="O449" s="36"/>
      <c r="P449" s="36"/>
      <c r="Q449" s="36"/>
      <c r="R449" s="36"/>
      <c r="S449" s="6"/>
      <c r="T449" s="36"/>
      <c r="U449" s="36"/>
      <c r="V449" s="36"/>
      <c r="W449" s="36"/>
      <c r="X449" s="26"/>
      <c r="Y449" s="26"/>
      <c r="Z449" s="26"/>
    </row>
    <row r="450" spans="1:26" ht="13.2">
      <c r="A450" s="34"/>
      <c r="B450" s="6"/>
      <c r="C450" s="6"/>
      <c r="D450" s="35"/>
      <c r="E450" s="35"/>
      <c r="F450" s="36"/>
      <c r="G450" s="36"/>
      <c r="H450" s="36"/>
      <c r="I450" s="36"/>
      <c r="J450" s="6"/>
      <c r="K450" s="36"/>
      <c r="L450" s="36"/>
      <c r="M450" s="36"/>
      <c r="N450" s="36"/>
      <c r="O450" s="36"/>
      <c r="P450" s="36"/>
      <c r="Q450" s="36"/>
      <c r="R450" s="36"/>
      <c r="S450" s="6"/>
      <c r="T450" s="36"/>
      <c r="U450" s="36"/>
      <c r="V450" s="36"/>
      <c r="W450" s="36"/>
      <c r="X450" s="26"/>
      <c r="Y450" s="26"/>
      <c r="Z450" s="26"/>
    </row>
    <row r="451" spans="1:26" ht="13.2">
      <c r="A451" s="34"/>
      <c r="B451" s="6"/>
      <c r="C451" s="38"/>
      <c r="D451" s="38"/>
      <c r="E451" s="38"/>
      <c r="F451" s="36"/>
      <c r="G451" s="36"/>
      <c r="H451" s="36"/>
      <c r="I451" s="36"/>
      <c r="J451" s="36"/>
      <c r="K451" s="36"/>
      <c r="L451" s="36"/>
      <c r="M451" s="36"/>
      <c r="N451" s="36"/>
      <c r="O451" s="36"/>
      <c r="P451" s="36"/>
      <c r="Q451" s="6"/>
      <c r="R451" s="36"/>
      <c r="S451" s="36"/>
      <c r="T451" s="36"/>
      <c r="U451" s="36"/>
      <c r="V451" s="36"/>
      <c r="W451" s="36"/>
      <c r="X451" s="26"/>
      <c r="Y451" s="26"/>
      <c r="Z451" s="26"/>
    </row>
    <row r="452" spans="1:26" ht="13.2">
      <c r="A452" s="34"/>
      <c r="B452" s="6"/>
      <c r="C452" s="6"/>
      <c r="D452" s="35"/>
      <c r="E452" s="35"/>
      <c r="F452" s="36"/>
      <c r="G452" s="36"/>
      <c r="H452" s="36"/>
      <c r="I452" s="36"/>
      <c r="J452" s="6"/>
      <c r="K452" s="36"/>
      <c r="L452" s="36"/>
      <c r="M452" s="36"/>
      <c r="N452" s="36"/>
      <c r="O452" s="36"/>
      <c r="P452" s="36"/>
      <c r="Q452" s="36"/>
      <c r="R452" s="36"/>
      <c r="S452" s="6"/>
      <c r="T452" s="36"/>
      <c r="U452" s="36"/>
      <c r="V452" s="36"/>
      <c r="W452" s="36"/>
      <c r="X452" s="26"/>
      <c r="Y452" s="26"/>
      <c r="Z452" s="26"/>
    </row>
    <row r="453" spans="1:26" ht="13.2">
      <c r="A453" s="34"/>
      <c r="B453" s="6"/>
      <c r="C453" s="6"/>
      <c r="D453" s="35"/>
      <c r="E453" s="35"/>
      <c r="F453" s="36"/>
      <c r="G453" s="36"/>
      <c r="H453" s="36"/>
      <c r="I453" s="36"/>
      <c r="J453" s="36"/>
      <c r="K453" s="6"/>
      <c r="L453" s="36"/>
      <c r="M453" s="36"/>
      <c r="N453" s="36"/>
      <c r="O453" s="36"/>
      <c r="P453" s="36"/>
      <c r="Q453" s="36"/>
      <c r="R453" s="6"/>
      <c r="S453" s="36"/>
      <c r="T453" s="36"/>
      <c r="U453" s="36"/>
      <c r="V453" s="36"/>
      <c r="W453" s="36"/>
      <c r="X453" s="26"/>
      <c r="Y453" s="26"/>
      <c r="Z453" s="26"/>
    </row>
    <row r="454" spans="1:26" ht="13.2">
      <c r="A454" s="34"/>
      <c r="B454" s="6"/>
      <c r="C454" s="6"/>
      <c r="D454" s="35"/>
      <c r="E454" s="35"/>
      <c r="F454" s="36"/>
      <c r="G454" s="36"/>
      <c r="H454" s="36"/>
      <c r="I454" s="36"/>
      <c r="J454" s="36"/>
      <c r="K454" s="36"/>
      <c r="L454" s="36"/>
      <c r="M454" s="6"/>
      <c r="N454" s="6"/>
      <c r="O454" s="36"/>
      <c r="P454" s="36"/>
      <c r="Q454" s="36"/>
      <c r="R454" s="36"/>
      <c r="S454" s="36"/>
      <c r="T454" s="36"/>
      <c r="U454" s="36"/>
      <c r="V454" s="36"/>
      <c r="W454" s="36"/>
      <c r="X454" s="26"/>
      <c r="Y454" s="26"/>
      <c r="Z454" s="26"/>
    </row>
    <row r="455" spans="1:26" ht="13.2">
      <c r="A455" s="34"/>
      <c r="B455" s="6"/>
      <c r="C455" s="6"/>
      <c r="D455" s="35"/>
      <c r="E455" s="35"/>
      <c r="F455" s="6"/>
      <c r="G455" s="36"/>
      <c r="H455" s="36"/>
      <c r="I455" s="36"/>
      <c r="J455" s="36"/>
      <c r="K455" s="36"/>
      <c r="L455" s="36"/>
      <c r="M455" s="36"/>
      <c r="N455" s="6"/>
      <c r="O455" s="36"/>
      <c r="P455" s="36"/>
      <c r="Q455" s="36"/>
      <c r="R455" s="36"/>
      <c r="S455" s="36"/>
      <c r="T455" s="36"/>
      <c r="U455" s="36"/>
      <c r="V455" s="36"/>
      <c r="W455" s="36"/>
      <c r="X455" s="26"/>
      <c r="Y455" s="26"/>
      <c r="Z455" s="26"/>
    </row>
    <row r="456" spans="1:26" ht="13.2">
      <c r="A456" s="34"/>
      <c r="B456" s="6"/>
      <c r="C456" s="6"/>
      <c r="D456" s="35"/>
      <c r="E456" s="35"/>
      <c r="F456" s="36"/>
      <c r="G456" s="36"/>
      <c r="H456" s="36"/>
      <c r="I456" s="36"/>
      <c r="J456" s="6"/>
      <c r="K456" s="36"/>
      <c r="L456" s="36"/>
      <c r="M456" s="36"/>
      <c r="N456" s="36"/>
      <c r="O456" s="36"/>
      <c r="P456" s="36"/>
      <c r="Q456" s="36"/>
      <c r="R456" s="36"/>
      <c r="S456" s="6"/>
      <c r="T456" s="36"/>
      <c r="U456" s="36"/>
      <c r="V456" s="36"/>
      <c r="W456" s="36"/>
      <c r="X456" s="26"/>
      <c r="Y456" s="26"/>
      <c r="Z456" s="26"/>
    </row>
    <row r="457" spans="1:26" ht="13.2">
      <c r="A457" s="34"/>
      <c r="B457" s="6"/>
      <c r="C457" s="6"/>
      <c r="D457" s="35"/>
      <c r="E457" s="35"/>
      <c r="F457" s="36"/>
      <c r="G457" s="36"/>
      <c r="H457" s="36"/>
      <c r="I457" s="36"/>
      <c r="J457" s="36"/>
      <c r="K457" s="36"/>
      <c r="L457" s="36"/>
      <c r="M457" s="6"/>
      <c r="N457" s="36"/>
      <c r="O457" s="36"/>
      <c r="P457" s="36"/>
      <c r="Q457" s="36"/>
      <c r="R457" s="36"/>
      <c r="S457" s="36"/>
      <c r="T457" s="36"/>
      <c r="U457" s="6"/>
      <c r="V457" s="36"/>
      <c r="W457" s="36"/>
      <c r="X457" s="26"/>
      <c r="Y457" s="26"/>
      <c r="Z457" s="26"/>
    </row>
    <row r="458" spans="1:26" ht="13.2">
      <c r="A458" s="34"/>
      <c r="B458" s="6"/>
      <c r="C458" s="6"/>
      <c r="D458" s="35"/>
      <c r="E458" s="35"/>
      <c r="F458" s="36"/>
      <c r="G458" s="6"/>
      <c r="H458" s="36"/>
      <c r="I458" s="36"/>
      <c r="J458" s="36"/>
      <c r="K458" s="36"/>
      <c r="L458" s="36"/>
      <c r="M458" s="36"/>
      <c r="N458" s="6"/>
      <c r="O458" s="36"/>
      <c r="P458" s="36"/>
      <c r="Q458" s="36"/>
      <c r="R458" s="36"/>
      <c r="S458" s="36"/>
      <c r="T458" s="36"/>
      <c r="U458" s="36"/>
      <c r="V458" s="36"/>
      <c r="W458" s="36"/>
      <c r="X458" s="26"/>
      <c r="Y458" s="26"/>
      <c r="Z458" s="26"/>
    </row>
    <row r="459" spans="1:26" ht="13.2">
      <c r="A459" s="34"/>
      <c r="B459" s="6"/>
      <c r="C459" s="6"/>
      <c r="D459" s="35"/>
      <c r="E459" s="35"/>
      <c r="F459" s="36"/>
      <c r="G459" s="36"/>
      <c r="H459" s="36"/>
      <c r="I459" s="36"/>
      <c r="J459" s="36"/>
      <c r="K459" s="36"/>
      <c r="L459" s="6"/>
      <c r="M459" s="36"/>
      <c r="N459" s="36"/>
      <c r="O459" s="36"/>
      <c r="P459" s="36"/>
      <c r="Q459" s="36"/>
      <c r="R459" s="36"/>
      <c r="S459" s="36"/>
      <c r="T459" s="6"/>
      <c r="U459" s="36"/>
      <c r="V459" s="36"/>
      <c r="W459" s="36"/>
      <c r="X459" s="26"/>
      <c r="Y459" s="26"/>
      <c r="Z459" s="26"/>
    </row>
    <row r="460" spans="1:26" ht="13.2">
      <c r="A460" s="34"/>
      <c r="B460" s="6"/>
      <c r="C460" s="6"/>
      <c r="D460" s="35"/>
      <c r="E460" s="35"/>
      <c r="F460" s="36"/>
      <c r="G460" s="36"/>
      <c r="H460" s="36"/>
      <c r="I460" s="36"/>
      <c r="J460" s="36"/>
      <c r="K460" s="36"/>
      <c r="L460" s="36"/>
      <c r="M460" s="36"/>
      <c r="N460" s="36"/>
      <c r="O460" s="36"/>
      <c r="P460" s="36"/>
      <c r="Q460" s="36"/>
      <c r="R460" s="36"/>
      <c r="S460" s="36"/>
      <c r="T460" s="36"/>
      <c r="U460" s="36"/>
      <c r="V460" s="36"/>
      <c r="W460" s="36"/>
      <c r="X460" s="26"/>
      <c r="Y460" s="26"/>
      <c r="Z460" s="26"/>
    </row>
    <row r="461" spans="1:26" ht="13.2">
      <c r="A461" s="34"/>
      <c r="B461" s="6"/>
      <c r="C461" s="6"/>
      <c r="D461" s="35"/>
      <c r="E461" s="35"/>
      <c r="F461" s="6"/>
      <c r="G461" s="36"/>
      <c r="H461" s="36"/>
      <c r="I461" s="36"/>
      <c r="J461" s="36"/>
      <c r="K461" s="36"/>
      <c r="L461" s="36"/>
      <c r="M461" s="36"/>
      <c r="N461" s="6"/>
      <c r="O461" s="36"/>
      <c r="P461" s="36"/>
      <c r="Q461" s="36"/>
      <c r="R461" s="36"/>
      <c r="S461" s="36"/>
      <c r="T461" s="36"/>
      <c r="U461" s="36"/>
      <c r="V461" s="36"/>
      <c r="W461" s="36"/>
      <c r="X461" s="26"/>
      <c r="Y461" s="26"/>
      <c r="Z461" s="26"/>
    </row>
    <row r="462" spans="1:26" ht="13.2">
      <c r="A462" s="34"/>
      <c r="B462" s="6"/>
      <c r="C462" s="6"/>
      <c r="D462" s="35"/>
      <c r="E462" s="35"/>
      <c r="F462" s="36"/>
      <c r="G462" s="36"/>
      <c r="H462" s="36"/>
      <c r="I462" s="36"/>
      <c r="J462" s="36"/>
      <c r="K462" s="6"/>
      <c r="L462" s="36"/>
      <c r="M462" s="36"/>
      <c r="N462" s="36"/>
      <c r="O462" s="36"/>
      <c r="P462" s="36"/>
      <c r="Q462" s="36"/>
      <c r="R462" s="6"/>
      <c r="S462" s="36"/>
      <c r="T462" s="36"/>
      <c r="U462" s="36"/>
      <c r="V462" s="36"/>
      <c r="W462" s="36"/>
      <c r="X462" s="26"/>
      <c r="Y462" s="26"/>
      <c r="Z462" s="26"/>
    </row>
    <row r="463" spans="1:26" ht="13.2">
      <c r="A463" s="34"/>
      <c r="B463" s="6"/>
      <c r="C463" s="6"/>
      <c r="D463" s="35"/>
      <c r="E463" s="35"/>
      <c r="F463" s="36"/>
      <c r="G463" s="6"/>
      <c r="H463" s="36"/>
      <c r="I463" s="36"/>
      <c r="J463" s="36"/>
      <c r="K463" s="36"/>
      <c r="L463" s="36"/>
      <c r="M463" s="36"/>
      <c r="N463" s="36"/>
      <c r="O463" s="6"/>
      <c r="P463" s="36"/>
      <c r="Q463" s="36"/>
      <c r="R463" s="36"/>
      <c r="S463" s="36"/>
      <c r="T463" s="36"/>
      <c r="U463" s="36"/>
      <c r="V463" s="36"/>
      <c r="W463" s="36"/>
      <c r="X463" s="26"/>
      <c r="Y463" s="26"/>
      <c r="Z463" s="26"/>
    </row>
    <row r="464" spans="1:26" ht="13.2">
      <c r="A464" s="34"/>
      <c r="B464" s="6"/>
      <c r="C464" s="6"/>
      <c r="D464" s="35"/>
      <c r="E464" s="35"/>
      <c r="F464" s="6"/>
      <c r="G464" s="36"/>
      <c r="H464" s="36"/>
      <c r="I464" s="36"/>
      <c r="J464" s="36"/>
      <c r="K464" s="36"/>
      <c r="L464" s="36"/>
      <c r="M464" s="36"/>
      <c r="N464" s="6"/>
      <c r="O464" s="36"/>
      <c r="P464" s="36"/>
      <c r="Q464" s="36"/>
      <c r="R464" s="36"/>
      <c r="S464" s="36"/>
      <c r="T464" s="36"/>
      <c r="U464" s="36"/>
      <c r="V464" s="36"/>
      <c r="W464" s="36"/>
      <c r="X464" s="26"/>
      <c r="Y464" s="26"/>
      <c r="Z464" s="26"/>
    </row>
    <row r="465" spans="1:26" ht="13.2">
      <c r="A465" s="34"/>
      <c r="B465" s="6"/>
      <c r="C465" s="6"/>
      <c r="D465" s="35"/>
      <c r="E465" s="35"/>
      <c r="F465" s="36"/>
      <c r="G465" s="36"/>
      <c r="H465" s="6"/>
      <c r="I465" s="36"/>
      <c r="J465" s="36"/>
      <c r="K465" s="36"/>
      <c r="L465" s="36"/>
      <c r="M465" s="36"/>
      <c r="N465" s="36"/>
      <c r="O465" s="36"/>
      <c r="P465" s="6"/>
      <c r="Q465" s="36"/>
      <c r="R465" s="36"/>
      <c r="S465" s="36"/>
      <c r="T465" s="36"/>
      <c r="U465" s="36"/>
      <c r="V465" s="36"/>
      <c r="W465" s="36"/>
      <c r="X465" s="26"/>
      <c r="Y465" s="26"/>
      <c r="Z465" s="26"/>
    </row>
    <row r="466" spans="1:26" ht="13.2">
      <c r="A466" s="34"/>
      <c r="B466" s="6"/>
      <c r="C466" s="6"/>
      <c r="D466" s="35"/>
      <c r="E466" s="35"/>
      <c r="F466" s="36"/>
      <c r="G466" s="36"/>
      <c r="H466" s="36"/>
      <c r="I466" s="36"/>
      <c r="J466" s="36"/>
      <c r="K466" s="36"/>
      <c r="L466" s="36"/>
      <c r="M466" s="6"/>
      <c r="N466" s="36"/>
      <c r="O466" s="36"/>
      <c r="P466" s="36"/>
      <c r="Q466" s="36"/>
      <c r="R466" s="36"/>
      <c r="S466" s="36"/>
      <c r="T466" s="36"/>
      <c r="U466" s="36"/>
      <c r="V466" s="36"/>
      <c r="W466" s="36"/>
      <c r="X466" s="26"/>
      <c r="Y466" s="26"/>
      <c r="Z466" s="26"/>
    </row>
    <row r="467" spans="1:26" ht="13.2">
      <c r="A467" s="34"/>
      <c r="B467" s="6"/>
      <c r="C467" s="6"/>
      <c r="D467" s="35"/>
      <c r="E467" s="35"/>
      <c r="F467" s="36"/>
      <c r="G467" s="36"/>
      <c r="H467" s="36"/>
      <c r="I467" s="6"/>
      <c r="J467" s="36"/>
      <c r="K467" s="36"/>
      <c r="L467" s="36"/>
      <c r="M467" s="36"/>
      <c r="N467" s="36"/>
      <c r="O467" s="36"/>
      <c r="P467" s="36"/>
      <c r="Q467" s="6"/>
      <c r="R467" s="36"/>
      <c r="S467" s="36"/>
      <c r="T467" s="36"/>
      <c r="U467" s="36"/>
      <c r="V467" s="36"/>
      <c r="W467" s="36"/>
      <c r="X467" s="26"/>
      <c r="Y467" s="26"/>
      <c r="Z467" s="26"/>
    </row>
    <row r="468" spans="1:26" ht="13.2">
      <c r="A468" s="34"/>
      <c r="B468" s="6"/>
      <c r="C468" s="6"/>
      <c r="D468" s="35"/>
      <c r="E468" s="35"/>
      <c r="F468" s="36"/>
      <c r="G468" s="36"/>
      <c r="H468" s="36"/>
      <c r="I468" s="36"/>
      <c r="J468" s="36"/>
      <c r="K468" s="36"/>
      <c r="L468" s="36"/>
      <c r="M468" s="6"/>
      <c r="N468" s="36"/>
      <c r="O468" s="36"/>
      <c r="P468" s="36"/>
      <c r="Q468" s="36"/>
      <c r="R468" s="36"/>
      <c r="S468" s="36"/>
      <c r="T468" s="36"/>
      <c r="U468" s="6"/>
      <c r="V468" s="36"/>
      <c r="W468" s="36"/>
      <c r="X468" s="26"/>
      <c r="Y468" s="26"/>
      <c r="Z468" s="26"/>
    </row>
    <row r="469" spans="1:26" ht="13.2">
      <c r="A469" s="34"/>
      <c r="B469" s="6"/>
      <c r="C469" s="6"/>
      <c r="D469" s="35"/>
      <c r="E469" s="35"/>
      <c r="F469" s="36"/>
      <c r="G469" s="6"/>
      <c r="H469" s="36"/>
      <c r="I469" s="36"/>
      <c r="J469" s="36"/>
      <c r="K469" s="36"/>
      <c r="L469" s="36"/>
      <c r="M469" s="36"/>
      <c r="N469" s="36"/>
      <c r="O469" s="6"/>
      <c r="P469" s="36"/>
      <c r="Q469" s="36"/>
      <c r="R469" s="36"/>
      <c r="S469" s="36"/>
      <c r="T469" s="36"/>
      <c r="U469" s="36"/>
      <c r="V469" s="36"/>
      <c r="W469" s="36"/>
      <c r="X469" s="26"/>
      <c r="Y469" s="26"/>
      <c r="Z469" s="26"/>
    </row>
    <row r="470" spans="1:26" ht="13.2">
      <c r="A470" s="34"/>
      <c r="B470" s="6"/>
      <c r="C470" s="6"/>
      <c r="D470" s="35"/>
      <c r="E470" s="35"/>
      <c r="F470" s="36"/>
      <c r="G470" s="36"/>
      <c r="H470" s="36"/>
      <c r="I470" s="36"/>
      <c r="J470" s="6"/>
      <c r="K470" s="36"/>
      <c r="L470" s="36"/>
      <c r="M470" s="36"/>
      <c r="N470" s="36"/>
      <c r="O470" s="36"/>
      <c r="P470" s="36"/>
      <c r="Q470" s="36"/>
      <c r="R470" s="36"/>
      <c r="S470" s="6"/>
      <c r="T470" s="36"/>
      <c r="U470" s="36"/>
      <c r="V470" s="36"/>
      <c r="W470" s="36"/>
      <c r="X470" s="26"/>
      <c r="Y470" s="26"/>
      <c r="Z470" s="26"/>
    </row>
    <row r="471" spans="1:26" ht="13.2">
      <c r="A471" s="34"/>
      <c r="B471" s="6"/>
      <c r="C471" s="6"/>
      <c r="D471" s="35"/>
      <c r="E471" s="35"/>
      <c r="F471" s="36"/>
      <c r="G471" s="36"/>
      <c r="H471" s="36"/>
      <c r="I471" s="36"/>
      <c r="J471" s="6"/>
      <c r="K471" s="36"/>
      <c r="L471" s="36"/>
      <c r="M471" s="36"/>
      <c r="N471" s="36"/>
      <c r="O471" s="36"/>
      <c r="P471" s="36"/>
      <c r="Q471" s="36"/>
      <c r="R471" s="36"/>
      <c r="S471" s="6"/>
      <c r="T471" s="36"/>
      <c r="U471" s="36"/>
      <c r="V471" s="36"/>
      <c r="W471" s="36"/>
      <c r="X471" s="26"/>
      <c r="Y471" s="26"/>
      <c r="Z471" s="26"/>
    </row>
    <row r="472" spans="1:26" ht="13.2">
      <c r="A472" s="34"/>
      <c r="B472" s="6"/>
      <c r="C472" s="6"/>
      <c r="D472" s="35"/>
      <c r="E472" s="35"/>
      <c r="F472" s="36"/>
      <c r="G472" s="36"/>
      <c r="H472" s="36"/>
      <c r="I472" s="36"/>
      <c r="J472" s="36"/>
      <c r="K472" s="6"/>
      <c r="L472" s="36"/>
      <c r="M472" s="36"/>
      <c r="N472" s="36"/>
      <c r="O472" s="36"/>
      <c r="P472" s="36"/>
      <c r="Q472" s="36"/>
      <c r="R472" s="6"/>
      <c r="S472" s="36"/>
      <c r="T472" s="36"/>
      <c r="U472" s="36"/>
      <c r="V472" s="36"/>
      <c r="W472" s="36"/>
      <c r="X472" s="26"/>
      <c r="Y472" s="26"/>
      <c r="Z472" s="26"/>
    </row>
    <row r="473" spans="1:26" ht="13.2">
      <c r="A473" s="34"/>
      <c r="B473" s="6"/>
      <c r="C473" s="6"/>
      <c r="D473" s="35"/>
      <c r="E473" s="35"/>
      <c r="F473" s="36"/>
      <c r="G473" s="36"/>
      <c r="H473" s="6"/>
      <c r="I473" s="36"/>
      <c r="J473" s="36"/>
      <c r="K473" s="36"/>
      <c r="L473" s="36"/>
      <c r="M473" s="36"/>
      <c r="N473" s="36"/>
      <c r="O473" s="36"/>
      <c r="P473" s="6"/>
      <c r="Q473" s="36"/>
      <c r="R473" s="36"/>
      <c r="S473" s="36"/>
      <c r="T473" s="36"/>
      <c r="U473" s="36"/>
      <c r="V473" s="36"/>
      <c r="W473" s="36"/>
      <c r="X473" s="26"/>
      <c r="Y473" s="26"/>
      <c r="Z473" s="26"/>
    </row>
    <row r="474" spans="1:26" ht="13.2">
      <c r="A474" s="34"/>
      <c r="B474" s="6"/>
      <c r="C474" s="6"/>
      <c r="D474" s="35"/>
      <c r="E474" s="35"/>
      <c r="F474" s="36"/>
      <c r="G474" s="36"/>
      <c r="H474" s="36"/>
      <c r="I474" s="36"/>
      <c r="J474" s="36"/>
      <c r="K474" s="36"/>
      <c r="L474" s="36"/>
      <c r="M474" s="6"/>
      <c r="N474" s="36"/>
      <c r="O474" s="36"/>
      <c r="P474" s="36"/>
      <c r="Q474" s="36"/>
      <c r="R474" s="36"/>
      <c r="S474" s="36"/>
      <c r="T474" s="36"/>
      <c r="U474" s="6"/>
      <c r="V474" s="36"/>
      <c r="W474" s="36"/>
      <c r="X474" s="26"/>
      <c r="Y474" s="26"/>
      <c r="Z474" s="26"/>
    </row>
    <row r="475" spans="1:26" ht="13.2">
      <c r="A475" s="34"/>
      <c r="B475" s="6"/>
      <c r="C475" s="6"/>
      <c r="D475" s="35"/>
      <c r="E475" s="35"/>
      <c r="F475" s="36"/>
      <c r="G475" s="6"/>
      <c r="H475" s="36"/>
      <c r="I475" s="36"/>
      <c r="J475" s="36"/>
      <c r="K475" s="36"/>
      <c r="L475" s="36"/>
      <c r="M475" s="36"/>
      <c r="N475" s="36"/>
      <c r="O475" s="6"/>
      <c r="P475" s="36"/>
      <c r="Q475" s="36"/>
      <c r="R475" s="36"/>
      <c r="S475" s="36"/>
      <c r="T475" s="36"/>
      <c r="U475" s="36"/>
      <c r="V475" s="36"/>
      <c r="W475" s="36"/>
      <c r="X475" s="26"/>
      <c r="Y475" s="26"/>
      <c r="Z475" s="26"/>
    </row>
    <row r="476" spans="1:26" ht="13.2">
      <c r="A476" s="34"/>
      <c r="B476" s="6"/>
      <c r="C476" s="6"/>
      <c r="D476" s="35"/>
      <c r="E476" s="35"/>
      <c r="F476" s="36"/>
      <c r="G476" s="36"/>
      <c r="H476" s="36"/>
      <c r="I476" s="36"/>
      <c r="J476" s="36"/>
      <c r="K476" s="6"/>
      <c r="L476" s="36"/>
      <c r="M476" s="36"/>
      <c r="N476" s="36"/>
      <c r="O476" s="36"/>
      <c r="P476" s="36"/>
      <c r="Q476" s="36"/>
      <c r="R476" s="6"/>
      <c r="S476" s="36"/>
      <c r="T476" s="36"/>
      <c r="U476" s="36"/>
      <c r="V476" s="36"/>
      <c r="W476" s="36"/>
      <c r="X476" s="26"/>
      <c r="Y476" s="26"/>
      <c r="Z476" s="26"/>
    </row>
    <row r="477" spans="1:26" ht="13.2">
      <c r="A477" s="34"/>
      <c r="B477" s="6"/>
      <c r="C477" s="6"/>
      <c r="D477" s="35"/>
      <c r="E477" s="35"/>
      <c r="F477" s="36"/>
      <c r="G477" s="36"/>
      <c r="H477" s="6"/>
      <c r="I477" s="36"/>
      <c r="J477" s="36"/>
      <c r="K477" s="36"/>
      <c r="L477" s="36"/>
      <c r="M477" s="36"/>
      <c r="N477" s="36"/>
      <c r="O477" s="6"/>
      <c r="P477" s="36"/>
      <c r="Q477" s="36"/>
      <c r="R477" s="36"/>
      <c r="S477" s="36"/>
      <c r="T477" s="36"/>
      <c r="U477" s="36"/>
      <c r="V477" s="36"/>
      <c r="W477" s="36"/>
      <c r="X477" s="26"/>
      <c r="Y477" s="26"/>
      <c r="Z477" s="26"/>
    </row>
    <row r="478" spans="1:26" ht="13.2">
      <c r="A478" s="34"/>
      <c r="B478" s="6"/>
      <c r="C478" s="6"/>
      <c r="D478" s="35"/>
      <c r="E478" s="35"/>
      <c r="F478" s="36"/>
      <c r="G478" s="36"/>
      <c r="H478" s="6"/>
      <c r="I478" s="36"/>
      <c r="J478" s="36"/>
      <c r="K478" s="36"/>
      <c r="L478" s="36"/>
      <c r="M478" s="36"/>
      <c r="N478" s="36"/>
      <c r="O478" s="36"/>
      <c r="P478" s="6"/>
      <c r="Q478" s="36"/>
      <c r="R478" s="36"/>
      <c r="S478" s="36"/>
      <c r="T478" s="36"/>
      <c r="U478" s="36"/>
      <c r="V478" s="36"/>
      <c r="W478" s="36"/>
      <c r="X478" s="26"/>
      <c r="Y478" s="26"/>
      <c r="Z478" s="26"/>
    </row>
    <row r="479" spans="1:26" ht="13.2">
      <c r="A479" s="34"/>
      <c r="B479" s="6"/>
      <c r="C479" s="38"/>
      <c r="D479" s="38"/>
      <c r="E479" s="38"/>
      <c r="F479" s="36"/>
      <c r="G479" s="36"/>
      <c r="H479" s="36"/>
      <c r="I479" s="36"/>
      <c r="J479" s="36"/>
      <c r="K479" s="36"/>
      <c r="L479" s="36"/>
      <c r="M479" s="36"/>
      <c r="N479" s="36"/>
      <c r="O479" s="36"/>
      <c r="P479" s="36"/>
      <c r="Q479" s="36"/>
      <c r="R479" s="36"/>
      <c r="S479" s="36"/>
      <c r="T479" s="36"/>
      <c r="U479" s="36"/>
      <c r="V479" s="36"/>
      <c r="W479" s="36"/>
      <c r="X479" s="26"/>
      <c r="Y479" s="26"/>
      <c r="Z479" s="26"/>
    </row>
    <row r="480" spans="1:26" ht="13.2">
      <c r="B480" s="36"/>
      <c r="C480" s="39"/>
      <c r="D480" s="29"/>
      <c r="E480" s="39"/>
      <c r="V480" s="9"/>
      <c r="X480" s="10"/>
      <c r="Y480" s="40"/>
      <c r="Z480" s="40"/>
    </row>
    <row r="481" spans="2:26" ht="13.2">
      <c r="B481" s="36"/>
      <c r="C481" s="39"/>
      <c r="D481" s="29"/>
      <c r="E481" s="39"/>
      <c r="V481" s="9"/>
      <c r="X481" s="10"/>
      <c r="Y481" s="40"/>
      <c r="Z481" s="40"/>
    </row>
    <row r="482" spans="2:26" ht="13.2">
      <c r="B482" s="36"/>
      <c r="C482" s="39"/>
      <c r="D482" s="39"/>
      <c r="E482" s="39"/>
      <c r="V482" s="9"/>
      <c r="X482" s="10"/>
      <c r="Y482" s="40"/>
      <c r="Z482" s="40"/>
    </row>
    <row r="483" spans="2:26" ht="13.2">
      <c r="B483" s="36"/>
      <c r="C483" s="41"/>
      <c r="D483" s="41"/>
      <c r="E483" s="41"/>
      <c r="V483" s="9"/>
      <c r="X483" s="10"/>
      <c r="Y483" s="40"/>
      <c r="Z483" s="40"/>
    </row>
    <row r="484" spans="2:26" ht="13.2">
      <c r="B484" s="36"/>
      <c r="D484" s="41"/>
      <c r="E484" s="41"/>
      <c r="V484" s="9"/>
      <c r="X484" s="10"/>
      <c r="Y484" s="40"/>
      <c r="Z484" s="40"/>
    </row>
    <row r="485" spans="2:26" ht="13.2">
      <c r="B485" s="36"/>
      <c r="D485" s="41"/>
      <c r="E485" s="41"/>
      <c r="V485" s="9"/>
      <c r="X485" s="10"/>
      <c r="Y485" s="40"/>
      <c r="Z485" s="40"/>
    </row>
    <row r="486" spans="2:26" ht="13.2">
      <c r="B486" s="36"/>
      <c r="D486" s="41"/>
      <c r="E486" s="41"/>
      <c r="V486" s="9"/>
      <c r="X486" s="10"/>
      <c r="Y486" s="40"/>
      <c r="Z486" s="40"/>
    </row>
    <row r="487" spans="2:26" ht="13.2">
      <c r="B487" s="36"/>
      <c r="D487" s="41"/>
      <c r="E487" s="41"/>
      <c r="V487" s="9"/>
      <c r="X487" s="10"/>
      <c r="Y487" s="40"/>
      <c r="Z487" s="40"/>
    </row>
    <row r="488" spans="2:26" ht="13.2">
      <c r="B488" s="36"/>
      <c r="D488" s="41"/>
      <c r="E488" s="41"/>
      <c r="V488" s="9"/>
      <c r="X488" s="10"/>
      <c r="Y488" s="40"/>
      <c r="Z488" s="40"/>
    </row>
    <row r="489" spans="2:26" ht="13.2">
      <c r="B489" s="36"/>
      <c r="D489" s="41"/>
      <c r="E489" s="41"/>
      <c r="V489" s="9"/>
      <c r="X489" s="10"/>
      <c r="Y489" s="40"/>
      <c r="Z489" s="40"/>
    </row>
    <row r="490" spans="2:26" ht="13.2">
      <c r="B490" s="36"/>
      <c r="D490" s="41"/>
      <c r="E490" s="41"/>
      <c r="V490" s="9"/>
      <c r="X490" s="10"/>
      <c r="Y490" s="40"/>
      <c r="Z490" s="40"/>
    </row>
    <row r="491" spans="2:26" ht="13.2">
      <c r="B491" s="36"/>
      <c r="D491" s="41"/>
      <c r="E491" s="41"/>
      <c r="V491" s="9"/>
      <c r="X491" s="10"/>
      <c r="Y491" s="40"/>
      <c r="Z491" s="40"/>
    </row>
    <row r="492" spans="2:26" ht="13.2">
      <c r="B492" s="36"/>
      <c r="D492" s="41"/>
      <c r="E492" s="41"/>
      <c r="V492" s="9"/>
      <c r="X492" s="10"/>
      <c r="Y492" s="40"/>
      <c r="Z492" s="40"/>
    </row>
    <row r="493" spans="2:26" ht="13.2">
      <c r="B493" s="36"/>
      <c r="D493" s="41"/>
      <c r="E493" s="41"/>
      <c r="V493" s="9"/>
      <c r="X493" s="10"/>
      <c r="Y493" s="40"/>
      <c r="Z493" s="40"/>
    </row>
    <row r="494" spans="2:26" ht="13.2">
      <c r="B494" s="36"/>
      <c r="D494" s="41"/>
      <c r="E494" s="41"/>
      <c r="V494" s="9"/>
      <c r="X494" s="10"/>
      <c r="Y494" s="40"/>
      <c r="Z494" s="40"/>
    </row>
    <row r="495" spans="2:26" ht="13.2">
      <c r="B495" s="36"/>
      <c r="D495" s="41"/>
      <c r="E495" s="41"/>
      <c r="V495" s="9"/>
      <c r="X495" s="10"/>
      <c r="Y495" s="40"/>
      <c r="Z495" s="40"/>
    </row>
    <row r="496" spans="2:26" ht="13.2">
      <c r="B496" s="36"/>
      <c r="D496" s="41"/>
      <c r="E496" s="41"/>
      <c r="V496" s="9"/>
      <c r="X496" s="10"/>
      <c r="Y496" s="40"/>
      <c r="Z496" s="40"/>
    </row>
    <row r="497" spans="2:26" ht="13.2">
      <c r="B497" s="36"/>
      <c r="D497" s="41"/>
      <c r="E497" s="41"/>
      <c r="V497" s="9"/>
      <c r="X497" s="10"/>
      <c r="Y497" s="40"/>
      <c r="Z497" s="40"/>
    </row>
    <row r="498" spans="2:26" ht="13.2">
      <c r="B498" s="36"/>
      <c r="D498" s="41"/>
      <c r="E498" s="41"/>
      <c r="V498" s="9"/>
      <c r="X498" s="10"/>
      <c r="Y498" s="40"/>
      <c r="Z498" s="40"/>
    </row>
    <row r="499" spans="2:26" ht="13.2">
      <c r="B499" s="36"/>
      <c r="D499" s="41"/>
      <c r="E499" s="41"/>
      <c r="V499" s="9"/>
      <c r="X499" s="10"/>
      <c r="Y499" s="40"/>
      <c r="Z499" s="40"/>
    </row>
    <row r="500" spans="2:26" ht="13.2">
      <c r="B500" s="36"/>
      <c r="D500" s="41"/>
      <c r="E500" s="41"/>
      <c r="V500" s="9"/>
      <c r="X500" s="10"/>
      <c r="Y500" s="40"/>
      <c r="Z500" s="40"/>
    </row>
    <row r="501" spans="2:26" ht="13.2">
      <c r="B501" s="36"/>
      <c r="D501" s="41"/>
      <c r="E501" s="41"/>
      <c r="V501" s="9"/>
      <c r="X501" s="10"/>
      <c r="Y501" s="40"/>
      <c r="Z501" s="40"/>
    </row>
    <row r="502" spans="2:26" ht="13.2">
      <c r="B502" s="36"/>
      <c r="D502" s="41"/>
      <c r="E502" s="41"/>
      <c r="V502" s="9"/>
      <c r="X502" s="10"/>
      <c r="Y502" s="40"/>
      <c r="Z502" s="40"/>
    </row>
    <row r="503" spans="2:26" ht="13.2">
      <c r="B503" s="36"/>
      <c r="D503" s="41"/>
      <c r="E503" s="41"/>
      <c r="V503" s="9"/>
      <c r="X503" s="10"/>
      <c r="Y503" s="40"/>
      <c r="Z503" s="40"/>
    </row>
    <row r="504" spans="2:26" ht="13.2">
      <c r="B504" s="36"/>
      <c r="D504" s="41"/>
      <c r="E504" s="41"/>
      <c r="V504" s="9"/>
      <c r="X504" s="10"/>
      <c r="Y504" s="40"/>
      <c r="Z504" s="40"/>
    </row>
    <row r="505" spans="2:26" ht="13.2">
      <c r="B505" s="36"/>
      <c r="D505" s="41"/>
      <c r="E505" s="41"/>
      <c r="V505" s="9"/>
      <c r="X505" s="10"/>
      <c r="Y505" s="40"/>
      <c r="Z505" s="40"/>
    </row>
    <row r="506" spans="2:26" ht="13.2">
      <c r="B506" s="36"/>
      <c r="D506" s="41"/>
      <c r="E506" s="41"/>
      <c r="V506" s="9"/>
      <c r="X506" s="10"/>
      <c r="Y506" s="40"/>
      <c r="Z506" s="40"/>
    </row>
    <row r="507" spans="2:26" ht="13.2">
      <c r="B507" s="36"/>
      <c r="D507" s="41"/>
      <c r="E507" s="41"/>
      <c r="V507" s="9"/>
      <c r="X507" s="10"/>
      <c r="Y507" s="40"/>
      <c r="Z507" s="40"/>
    </row>
    <row r="508" spans="2:26" ht="13.2">
      <c r="B508" s="36"/>
      <c r="D508" s="41"/>
      <c r="E508" s="41"/>
      <c r="V508" s="9"/>
      <c r="X508" s="10"/>
      <c r="Y508" s="40"/>
      <c r="Z508" s="40"/>
    </row>
    <row r="509" spans="2:26" ht="13.2">
      <c r="B509" s="36"/>
      <c r="D509" s="41"/>
      <c r="E509" s="41"/>
      <c r="V509" s="9"/>
      <c r="X509" s="10"/>
      <c r="Y509" s="40"/>
      <c r="Z509" s="40"/>
    </row>
    <row r="510" spans="2:26" ht="13.2">
      <c r="B510" s="36"/>
      <c r="D510" s="41"/>
      <c r="E510" s="41"/>
      <c r="V510" s="9"/>
      <c r="X510" s="10"/>
      <c r="Y510" s="40"/>
      <c r="Z510" s="40"/>
    </row>
    <row r="511" spans="2:26" ht="13.2">
      <c r="B511" s="36"/>
      <c r="D511" s="41"/>
      <c r="E511" s="41"/>
      <c r="V511" s="9"/>
      <c r="X511" s="10"/>
      <c r="Y511" s="40"/>
      <c r="Z511" s="40"/>
    </row>
    <row r="512" spans="2:26" ht="13.2">
      <c r="B512" s="36"/>
      <c r="D512" s="41"/>
      <c r="E512" s="41"/>
      <c r="V512" s="9"/>
      <c r="X512" s="10"/>
      <c r="Y512" s="40"/>
      <c r="Z512" s="40"/>
    </row>
    <row r="513" spans="2:26" ht="13.2">
      <c r="B513" s="36"/>
      <c r="D513" s="41"/>
      <c r="E513" s="41"/>
      <c r="V513" s="9"/>
      <c r="X513" s="10"/>
      <c r="Y513" s="40"/>
      <c r="Z513" s="40"/>
    </row>
    <row r="514" spans="2:26" ht="13.2">
      <c r="B514" s="36"/>
      <c r="D514" s="41"/>
      <c r="E514" s="41"/>
      <c r="V514" s="9"/>
      <c r="X514" s="10"/>
      <c r="Y514" s="40"/>
      <c r="Z514" s="40"/>
    </row>
    <row r="515" spans="2:26" ht="13.2">
      <c r="B515" s="36"/>
      <c r="D515" s="41"/>
      <c r="E515" s="41"/>
      <c r="V515" s="9"/>
      <c r="X515" s="10"/>
      <c r="Y515" s="40"/>
      <c r="Z515" s="40"/>
    </row>
    <row r="516" spans="2:26" ht="13.2">
      <c r="B516" s="36"/>
      <c r="D516" s="41"/>
      <c r="E516" s="41"/>
      <c r="V516" s="9"/>
      <c r="X516" s="10"/>
      <c r="Y516" s="40"/>
      <c r="Z516" s="40"/>
    </row>
    <row r="517" spans="2:26" ht="13.2">
      <c r="B517" s="36"/>
      <c r="D517" s="41"/>
      <c r="E517" s="41"/>
      <c r="V517" s="9"/>
      <c r="X517" s="10"/>
      <c r="Y517" s="40"/>
      <c r="Z517" s="40"/>
    </row>
    <row r="518" spans="2:26" ht="13.2">
      <c r="B518" s="36"/>
      <c r="D518" s="41"/>
      <c r="E518" s="41"/>
      <c r="V518" s="9"/>
      <c r="X518" s="10"/>
      <c r="Y518" s="40"/>
      <c r="Z518" s="40"/>
    </row>
    <row r="519" spans="2:26" ht="13.2">
      <c r="B519" s="36"/>
      <c r="D519" s="41"/>
      <c r="E519" s="41"/>
      <c r="V519" s="9"/>
      <c r="X519" s="10"/>
      <c r="Y519" s="40"/>
      <c r="Z519" s="40"/>
    </row>
    <row r="520" spans="2:26" ht="13.2">
      <c r="B520" s="36"/>
      <c r="D520" s="41"/>
      <c r="E520" s="41"/>
      <c r="V520" s="9"/>
      <c r="X520" s="10"/>
      <c r="Y520" s="40"/>
      <c r="Z520" s="40"/>
    </row>
    <row r="521" spans="2:26" ht="13.2">
      <c r="B521" s="36"/>
      <c r="D521" s="41"/>
      <c r="E521" s="41"/>
      <c r="V521" s="9"/>
      <c r="X521" s="10"/>
      <c r="Y521" s="40"/>
      <c r="Z521" s="40"/>
    </row>
    <row r="522" spans="2:26" ht="13.2">
      <c r="B522" s="36"/>
      <c r="D522" s="41"/>
      <c r="E522" s="41"/>
      <c r="V522" s="9"/>
      <c r="X522" s="10"/>
      <c r="Y522" s="40"/>
      <c r="Z522" s="40"/>
    </row>
    <row r="523" spans="2:26" ht="13.2">
      <c r="B523" s="36"/>
      <c r="D523" s="41"/>
      <c r="E523" s="41"/>
      <c r="V523" s="9"/>
      <c r="X523" s="10"/>
      <c r="Y523" s="40"/>
      <c r="Z523" s="40"/>
    </row>
    <row r="524" spans="2:26" ht="13.2">
      <c r="B524" s="36"/>
      <c r="D524" s="41"/>
      <c r="E524" s="41"/>
      <c r="V524" s="9"/>
      <c r="X524" s="10"/>
      <c r="Y524" s="40"/>
      <c r="Z524" s="40"/>
    </row>
    <row r="525" spans="2:26" ht="13.2">
      <c r="B525" s="36"/>
      <c r="D525" s="41"/>
      <c r="E525" s="41"/>
      <c r="V525" s="9"/>
      <c r="X525" s="10"/>
      <c r="Y525" s="40"/>
      <c r="Z525" s="40"/>
    </row>
    <row r="526" spans="2:26" ht="13.2">
      <c r="B526" s="36"/>
      <c r="D526" s="41"/>
      <c r="E526" s="41"/>
      <c r="V526" s="9"/>
      <c r="X526" s="10"/>
      <c r="Y526" s="40"/>
      <c r="Z526" s="40"/>
    </row>
    <row r="527" spans="2:26" ht="13.2">
      <c r="B527" s="36"/>
      <c r="D527" s="41"/>
      <c r="E527" s="41"/>
      <c r="V527" s="9"/>
      <c r="X527" s="10"/>
      <c r="Y527" s="40"/>
      <c r="Z527" s="40"/>
    </row>
    <row r="528" spans="2:26" ht="13.2">
      <c r="B528" s="36"/>
      <c r="D528" s="41"/>
      <c r="E528" s="41"/>
      <c r="V528" s="9"/>
      <c r="X528" s="10"/>
      <c r="Y528" s="40"/>
      <c r="Z528" s="40"/>
    </row>
    <row r="529" spans="2:26" ht="13.2">
      <c r="B529" s="36"/>
      <c r="D529" s="41"/>
      <c r="E529" s="41"/>
      <c r="V529" s="9"/>
      <c r="X529" s="10"/>
      <c r="Y529" s="40"/>
      <c r="Z529" s="40"/>
    </row>
    <row r="530" spans="2:26" ht="13.2">
      <c r="B530" s="36"/>
      <c r="D530" s="41"/>
      <c r="E530" s="41"/>
      <c r="V530" s="9"/>
      <c r="X530" s="10"/>
      <c r="Y530" s="40"/>
      <c r="Z530" s="40"/>
    </row>
    <row r="531" spans="2:26" ht="13.2">
      <c r="B531" s="36"/>
      <c r="D531" s="41"/>
      <c r="E531" s="41"/>
      <c r="V531" s="9"/>
      <c r="X531" s="10"/>
      <c r="Y531" s="40"/>
      <c r="Z531" s="40"/>
    </row>
    <row r="532" spans="2:26" ht="13.2">
      <c r="B532" s="36"/>
      <c r="D532" s="41"/>
      <c r="E532" s="41"/>
      <c r="V532" s="9"/>
      <c r="X532" s="10"/>
      <c r="Y532" s="40"/>
      <c r="Z532" s="40"/>
    </row>
    <row r="533" spans="2:26" ht="13.2">
      <c r="B533" s="36"/>
      <c r="D533" s="41"/>
      <c r="E533" s="41"/>
      <c r="V533" s="9"/>
      <c r="X533" s="10"/>
      <c r="Y533" s="40"/>
      <c r="Z533" s="40"/>
    </row>
    <row r="534" spans="2:26" ht="13.2">
      <c r="B534" s="36"/>
      <c r="D534" s="41"/>
      <c r="E534" s="41"/>
      <c r="V534" s="9"/>
      <c r="X534" s="10"/>
      <c r="Y534" s="40"/>
      <c r="Z534" s="40"/>
    </row>
    <row r="535" spans="2:26" ht="13.2">
      <c r="B535" s="36"/>
      <c r="D535" s="41"/>
      <c r="E535" s="41"/>
      <c r="V535" s="9"/>
      <c r="X535" s="10"/>
      <c r="Y535" s="40"/>
      <c r="Z535" s="40"/>
    </row>
    <row r="536" spans="2:26" ht="13.2">
      <c r="B536" s="36"/>
      <c r="D536" s="41"/>
      <c r="E536" s="41"/>
      <c r="V536" s="9"/>
      <c r="X536" s="10"/>
      <c r="Y536" s="40"/>
      <c r="Z536" s="40"/>
    </row>
    <row r="537" spans="2:26" ht="13.2">
      <c r="B537" s="36"/>
      <c r="D537" s="41"/>
      <c r="E537" s="41"/>
      <c r="V537" s="9"/>
      <c r="X537" s="10"/>
      <c r="Y537" s="40"/>
      <c r="Z537" s="40"/>
    </row>
    <row r="538" spans="2:26" ht="13.2">
      <c r="B538" s="36"/>
      <c r="D538" s="41"/>
      <c r="E538" s="41"/>
      <c r="V538" s="9"/>
      <c r="X538" s="10"/>
      <c r="Y538" s="40"/>
      <c r="Z538" s="40"/>
    </row>
    <row r="539" spans="2:26" ht="13.2">
      <c r="B539" s="36"/>
      <c r="D539" s="41"/>
      <c r="E539" s="41"/>
      <c r="V539" s="9"/>
      <c r="X539" s="10"/>
      <c r="Y539" s="40"/>
      <c r="Z539" s="40"/>
    </row>
    <row r="540" spans="2:26" ht="13.2">
      <c r="B540" s="36"/>
      <c r="D540" s="41"/>
      <c r="E540" s="41"/>
      <c r="V540" s="9"/>
      <c r="X540" s="10"/>
      <c r="Y540" s="40"/>
      <c r="Z540" s="40"/>
    </row>
    <row r="541" spans="2:26" ht="13.2">
      <c r="B541" s="36"/>
      <c r="D541" s="41"/>
      <c r="E541" s="41"/>
      <c r="V541" s="9"/>
      <c r="X541" s="10"/>
      <c r="Y541" s="40"/>
      <c r="Z541" s="40"/>
    </row>
    <row r="542" spans="2:26" ht="13.2">
      <c r="B542" s="36"/>
      <c r="D542" s="41"/>
      <c r="E542" s="41"/>
      <c r="V542" s="9"/>
      <c r="X542" s="10"/>
      <c r="Y542" s="40"/>
      <c r="Z542" s="40"/>
    </row>
    <row r="543" spans="2:26" ht="13.2">
      <c r="B543" s="36"/>
      <c r="D543" s="41"/>
      <c r="E543" s="41"/>
      <c r="V543" s="9"/>
      <c r="X543" s="10"/>
      <c r="Y543" s="40"/>
      <c r="Z543" s="40"/>
    </row>
    <row r="544" spans="2:26" ht="13.2">
      <c r="B544" s="36"/>
      <c r="D544" s="41"/>
      <c r="E544" s="41"/>
      <c r="V544" s="9"/>
      <c r="X544" s="10"/>
      <c r="Y544" s="40"/>
      <c r="Z544" s="40"/>
    </row>
    <row r="545" spans="2:26" ht="13.2">
      <c r="B545" s="36"/>
      <c r="D545" s="41"/>
      <c r="E545" s="41"/>
      <c r="V545" s="9"/>
      <c r="X545" s="10"/>
      <c r="Y545" s="40"/>
      <c r="Z545" s="40"/>
    </row>
    <row r="546" spans="2:26" ht="13.2">
      <c r="B546" s="36"/>
      <c r="D546" s="41"/>
      <c r="E546" s="41"/>
      <c r="V546" s="9"/>
      <c r="X546" s="10"/>
      <c r="Y546" s="40"/>
      <c r="Z546" s="40"/>
    </row>
    <row r="547" spans="2:26" ht="13.2">
      <c r="B547" s="36"/>
      <c r="D547" s="41"/>
      <c r="E547" s="41"/>
      <c r="V547" s="9"/>
      <c r="X547" s="10"/>
      <c r="Y547" s="40"/>
      <c r="Z547" s="40"/>
    </row>
    <row r="548" spans="2:26" ht="13.2">
      <c r="B548" s="36"/>
      <c r="D548" s="41"/>
      <c r="E548" s="41"/>
      <c r="V548" s="9"/>
      <c r="X548" s="10"/>
      <c r="Y548" s="40"/>
      <c r="Z548" s="40"/>
    </row>
    <row r="549" spans="2:26" ht="13.2">
      <c r="B549" s="36"/>
      <c r="D549" s="41"/>
      <c r="E549" s="41"/>
      <c r="V549" s="9"/>
      <c r="X549" s="10"/>
      <c r="Y549" s="40"/>
      <c r="Z549" s="40"/>
    </row>
    <row r="550" spans="2:26" ht="13.2">
      <c r="B550" s="36"/>
      <c r="D550" s="41"/>
      <c r="E550" s="41"/>
      <c r="V550" s="9"/>
      <c r="X550" s="10"/>
      <c r="Y550" s="40"/>
      <c r="Z550" s="40"/>
    </row>
    <row r="551" spans="2:26" ht="13.2">
      <c r="B551" s="36"/>
      <c r="D551" s="41"/>
      <c r="E551" s="41"/>
      <c r="V551" s="9"/>
      <c r="X551" s="10"/>
      <c r="Y551" s="40"/>
      <c r="Z551" s="40"/>
    </row>
    <row r="552" spans="2:26" ht="13.2">
      <c r="B552" s="36"/>
      <c r="D552" s="41"/>
      <c r="E552" s="41"/>
      <c r="V552" s="9"/>
      <c r="X552" s="10"/>
      <c r="Y552" s="40"/>
      <c r="Z552" s="40"/>
    </row>
    <row r="553" spans="2:26" ht="13.2">
      <c r="B553" s="36"/>
      <c r="D553" s="41"/>
      <c r="E553" s="41"/>
      <c r="V553" s="9"/>
      <c r="X553" s="10"/>
      <c r="Y553" s="40"/>
      <c r="Z553" s="40"/>
    </row>
    <row r="554" spans="2:26" ht="13.2">
      <c r="B554" s="36"/>
      <c r="D554" s="41"/>
      <c r="E554" s="41"/>
      <c r="V554" s="9"/>
      <c r="X554" s="10"/>
      <c r="Y554" s="40"/>
      <c r="Z554" s="40"/>
    </row>
    <row r="555" spans="2:26" ht="13.2">
      <c r="B555" s="36"/>
      <c r="D555" s="41"/>
      <c r="E555" s="41"/>
      <c r="V555" s="9"/>
      <c r="X555" s="10"/>
      <c r="Y555" s="40"/>
      <c r="Z555" s="40"/>
    </row>
    <row r="556" spans="2:26" ht="13.2">
      <c r="B556" s="36"/>
      <c r="D556" s="41"/>
      <c r="E556" s="41"/>
      <c r="V556" s="9"/>
      <c r="X556" s="10"/>
      <c r="Y556" s="40"/>
      <c r="Z556" s="40"/>
    </row>
    <row r="557" spans="2:26" ht="13.2">
      <c r="B557" s="36"/>
      <c r="D557" s="41"/>
      <c r="E557" s="41"/>
      <c r="V557" s="9"/>
      <c r="X557" s="10"/>
      <c r="Y557" s="40"/>
      <c r="Z557" s="40"/>
    </row>
    <row r="558" spans="2:26" ht="13.2">
      <c r="B558" s="36"/>
      <c r="D558" s="41"/>
      <c r="E558" s="41"/>
      <c r="V558" s="9"/>
      <c r="X558" s="10"/>
      <c r="Y558" s="40"/>
      <c r="Z558" s="40"/>
    </row>
    <row r="559" spans="2:26" ht="13.2">
      <c r="B559" s="36"/>
      <c r="D559" s="41"/>
      <c r="E559" s="41"/>
      <c r="V559" s="9"/>
      <c r="X559" s="10"/>
      <c r="Y559" s="40"/>
      <c r="Z559" s="40"/>
    </row>
    <row r="560" spans="2:26" ht="13.2">
      <c r="B560" s="36"/>
      <c r="D560" s="41"/>
      <c r="E560" s="41"/>
      <c r="V560" s="9"/>
      <c r="X560" s="10"/>
      <c r="Y560" s="40"/>
      <c r="Z560" s="40"/>
    </row>
    <row r="561" spans="2:26" ht="13.2">
      <c r="B561" s="36"/>
      <c r="D561" s="41"/>
      <c r="E561" s="41"/>
      <c r="V561" s="9"/>
      <c r="X561" s="10"/>
      <c r="Y561" s="40"/>
      <c r="Z561" s="40"/>
    </row>
    <row r="562" spans="2:26" ht="13.2">
      <c r="B562" s="36"/>
      <c r="D562" s="41"/>
      <c r="E562" s="41"/>
      <c r="V562" s="9"/>
      <c r="X562" s="10"/>
      <c r="Y562" s="40"/>
      <c r="Z562" s="40"/>
    </row>
    <row r="563" spans="2:26" ht="13.2">
      <c r="B563" s="36"/>
      <c r="D563" s="41"/>
      <c r="E563" s="41"/>
      <c r="V563" s="9"/>
      <c r="X563" s="10"/>
      <c r="Y563" s="40"/>
      <c r="Z563" s="40"/>
    </row>
    <row r="564" spans="2:26" ht="13.2">
      <c r="B564" s="36"/>
      <c r="D564" s="41"/>
      <c r="E564" s="41"/>
      <c r="V564" s="9"/>
      <c r="X564" s="10"/>
      <c r="Y564" s="40"/>
      <c r="Z564" s="40"/>
    </row>
    <row r="565" spans="2:26" ht="13.2">
      <c r="B565" s="36"/>
      <c r="D565" s="41"/>
      <c r="E565" s="41"/>
      <c r="V565" s="9"/>
      <c r="X565" s="10"/>
      <c r="Y565" s="40"/>
      <c r="Z565" s="40"/>
    </row>
    <row r="566" spans="2:26" ht="13.2">
      <c r="B566" s="36"/>
      <c r="D566" s="41"/>
      <c r="E566" s="41"/>
      <c r="V566" s="9"/>
      <c r="X566" s="10"/>
      <c r="Y566" s="40"/>
      <c r="Z566" s="40"/>
    </row>
    <row r="567" spans="2:26" ht="13.2">
      <c r="B567" s="36"/>
      <c r="D567" s="41"/>
      <c r="E567" s="41"/>
      <c r="V567" s="9"/>
      <c r="X567" s="10"/>
      <c r="Y567" s="40"/>
      <c r="Z567" s="40"/>
    </row>
    <row r="568" spans="2:26" ht="13.2">
      <c r="B568" s="36"/>
      <c r="D568" s="41"/>
      <c r="E568" s="41"/>
      <c r="V568" s="9"/>
      <c r="X568" s="10"/>
      <c r="Y568" s="40"/>
      <c r="Z568" s="40"/>
    </row>
    <row r="569" spans="2:26" ht="13.2">
      <c r="B569" s="36"/>
      <c r="D569" s="41"/>
      <c r="E569" s="41"/>
      <c r="V569" s="9"/>
      <c r="X569" s="10"/>
      <c r="Y569" s="40"/>
      <c r="Z569" s="40"/>
    </row>
    <row r="570" spans="2:26" ht="13.2">
      <c r="B570" s="36"/>
      <c r="D570" s="41"/>
      <c r="E570" s="41"/>
      <c r="V570" s="9"/>
      <c r="X570" s="10"/>
      <c r="Y570" s="40"/>
      <c r="Z570" s="40"/>
    </row>
    <row r="571" spans="2:26" ht="13.2">
      <c r="B571" s="36"/>
      <c r="D571" s="41"/>
      <c r="E571" s="41"/>
      <c r="V571" s="9"/>
      <c r="X571" s="10"/>
      <c r="Y571" s="40"/>
      <c r="Z571" s="40"/>
    </row>
    <row r="572" spans="2:26" ht="13.2">
      <c r="B572" s="36"/>
      <c r="D572" s="41"/>
      <c r="E572" s="41"/>
      <c r="V572" s="9"/>
      <c r="X572" s="10"/>
      <c r="Y572" s="40"/>
      <c r="Z572" s="40"/>
    </row>
    <row r="573" spans="2:26" ht="13.2">
      <c r="B573" s="36"/>
      <c r="D573" s="41"/>
      <c r="E573" s="41"/>
      <c r="V573" s="9"/>
      <c r="X573" s="10"/>
      <c r="Y573" s="40"/>
      <c r="Z573" s="40"/>
    </row>
    <row r="574" spans="2:26" ht="13.2">
      <c r="B574" s="36"/>
      <c r="D574" s="41"/>
      <c r="E574" s="41"/>
      <c r="V574" s="9"/>
      <c r="X574" s="10"/>
      <c r="Y574" s="40"/>
      <c r="Z574" s="40"/>
    </row>
    <row r="575" spans="2:26" ht="13.2">
      <c r="B575" s="36"/>
      <c r="D575" s="41"/>
      <c r="E575" s="41"/>
      <c r="V575" s="9"/>
      <c r="X575" s="10"/>
      <c r="Y575" s="40"/>
      <c r="Z575" s="40"/>
    </row>
    <row r="576" spans="2:26" ht="13.2">
      <c r="B576" s="36"/>
      <c r="D576" s="41"/>
      <c r="E576" s="41"/>
      <c r="V576" s="9"/>
      <c r="X576" s="10"/>
      <c r="Y576" s="40"/>
      <c r="Z576" s="40"/>
    </row>
    <row r="577" spans="2:26" ht="13.2">
      <c r="B577" s="36"/>
      <c r="D577" s="41"/>
      <c r="E577" s="41"/>
      <c r="V577" s="9"/>
      <c r="X577" s="10"/>
      <c r="Y577" s="40"/>
      <c r="Z577" s="40"/>
    </row>
    <row r="578" spans="2:26" ht="13.2">
      <c r="B578" s="36"/>
      <c r="D578" s="41"/>
      <c r="E578" s="41"/>
      <c r="V578" s="9"/>
      <c r="X578" s="10"/>
      <c r="Y578" s="40"/>
      <c r="Z578" s="40"/>
    </row>
    <row r="579" spans="2:26" ht="13.2">
      <c r="B579" s="36"/>
      <c r="D579" s="41"/>
      <c r="E579" s="41"/>
      <c r="V579" s="9"/>
      <c r="X579" s="10"/>
      <c r="Y579" s="40"/>
      <c r="Z579" s="40"/>
    </row>
    <row r="580" spans="2:26" ht="13.2">
      <c r="B580" s="36"/>
      <c r="D580" s="41"/>
      <c r="E580" s="41"/>
      <c r="V580" s="9"/>
      <c r="X580" s="10"/>
      <c r="Y580" s="40"/>
      <c r="Z580" s="40"/>
    </row>
    <row r="581" spans="2:26" ht="13.2">
      <c r="B581" s="36"/>
      <c r="D581" s="41"/>
      <c r="E581" s="41"/>
      <c r="V581" s="9"/>
      <c r="X581" s="10"/>
      <c r="Y581" s="40"/>
      <c r="Z581" s="40"/>
    </row>
    <row r="582" spans="2:26" ht="13.2">
      <c r="B582" s="36"/>
      <c r="D582" s="41"/>
      <c r="E582" s="41"/>
      <c r="V582" s="9"/>
      <c r="X582" s="10"/>
      <c r="Y582" s="40"/>
      <c r="Z582" s="40"/>
    </row>
    <row r="583" spans="2:26" ht="13.2">
      <c r="B583" s="36"/>
      <c r="D583" s="41"/>
      <c r="E583" s="41"/>
      <c r="V583" s="9"/>
      <c r="X583" s="10"/>
      <c r="Y583" s="40"/>
      <c r="Z583" s="40"/>
    </row>
    <row r="584" spans="2:26" ht="13.2">
      <c r="B584" s="36"/>
      <c r="D584" s="41"/>
      <c r="E584" s="41"/>
      <c r="V584" s="9"/>
      <c r="X584" s="10"/>
      <c r="Y584" s="40"/>
      <c r="Z584" s="40"/>
    </row>
    <row r="585" spans="2:26" ht="13.2">
      <c r="B585" s="36"/>
      <c r="D585" s="41"/>
      <c r="E585" s="41"/>
      <c r="V585" s="9"/>
      <c r="X585" s="10"/>
      <c r="Y585" s="40"/>
      <c r="Z585" s="40"/>
    </row>
    <row r="586" spans="2:26" ht="13.2">
      <c r="B586" s="36"/>
      <c r="D586" s="41"/>
      <c r="E586" s="41"/>
      <c r="V586" s="9"/>
      <c r="X586" s="10"/>
      <c r="Y586" s="40"/>
      <c r="Z586" s="40"/>
    </row>
    <row r="587" spans="2:26" ht="13.2">
      <c r="B587" s="36"/>
      <c r="D587" s="41"/>
      <c r="E587" s="41"/>
      <c r="V587" s="9"/>
      <c r="X587" s="10"/>
      <c r="Y587" s="40"/>
      <c r="Z587" s="40"/>
    </row>
    <row r="588" spans="2:26" ht="13.2">
      <c r="B588" s="36"/>
      <c r="D588" s="41"/>
      <c r="E588" s="41"/>
      <c r="V588" s="9"/>
      <c r="X588" s="10"/>
      <c r="Y588" s="40"/>
      <c r="Z588" s="40"/>
    </row>
    <row r="589" spans="2:26" ht="13.2">
      <c r="B589" s="36"/>
      <c r="D589" s="41"/>
      <c r="E589" s="41"/>
      <c r="V589" s="9"/>
      <c r="X589" s="10"/>
      <c r="Y589" s="40"/>
      <c r="Z589" s="40"/>
    </row>
    <row r="590" spans="2:26" ht="13.2">
      <c r="B590" s="36"/>
      <c r="D590" s="41"/>
      <c r="E590" s="41"/>
      <c r="V590" s="9"/>
      <c r="X590" s="10"/>
      <c r="Y590" s="40"/>
      <c r="Z590" s="40"/>
    </row>
    <row r="591" spans="2:26" ht="13.2">
      <c r="B591" s="36"/>
      <c r="D591" s="41"/>
      <c r="E591" s="41"/>
      <c r="V591" s="9"/>
      <c r="X591" s="10"/>
      <c r="Y591" s="40"/>
      <c r="Z591" s="40"/>
    </row>
    <row r="592" spans="2:26" ht="13.2">
      <c r="B592" s="36"/>
      <c r="D592" s="41"/>
      <c r="E592" s="41"/>
      <c r="V592" s="9"/>
      <c r="X592" s="10"/>
      <c r="Y592" s="40"/>
      <c r="Z592" s="40"/>
    </row>
    <row r="593" spans="2:26" ht="13.2">
      <c r="B593" s="36"/>
      <c r="D593" s="41"/>
      <c r="E593" s="41"/>
      <c r="V593" s="9"/>
      <c r="X593" s="40"/>
      <c r="Y593" s="40"/>
      <c r="Z593" s="40" t="str">
        <f t="shared" ref="Z593:Z790" si="1">IF(AND(X593="y", Y593="y"), "y", "")</f>
        <v/>
      </c>
    </row>
    <row r="594" spans="2:26" ht="13.2">
      <c r="B594" s="36"/>
      <c r="D594" s="41"/>
      <c r="E594" s="41"/>
      <c r="V594" s="9"/>
      <c r="X594" s="40"/>
      <c r="Y594" s="40"/>
      <c r="Z594" s="40" t="str">
        <f t="shared" si="1"/>
        <v/>
      </c>
    </row>
    <row r="595" spans="2:26" ht="13.2">
      <c r="B595" s="36"/>
      <c r="D595" s="41"/>
      <c r="E595" s="41"/>
      <c r="V595" s="9"/>
      <c r="X595" s="40"/>
      <c r="Y595" s="40"/>
      <c r="Z595" s="40" t="str">
        <f t="shared" si="1"/>
        <v/>
      </c>
    </row>
    <row r="596" spans="2:26" ht="13.2">
      <c r="B596" s="36"/>
      <c r="D596" s="41"/>
      <c r="E596" s="41"/>
      <c r="V596" s="9"/>
      <c r="X596" s="40"/>
      <c r="Y596" s="40"/>
      <c r="Z596" s="40" t="str">
        <f t="shared" si="1"/>
        <v/>
      </c>
    </row>
    <row r="597" spans="2:26" ht="13.2">
      <c r="B597" s="36"/>
      <c r="D597" s="41"/>
      <c r="E597" s="41"/>
      <c r="V597" s="9"/>
      <c r="X597" s="40"/>
      <c r="Y597" s="40"/>
      <c r="Z597" s="40" t="str">
        <f t="shared" si="1"/>
        <v/>
      </c>
    </row>
    <row r="598" spans="2:26" ht="13.2">
      <c r="B598" s="36"/>
      <c r="D598" s="41"/>
      <c r="E598" s="41"/>
      <c r="V598" s="9"/>
      <c r="X598" s="40"/>
      <c r="Y598" s="40"/>
      <c r="Z598" s="40" t="str">
        <f t="shared" si="1"/>
        <v/>
      </c>
    </row>
    <row r="599" spans="2:26" ht="13.2">
      <c r="B599" s="36"/>
      <c r="D599" s="41"/>
      <c r="E599" s="41"/>
      <c r="V599" s="9"/>
      <c r="X599" s="40"/>
      <c r="Y599" s="40"/>
      <c r="Z599" s="40" t="str">
        <f t="shared" si="1"/>
        <v/>
      </c>
    </row>
    <row r="600" spans="2:26" ht="13.2">
      <c r="B600" s="36"/>
      <c r="D600" s="41"/>
      <c r="E600" s="41"/>
      <c r="V600" s="9"/>
      <c r="X600" s="40"/>
      <c r="Y600" s="40"/>
      <c r="Z600" s="40" t="str">
        <f t="shared" si="1"/>
        <v/>
      </c>
    </row>
    <row r="601" spans="2:26" ht="13.2">
      <c r="B601" s="36"/>
      <c r="D601" s="41"/>
      <c r="E601" s="41"/>
      <c r="V601" s="9"/>
      <c r="X601" s="40"/>
      <c r="Y601" s="40"/>
      <c r="Z601" s="40" t="str">
        <f t="shared" si="1"/>
        <v/>
      </c>
    </row>
    <row r="602" spans="2:26" ht="13.2">
      <c r="B602" s="36"/>
      <c r="D602" s="41"/>
      <c r="E602" s="41"/>
      <c r="V602" s="9"/>
      <c r="X602" s="40"/>
      <c r="Y602" s="40"/>
      <c r="Z602" s="40" t="str">
        <f t="shared" si="1"/>
        <v/>
      </c>
    </row>
    <row r="603" spans="2:26" ht="13.2">
      <c r="B603" s="36"/>
      <c r="D603" s="41"/>
      <c r="E603" s="41"/>
      <c r="V603" s="9"/>
      <c r="X603" s="40"/>
      <c r="Y603" s="40"/>
      <c r="Z603" s="40" t="str">
        <f t="shared" si="1"/>
        <v/>
      </c>
    </row>
    <row r="604" spans="2:26" ht="13.2">
      <c r="B604" s="36"/>
      <c r="D604" s="41"/>
      <c r="E604" s="41"/>
      <c r="V604" s="9"/>
      <c r="X604" s="40"/>
      <c r="Y604" s="40"/>
      <c r="Z604" s="40" t="str">
        <f t="shared" si="1"/>
        <v/>
      </c>
    </row>
    <row r="605" spans="2:26" ht="13.2">
      <c r="B605" s="36"/>
      <c r="D605" s="41"/>
      <c r="E605" s="41"/>
      <c r="V605" s="9"/>
      <c r="X605" s="40"/>
      <c r="Y605" s="40"/>
      <c r="Z605" s="40" t="str">
        <f t="shared" si="1"/>
        <v/>
      </c>
    </row>
    <row r="606" spans="2:26" ht="13.2">
      <c r="B606" s="36"/>
      <c r="D606" s="41"/>
      <c r="E606" s="41"/>
      <c r="V606" s="9"/>
      <c r="X606" s="40"/>
      <c r="Y606" s="40"/>
      <c r="Z606" s="40" t="str">
        <f t="shared" si="1"/>
        <v/>
      </c>
    </row>
    <row r="607" spans="2:26" ht="13.2">
      <c r="B607" s="36"/>
      <c r="D607" s="41"/>
      <c r="E607" s="41"/>
      <c r="V607" s="9"/>
      <c r="X607" s="40"/>
      <c r="Y607" s="40"/>
      <c r="Z607" s="40" t="str">
        <f t="shared" si="1"/>
        <v/>
      </c>
    </row>
    <row r="608" spans="2:26" ht="13.2">
      <c r="B608" s="36"/>
      <c r="D608" s="41"/>
      <c r="E608" s="41"/>
      <c r="V608" s="9"/>
      <c r="X608" s="40"/>
      <c r="Y608" s="40"/>
      <c r="Z608" s="40" t="str">
        <f t="shared" si="1"/>
        <v/>
      </c>
    </row>
    <row r="609" spans="2:26" ht="13.2">
      <c r="B609" s="36"/>
      <c r="D609" s="41"/>
      <c r="E609" s="41"/>
      <c r="V609" s="9"/>
      <c r="X609" s="40"/>
      <c r="Y609" s="40"/>
      <c r="Z609" s="40" t="str">
        <f t="shared" si="1"/>
        <v/>
      </c>
    </row>
    <row r="610" spans="2:26" ht="13.2">
      <c r="B610" s="36"/>
      <c r="D610" s="41"/>
      <c r="E610" s="41"/>
      <c r="V610" s="9"/>
      <c r="X610" s="40"/>
      <c r="Y610" s="40"/>
      <c r="Z610" s="40" t="str">
        <f t="shared" si="1"/>
        <v/>
      </c>
    </row>
    <row r="611" spans="2:26" ht="13.2">
      <c r="B611" s="36"/>
      <c r="D611" s="41"/>
      <c r="E611" s="41"/>
      <c r="V611" s="9"/>
      <c r="X611" s="40"/>
      <c r="Y611" s="40"/>
      <c r="Z611" s="40" t="str">
        <f t="shared" si="1"/>
        <v/>
      </c>
    </row>
    <row r="612" spans="2:26" ht="13.2">
      <c r="B612" s="36"/>
      <c r="D612" s="41"/>
      <c r="E612" s="41"/>
      <c r="V612" s="9"/>
      <c r="X612" s="40"/>
      <c r="Y612" s="40"/>
      <c r="Z612" s="40" t="str">
        <f t="shared" si="1"/>
        <v/>
      </c>
    </row>
    <row r="613" spans="2:26" ht="13.2">
      <c r="B613" s="36"/>
      <c r="D613" s="41"/>
      <c r="E613" s="41"/>
      <c r="V613" s="9"/>
      <c r="X613" s="40"/>
      <c r="Y613" s="40"/>
      <c r="Z613" s="40" t="str">
        <f t="shared" si="1"/>
        <v/>
      </c>
    </row>
    <row r="614" spans="2:26" ht="13.2">
      <c r="B614" s="36"/>
      <c r="D614" s="41"/>
      <c r="E614" s="41"/>
      <c r="V614" s="9"/>
      <c r="X614" s="40"/>
      <c r="Y614" s="40"/>
      <c r="Z614" s="40" t="str">
        <f t="shared" si="1"/>
        <v/>
      </c>
    </row>
    <row r="615" spans="2:26" ht="13.2">
      <c r="B615" s="36"/>
      <c r="D615" s="41"/>
      <c r="E615" s="41"/>
      <c r="V615" s="9"/>
      <c r="X615" s="40"/>
      <c r="Y615" s="40"/>
      <c r="Z615" s="40" t="str">
        <f t="shared" si="1"/>
        <v/>
      </c>
    </row>
    <row r="616" spans="2:26" ht="13.2">
      <c r="B616" s="36"/>
      <c r="D616" s="41"/>
      <c r="E616" s="41"/>
      <c r="V616" s="9"/>
      <c r="X616" s="40"/>
      <c r="Y616" s="40"/>
      <c r="Z616" s="40" t="str">
        <f t="shared" si="1"/>
        <v/>
      </c>
    </row>
    <row r="617" spans="2:26" ht="13.2">
      <c r="B617" s="36"/>
      <c r="D617" s="41"/>
      <c r="E617" s="41"/>
      <c r="V617" s="9"/>
      <c r="X617" s="40"/>
      <c r="Y617" s="40"/>
      <c r="Z617" s="40" t="str">
        <f t="shared" si="1"/>
        <v/>
      </c>
    </row>
    <row r="618" spans="2:26" ht="13.2">
      <c r="B618" s="36"/>
      <c r="D618" s="41"/>
      <c r="E618" s="41"/>
      <c r="V618" s="9"/>
      <c r="X618" s="40"/>
      <c r="Y618" s="40"/>
      <c r="Z618" s="40" t="str">
        <f t="shared" si="1"/>
        <v/>
      </c>
    </row>
    <row r="619" spans="2:26" ht="13.2">
      <c r="B619" s="36"/>
      <c r="D619" s="41"/>
      <c r="E619" s="41"/>
      <c r="V619" s="9"/>
      <c r="X619" s="40"/>
      <c r="Y619" s="40"/>
      <c r="Z619" s="40" t="str">
        <f t="shared" si="1"/>
        <v/>
      </c>
    </row>
    <row r="620" spans="2:26" ht="13.2">
      <c r="B620" s="36"/>
      <c r="D620" s="41"/>
      <c r="E620" s="41"/>
      <c r="V620" s="9"/>
      <c r="X620" s="40"/>
      <c r="Y620" s="40"/>
      <c r="Z620" s="40" t="str">
        <f t="shared" si="1"/>
        <v/>
      </c>
    </row>
    <row r="621" spans="2:26" ht="13.2">
      <c r="B621" s="36"/>
      <c r="D621" s="41"/>
      <c r="E621" s="41"/>
      <c r="V621" s="9"/>
      <c r="X621" s="40"/>
      <c r="Y621" s="40"/>
      <c r="Z621" s="40" t="str">
        <f t="shared" si="1"/>
        <v/>
      </c>
    </row>
    <row r="622" spans="2:26" ht="13.2">
      <c r="B622" s="36"/>
      <c r="D622" s="41"/>
      <c r="E622" s="41"/>
      <c r="V622" s="9"/>
      <c r="X622" s="40"/>
      <c r="Y622" s="40"/>
      <c r="Z622" s="40" t="str">
        <f t="shared" si="1"/>
        <v/>
      </c>
    </row>
    <row r="623" spans="2:26" ht="13.2">
      <c r="B623" s="36"/>
      <c r="D623" s="41"/>
      <c r="E623" s="41"/>
      <c r="V623" s="9"/>
      <c r="X623" s="40"/>
      <c r="Y623" s="40"/>
      <c r="Z623" s="40" t="str">
        <f t="shared" si="1"/>
        <v/>
      </c>
    </row>
    <row r="624" spans="2:26" ht="13.2">
      <c r="B624" s="36"/>
      <c r="D624" s="41"/>
      <c r="E624" s="41"/>
      <c r="V624" s="9"/>
      <c r="X624" s="40"/>
      <c r="Y624" s="40"/>
      <c r="Z624" s="40" t="str">
        <f t="shared" si="1"/>
        <v/>
      </c>
    </row>
    <row r="625" spans="2:26" ht="13.2">
      <c r="B625" s="36"/>
      <c r="D625" s="41"/>
      <c r="E625" s="41"/>
      <c r="V625" s="9"/>
      <c r="X625" s="40"/>
      <c r="Y625" s="40"/>
      <c r="Z625" s="40" t="str">
        <f t="shared" si="1"/>
        <v/>
      </c>
    </row>
    <row r="626" spans="2:26" ht="13.2">
      <c r="B626" s="36"/>
      <c r="D626" s="41"/>
      <c r="E626" s="41"/>
      <c r="V626" s="9"/>
      <c r="X626" s="40"/>
      <c r="Y626" s="40"/>
      <c r="Z626" s="40" t="str">
        <f t="shared" si="1"/>
        <v/>
      </c>
    </row>
    <row r="627" spans="2:26" ht="13.2">
      <c r="B627" s="36"/>
      <c r="D627" s="41"/>
      <c r="E627" s="41"/>
      <c r="V627" s="9"/>
      <c r="X627" s="40"/>
      <c r="Y627" s="40"/>
      <c r="Z627" s="40" t="str">
        <f t="shared" si="1"/>
        <v/>
      </c>
    </row>
    <row r="628" spans="2:26" ht="13.2">
      <c r="B628" s="36"/>
      <c r="D628" s="41"/>
      <c r="E628" s="41"/>
      <c r="V628" s="9"/>
      <c r="X628" s="40"/>
      <c r="Y628" s="40"/>
      <c r="Z628" s="40" t="str">
        <f t="shared" si="1"/>
        <v/>
      </c>
    </row>
    <row r="629" spans="2:26" ht="13.2">
      <c r="B629" s="36"/>
      <c r="D629" s="41"/>
      <c r="E629" s="41"/>
      <c r="V629" s="9"/>
      <c r="X629" s="40"/>
      <c r="Y629" s="40"/>
      <c r="Z629" s="40" t="str">
        <f t="shared" si="1"/>
        <v/>
      </c>
    </row>
    <row r="630" spans="2:26" ht="13.2">
      <c r="B630" s="36"/>
      <c r="D630" s="41"/>
      <c r="E630" s="41"/>
      <c r="V630" s="9"/>
      <c r="X630" s="40"/>
      <c r="Y630" s="40"/>
      <c r="Z630" s="40" t="str">
        <f t="shared" si="1"/>
        <v/>
      </c>
    </row>
    <row r="631" spans="2:26" ht="13.2">
      <c r="B631" s="36"/>
      <c r="D631" s="41"/>
      <c r="E631" s="41"/>
      <c r="V631" s="9"/>
      <c r="X631" s="40"/>
      <c r="Y631" s="40"/>
      <c r="Z631" s="40" t="str">
        <f t="shared" si="1"/>
        <v/>
      </c>
    </row>
    <row r="632" spans="2:26" ht="13.2">
      <c r="B632" s="36"/>
      <c r="D632" s="41"/>
      <c r="E632" s="41"/>
      <c r="V632" s="9"/>
      <c r="X632" s="40"/>
      <c r="Y632" s="40"/>
      <c r="Z632" s="40" t="str">
        <f t="shared" si="1"/>
        <v/>
      </c>
    </row>
    <row r="633" spans="2:26" ht="13.2">
      <c r="B633" s="36"/>
      <c r="D633" s="41"/>
      <c r="E633" s="41"/>
      <c r="V633" s="9"/>
      <c r="X633" s="40"/>
      <c r="Y633" s="40"/>
      <c r="Z633" s="40" t="str">
        <f t="shared" si="1"/>
        <v/>
      </c>
    </row>
    <row r="634" spans="2:26" ht="13.2">
      <c r="B634" s="36"/>
      <c r="D634" s="41"/>
      <c r="E634" s="41"/>
      <c r="V634" s="9"/>
      <c r="X634" s="40"/>
      <c r="Y634" s="40"/>
      <c r="Z634" s="40" t="str">
        <f t="shared" si="1"/>
        <v/>
      </c>
    </row>
    <row r="635" spans="2:26" ht="13.2">
      <c r="B635" s="36"/>
      <c r="D635" s="41"/>
      <c r="E635" s="41"/>
      <c r="V635" s="9"/>
      <c r="X635" s="40"/>
      <c r="Y635" s="40"/>
      <c r="Z635" s="40" t="str">
        <f t="shared" si="1"/>
        <v/>
      </c>
    </row>
    <row r="636" spans="2:26" ht="13.2">
      <c r="B636" s="36"/>
      <c r="D636" s="41"/>
      <c r="E636" s="41"/>
      <c r="V636" s="9"/>
      <c r="X636" s="40"/>
      <c r="Y636" s="40"/>
      <c r="Z636" s="40" t="str">
        <f t="shared" si="1"/>
        <v/>
      </c>
    </row>
    <row r="637" spans="2:26" ht="13.2">
      <c r="B637" s="36"/>
      <c r="D637" s="41"/>
      <c r="E637" s="41"/>
      <c r="V637" s="9"/>
      <c r="X637" s="40"/>
      <c r="Y637" s="40"/>
      <c r="Z637" s="40" t="str">
        <f t="shared" si="1"/>
        <v/>
      </c>
    </row>
    <row r="638" spans="2:26" ht="13.2">
      <c r="B638" s="36"/>
      <c r="D638" s="41"/>
      <c r="E638" s="41"/>
      <c r="V638" s="9"/>
      <c r="X638" s="40"/>
      <c r="Y638" s="40"/>
      <c r="Z638" s="40" t="str">
        <f t="shared" si="1"/>
        <v/>
      </c>
    </row>
    <row r="639" spans="2:26" ht="13.2">
      <c r="B639" s="36"/>
      <c r="D639" s="41"/>
      <c r="E639" s="41"/>
      <c r="V639" s="9"/>
      <c r="X639" s="40"/>
      <c r="Y639" s="40"/>
      <c r="Z639" s="40" t="str">
        <f t="shared" si="1"/>
        <v/>
      </c>
    </row>
    <row r="640" spans="2:26" ht="13.2">
      <c r="B640" s="36"/>
      <c r="D640" s="41"/>
      <c r="E640" s="41"/>
      <c r="V640" s="9"/>
      <c r="X640" s="40"/>
      <c r="Y640" s="40"/>
      <c r="Z640" s="40" t="str">
        <f t="shared" si="1"/>
        <v/>
      </c>
    </row>
    <row r="641" spans="2:26" ht="13.2">
      <c r="B641" s="36"/>
      <c r="D641" s="41"/>
      <c r="E641" s="41"/>
      <c r="V641" s="9"/>
      <c r="X641" s="40"/>
      <c r="Y641" s="40"/>
      <c r="Z641" s="40" t="str">
        <f t="shared" si="1"/>
        <v/>
      </c>
    </row>
    <row r="642" spans="2:26" ht="13.2">
      <c r="B642" s="36"/>
      <c r="D642" s="41"/>
      <c r="E642" s="41"/>
      <c r="V642" s="9"/>
      <c r="X642" s="40"/>
      <c r="Y642" s="40"/>
      <c r="Z642" s="40" t="str">
        <f t="shared" si="1"/>
        <v/>
      </c>
    </row>
    <row r="643" spans="2:26" ht="13.2">
      <c r="B643" s="36"/>
      <c r="D643" s="41"/>
      <c r="E643" s="41"/>
      <c r="V643" s="9"/>
      <c r="X643" s="40"/>
      <c r="Y643" s="40"/>
      <c r="Z643" s="40" t="str">
        <f t="shared" si="1"/>
        <v/>
      </c>
    </row>
    <row r="644" spans="2:26" ht="13.2">
      <c r="B644" s="36"/>
      <c r="D644" s="41"/>
      <c r="E644" s="41"/>
      <c r="V644" s="9"/>
      <c r="X644" s="40"/>
      <c r="Y644" s="40"/>
      <c r="Z644" s="40" t="str">
        <f t="shared" si="1"/>
        <v/>
      </c>
    </row>
    <row r="645" spans="2:26" ht="13.2">
      <c r="B645" s="36"/>
      <c r="D645" s="41"/>
      <c r="E645" s="41"/>
      <c r="V645" s="9"/>
      <c r="X645" s="40"/>
      <c r="Y645" s="40"/>
      <c r="Z645" s="40" t="str">
        <f t="shared" si="1"/>
        <v/>
      </c>
    </row>
    <row r="646" spans="2:26" ht="13.2">
      <c r="B646" s="36"/>
      <c r="D646" s="41"/>
      <c r="E646" s="41"/>
      <c r="V646" s="9"/>
      <c r="X646" s="40"/>
      <c r="Y646" s="40"/>
      <c r="Z646" s="40" t="str">
        <f t="shared" si="1"/>
        <v/>
      </c>
    </row>
    <row r="647" spans="2:26" ht="13.2">
      <c r="B647" s="36"/>
      <c r="D647" s="41"/>
      <c r="E647" s="41"/>
      <c r="V647" s="9"/>
      <c r="X647" s="40"/>
      <c r="Y647" s="40"/>
      <c r="Z647" s="40" t="str">
        <f t="shared" si="1"/>
        <v/>
      </c>
    </row>
    <row r="648" spans="2:26" ht="13.2">
      <c r="B648" s="36"/>
      <c r="D648" s="41"/>
      <c r="E648" s="41"/>
      <c r="V648" s="9"/>
      <c r="X648" s="40"/>
      <c r="Y648" s="40"/>
      <c r="Z648" s="40" t="str">
        <f t="shared" si="1"/>
        <v/>
      </c>
    </row>
    <row r="649" spans="2:26" ht="13.2">
      <c r="B649" s="36"/>
      <c r="D649" s="41"/>
      <c r="E649" s="41"/>
      <c r="V649" s="9"/>
      <c r="X649" s="40"/>
      <c r="Y649" s="40"/>
      <c r="Z649" s="40" t="str">
        <f t="shared" si="1"/>
        <v/>
      </c>
    </row>
    <row r="650" spans="2:26" ht="13.2">
      <c r="B650" s="36"/>
      <c r="D650" s="41"/>
      <c r="E650" s="41"/>
      <c r="V650" s="9"/>
      <c r="X650" s="40"/>
      <c r="Y650" s="40"/>
      <c r="Z650" s="40" t="str">
        <f t="shared" si="1"/>
        <v/>
      </c>
    </row>
    <row r="651" spans="2:26" ht="13.2">
      <c r="B651" s="36"/>
      <c r="D651" s="41"/>
      <c r="E651" s="41"/>
      <c r="V651" s="9"/>
      <c r="X651" s="40"/>
      <c r="Y651" s="40"/>
      <c r="Z651" s="40" t="str">
        <f t="shared" si="1"/>
        <v/>
      </c>
    </row>
    <row r="652" spans="2:26" ht="13.2">
      <c r="B652" s="36"/>
      <c r="D652" s="41"/>
      <c r="E652" s="41"/>
      <c r="V652" s="9"/>
      <c r="X652" s="40"/>
      <c r="Y652" s="40"/>
      <c r="Z652" s="40" t="str">
        <f t="shared" si="1"/>
        <v/>
      </c>
    </row>
    <row r="653" spans="2:26" ht="13.2">
      <c r="B653" s="36"/>
      <c r="D653" s="41"/>
      <c r="E653" s="41"/>
      <c r="V653" s="9"/>
      <c r="X653" s="40"/>
      <c r="Y653" s="40"/>
      <c r="Z653" s="40" t="str">
        <f t="shared" si="1"/>
        <v/>
      </c>
    </row>
    <row r="654" spans="2:26" ht="13.2">
      <c r="B654" s="36"/>
      <c r="D654" s="41"/>
      <c r="E654" s="41"/>
      <c r="V654" s="9"/>
      <c r="X654" s="40"/>
      <c r="Y654" s="40"/>
      <c r="Z654" s="40" t="str">
        <f t="shared" si="1"/>
        <v/>
      </c>
    </row>
    <row r="655" spans="2:26" ht="13.2">
      <c r="B655" s="36"/>
      <c r="D655" s="41"/>
      <c r="E655" s="41"/>
      <c r="V655" s="9"/>
      <c r="X655" s="40"/>
      <c r="Y655" s="40"/>
      <c r="Z655" s="40" t="str">
        <f t="shared" si="1"/>
        <v/>
      </c>
    </row>
    <row r="656" spans="2:26" ht="13.2">
      <c r="B656" s="36"/>
      <c r="D656" s="41"/>
      <c r="E656" s="41"/>
      <c r="V656" s="9"/>
      <c r="X656" s="40"/>
      <c r="Y656" s="40"/>
      <c r="Z656" s="40" t="str">
        <f t="shared" si="1"/>
        <v/>
      </c>
    </row>
    <row r="657" spans="2:26" ht="13.2">
      <c r="B657" s="36"/>
      <c r="D657" s="41"/>
      <c r="E657" s="41"/>
      <c r="V657" s="9"/>
      <c r="X657" s="40"/>
      <c r="Y657" s="40"/>
      <c r="Z657" s="40" t="str">
        <f t="shared" si="1"/>
        <v/>
      </c>
    </row>
    <row r="658" spans="2:26" ht="13.2">
      <c r="B658" s="36"/>
      <c r="D658" s="41"/>
      <c r="E658" s="41"/>
      <c r="V658" s="9"/>
      <c r="X658" s="40"/>
      <c r="Y658" s="40"/>
      <c r="Z658" s="40" t="str">
        <f t="shared" si="1"/>
        <v/>
      </c>
    </row>
    <row r="659" spans="2:26" ht="13.2">
      <c r="B659" s="36"/>
      <c r="D659" s="41"/>
      <c r="E659" s="41"/>
      <c r="V659" s="9"/>
      <c r="X659" s="40"/>
      <c r="Y659" s="40"/>
      <c r="Z659" s="40" t="str">
        <f t="shared" si="1"/>
        <v/>
      </c>
    </row>
    <row r="660" spans="2:26" ht="13.2">
      <c r="B660" s="36"/>
      <c r="D660" s="41"/>
      <c r="E660" s="41"/>
      <c r="V660" s="9"/>
      <c r="X660" s="40"/>
      <c r="Y660" s="40"/>
      <c r="Z660" s="40" t="str">
        <f t="shared" si="1"/>
        <v/>
      </c>
    </row>
    <row r="661" spans="2:26" ht="13.2">
      <c r="B661" s="36"/>
      <c r="D661" s="41"/>
      <c r="E661" s="41"/>
      <c r="V661" s="9"/>
      <c r="X661" s="40"/>
      <c r="Y661" s="40"/>
      <c r="Z661" s="40" t="str">
        <f t="shared" si="1"/>
        <v/>
      </c>
    </row>
    <row r="662" spans="2:26" ht="13.2">
      <c r="B662" s="36"/>
      <c r="D662" s="41"/>
      <c r="E662" s="41"/>
      <c r="V662" s="9"/>
      <c r="X662" s="40"/>
      <c r="Y662" s="40"/>
      <c r="Z662" s="40" t="str">
        <f t="shared" si="1"/>
        <v/>
      </c>
    </row>
    <row r="663" spans="2:26" ht="13.2">
      <c r="B663" s="36"/>
      <c r="D663" s="41"/>
      <c r="E663" s="41"/>
      <c r="V663" s="9"/>
      <c r="X663" s="40"/>
      <c r="Y663" s="40"/>
      <c r="Z663" s="40" t="str">
        <f t="shared" si="1"/>
        <v/>
      </c>
    </row>
    <row r="664" spans="2:26" ht="13.2">
      <c r="B664" s="36"/>
      <c r="D664" s="41"/>
      <c r="E664" s="41"/>
      <c r="V664" s="9"/>
      <c r="X664" s="40"/>
      <c r="Y664" s="40"/>
      <c r="Z664" s="40" t="str">
        <f t="shared" si="1"/>
        <v/>
      </c>
    </row>
    <row r="665" spans="2:26" ht="13.2">
      <c r="B665" s="36"/>
      <c r="D665" s="41"/>
      <c r="E665" s="41"/>
      <c r="V665" s="9"/>
      <c r="X665" s="40"/>
      <c r="Y665" s="40"/>
      <c r="Z665" s="40" t="str">
        <f t="shared" si="1"/>
        <v/>
      </c>
    </row>
    <row r="666" spans="2:26" ht="13.2">
      <c r="B666" s="36"/>
      <c r="D666" s="41"/>
      <c r="E666" s="41"/>
      <c r="V666" s="9"/>
      <c r="X666" s="40"/>
      <c r="Y666" s="40"/>
      <c r="Z666" s="40" t="str">
        <f t="shared" si="1"/>
        <v/>
      </c>
    </row>
    <row r="667" spans="2:26" ht="13.2">
      <c r="B667" s="36"/>
      <c r="D667" s="41"/>
      <c r="E667" s="41"/>
      <c r="V667" s="9"/>
      <c r="X667" s="40"/>
      <c r="Y667" s="40"/>
      <c r="Z667" s="40" t="str">
        <f t="shared" si="1"/>
        <v/>
      </c>
    </row>
    <row r="668" spans="2:26" ht="13.2">
      <c r="B668" s="36"/>
      <c r="D668" s="41"/>
      <c r="E668" s="41"/>
      <c r="V668" s="9"/>
      <c r="X668" s="40"/>
      <c r="Y668" s="40"/>
      <c r="Z668" s="40" t="str">
        <f t="shared" si="1"/>
        <v/>
      </c>
    </row>
    <row r="669" spans="2:26" ht="13.2">
      <c r="B669" s="36"/>
      <c r="D669" s="41"/>
      <c r="E669" s="41"/>
      <c r="V669" s="9"/>
      <c r="X669" s="40"/>
      <c r="Y669" s="40"/>
      <c r="Z669" s="40" t="str">
        <f t="shared" si="1"/>
        <v/>
      </c>
    </row>
    <row r="670" spans="2:26" ht="13.2">
      <c r="B670" s="36"/>
      <c r="D670" s="41"/>
      <c r="E670" s="41"/>
      <c r="V670" s="9"/>
      <c r="X670" s="40"/>
      <c r="Y670" s="40"/>
      <c r="Z670" s="40" t="str">
        <f t="shared" si="1"/>
        <v/>
      </c>
    </row>
    <row r="671" spans="2:26" ht="13.2">
      <c r="B671" s="36"/>
      <c r="D671" s="41"/>
      <c r="E671" s="41"/>
      <c r="V671" s="9"/>
      <c r="X671" s="40"/>
      <c r="Y671" s="40"/>
      <c r="Z671" s="40" t="str">
        <f t="shared" si="1"/>
        <v/>
      </c>
    </row>
    <row r="672" spans="2:26" ht="13.2">
      <c r="B672" s="36"/>
      <c r="D672" s="41"/>
      <c r="E672" s="41"/>
      <c r="V672" s="9"/>
      <c r="X672" s="40"/>
      <c r="Y672" s="40"/>
      <c r="Z672" s="40" t="str">
        <f t="shared" si="1"/>
        <v/>
      </c>
    </row>
    <row r="673" spans="2:26" ht="13.2">
      <c r="B673" s="36"/>
      <c r="D673" s="41"/>
      <c r="E673" s="41"/>
      <c r="V673" s="9"/>
      <c r="X673" s="40"/>
      <c r="Y673" s="40"/>
      <c r="Z673" s="40" t="str">
        <f t="shared" si="1"/>
        <v/>
      </c>
    </row>
    <row r="674" spans="2:26" ht="13.2">
      <c r="B674" s="36"/>
      <c r="D674" s="41"/>
      <c r="E674" s="41"/>
      <c r="V674" s="9"/>
      <c r="X674" s="40"/>
      <c r="Y674" s="40"/>
      <c r="Z674" s="40" t="str">
        <f t="shared" si="1"/>
        <v/>
      </c>
    </row>
    <row r="675" spans="2:26" ht="13.2">
      <c r="B675" s="36"/>
      <c r="D675" s="41"/>
      <c r="E675" s="41"/>
      <c r="V675" s="9"/>
      <c r="X675" s="40"/>
      <c r="Y675" s="40"/>
      <c r="Z675" s="40" t="str">
        <f t="shared" si="1"/>
        <v/>
      </c>
    </row>
    <row r="676" spans="2:26" ht="13.2">
      <c r="B676" s="36"/>
      <c r="D676" s="41"/>
      <c r="E676" s="41"/>
      <c r="V676" s="9"/>
      <c r="X676" s="40"/>
      <c r="Y676" s="40"/>
      <c r="Z676" s="40" t="str">
        <f t="shared" si="1"/>
        <v/>
      </c>
    </row>
    <row r="677" spans="2:26" ht="13.2">
      <c r="B677" s="36"/>
      <c r="D677" s="41"/>
      <c r="E677" s="41"/>
      <c r="V677" s="9"/>
      <c r="X677" s="40"/>
      <c r="Y677" s="40"/>
      <c r="Z677" s="40" t="str">
        <f t="shared" si="1"/>
        <v/>
      </c>
    </row>
    <row r="678" spans="2:26" ht="13.2">
      <c r="B678" s="36"/>
      <c r="D678" s="41"/>
      <c r="E678" s="41"/>
      <c r="V678" s="9"/>
      <c r="X678" s="40"/>
      <c r="Y678" s="40"/>
      <c r="Z678" s="40" t="str">
        <f t="shared" si="1"/>
        <v/>
      </c>
    </row>
    <row r="679" spans="2:26" ht="13.2">
      <c r="B679" s="36"/>
      <c r="D679" s="41"/>
      <c r="E679" s="41"/>
      <c r="V679" s="9"/>
      <c r="X679" s="40"/>
      <c r="Y679" s="40"/>
      <c r="Z679" s="40" t="str">
        <f t="shared" si="1"/>
        <v/>
      </c>
    </row>
    <row r="680" spans="2:26" ht="13.2">
      <c r="B680" s="36"/>
      <c r="D680" s="41"/>
      <c r="E680" s="41"/>
      <c r="V680" s="9"/>
      <c r="X680" s="40"/>
      <c r="Y680" s="40"/>
      <c r="Z680" s="40" t="str">
        <f t="shared" si="1"/>
        <v/>
      </c>
    </row>
    <row r="681" spans="2:26" ht="13.2">
      <c r="B681" s="36"/>
      <c r="D681" s="41"/>
      <c r="E681" s="41"/>
      <c r="V681" s="9"/>
      <c r="X681" s="40"/>
      <c r="Y681" s="40"/>
      <c r="Z681" s="40" t="str">
        <f t="shared" si="1"/>
        <v/>
      </c>
    </row>
    <row r="682" spans="2:26" ht="13.2">
      <c r="B682" s="36"/>
      <c r="D682" s="41"/>
      <c r="E682" s="41"/>
      <c r="V682" s="9"/>
      <c r="X682" s="40"/>
      <c r="Y682" s="40"/>
      <c r="Z682" s="40" t="str">
        <f t="shared" si="1"/>
        <v/>
      </c>
    </row>
    <row r="683" spans="2:26" ht="13.2">
      <c r="B683" s="36"/>
      <c r="D683" s="41"/>
      <c r="E683" s="41"/>
      <c r="V683" s="9"/>
      <c r="X683" s="40"/>
      <c r="Y683" s="40"/>
      <c r="Z683" s="40" t="str">
        <f t="shared" si="1"/>
        <v/>
      </c>
    </row>
    <row r="684" spans="2:26" ht="13.2">
      <c r="B684" s="36"/>
      <c r="D684" s="41"/>
      <c r="E684" s="41"/>
      <c r="V684" s="9"/>
      <c r="X684" s="40"/>
      <c r="Y684" s="40"/>
      <c r="Z684" s="40" t="str">
        <f t="shared" si="1"/>
        <v/>
      </c>
    </row>
    <row r="685" spans="2:26" ht="13.2">
      <c r="B685" s="36"/>
      <c r="D685" s="41"/>
      <c r="E685" s="41"/>
      <c r="V685" s="9"/>
      <c r="X685" s="40"/>
      <c r="Y685" s="40"/>
      <c r="Z685" s="40" t="str">
        <f t="shared" si="1"/>
        <v/>
      </c>
    </row>
    <row r="686" spans="2:26" ht="13.2">
      <c r="B686" s="36"/>
      <c r="D686" s="41"/>
      <c r="E686" s="41"/>
      <c r="V686" s="9"/>
      <c r="X686" s="40"/>
      <c r="Y686" s="40"/>
      <c r="Z686" s="40" t="str">
        <f t="shared" si="1"/>
        <v/>
      </c>
    </row>
    <row r="687" spans="2:26" ht="13.2">
      <c r="B687" s="36"/>
      <c r="D687" s="41"/>
      <c r="E687" s="41"/>
      <c r="V687" s="9"/>
      <c r="X687" s="40"/>
      <c r="Y687" s="40"/>
      <c r="Z687" s="40" t="str">
        <f t="shared" si="1"/>
        <v/>
      </c>
    </row>
    <row r="688" spans="2:26" ht="13.2">
      <c r="B688" s="36"/>
      <c r="D688" s="41"/>
      <c r="E688" s="41"/>
      <c r="V688" s="9"/>
      <c r="X688" s="40"/>
      <c r="Y688" s="40"/>
      <c r="Z688" s="40" t="str">
        <f t="shared" si="1"/>
        <v/>
      </c>
    </row>
    <row r="689" spans="2:26" ht="13.2">
      <c r="B689" s="36"/>
      <c r="D689" s="41"/>
      <c r="E689" s="41"/>
      <c r="V689" s="9"/>
      <c r="X689" s="40"/>
      <c r="Y689" s="40"/>
      <c r="Z689" s="40" t="str">
        <f t="shared" si="1"/>
        <v/>
      </c>
    </row>
    <row r="690" spans="2:26" ht="13.2">
      <c r="B690" s="36"/>
      <c r="D690" s="41"/>
      <c r="E690" s="41"/>
      <c r="V690" s="9"/>
      <c r="X690" s="40"/>
      <c r="Y690" s="40"/>
      <c r="Z690" s="40" t="str">
        <f t="shared" si="1"/>
        <v/>
      </c>
    </row>
    <row r="691" spans="2:26" ht="13.2">
      <c r="B691" s="36"/>
      <c r="D691" s="41"/>
      <c r="E691" s="41"/>
      <c r="V691" s="9"/>
      <c r="X691" s="40"/>
      <c r="Y691" s="40"/>
      <c r="Z691" s="40" t="str">
        <f t="shared" si="1"/>
        <v/>
      </c>
    </row>
    <row r="692" spans="2:26" ht="13.2">
      <c r="B692" s="36"/>
      <c r="D692" s="41"/>
      <c r="E692" s="41"/>
      <c r="V692" s="9"/>
      <c r="X692" s="40"/>
      <c r="Y692" s="40"/>
      <c r="Z692" s="40" t="str">
        <f t="shared" si="1"/>
        <v/>
      </c>
    </row>
    <row r="693" spans="2:26" ht="13.2">
      <c r="B693" s="36"/>
      <c r="D693" s="41"/>
      <c r="E693" s="41"/>
      <c r="V693" s="9"/>
      <c r="X693" s="40"/>
      <c r="Y693" s="40"/>
      <c r="Z693" s="40" t="str">
        <f t="shared" si="1"/>
        <v/>
      </c>
    </row>
    <row r="694" spans="2:26" ht="13.2">
      <c r="B694" s="36"/>
      <c r="D694" s="41"/>
      <c r="E694" s="41"/>
      <c r="V694" s="9"/>
      <c r="X694" s="40"/>
      <c r="Y694" s="40"/>
      <c r="Z694" s="40" t="str">
        <f t="shared" si="1"/>
        <v/>
      </c>
    </row>
    <row r="695" spans="2:26" ht="13.2">
      <c r="B695" s="36"/>
      <c r="D695" s="41"/>
      <c r="E695" s="41"/>
      <c r="V695" s="9"/>
      <c r="X695" s="40"/>
      <c r="Y695" s="40"/>
      <c r="Z695" s="40" t="str">
        <f t="shared" si="1"/>
        <v/>
      </c>
    </row>
    <row r="696" spans="2:26" ht="13.2">
      <c r="B696" s="36"/>
      <c r="D696" s="41"/>
      <c r="E696" s="41"/>
      <c r="V696" s="9"/>
      <c r="X696" s="40"/>
      <c r="Y696" s="40"/>
      <c r="Z696" s="40" t="str">
        <f t="shared" si="1"/>
        <v/>
      </c>
    </row>
    <row r="697" spans="2:26" ht="13.2">
      <c r="B697" s="36"/>
      <c r="D697" s="41"/>
      <c r="E697" s="41"/>
      <c r="V697" s="9"/>
      <c r="X697" s="40"/>
      <c r="Y697" s="40"/>
      <c r="Z697" s="40" t="str">
        <f t="shared" si="1"/>
        <v/>
      </c>
    </row>
    <row r="698" spans="2:26" ht="13.2">
      <c r="B698" s="36"/>
      <c r="D698" s="41"/>
      <c r="E698" s="41"/>
      <c r="V698" s="9"/>
      <c r="X698" s="40"/>
      <c r="Y698" s="40"/>
      <c r="Z698" s="40" t="str">
        <f t="shared" si="1"/>
        <v/>
      </c>
    </row>
    <row r="699" spans="2:26" ht="13.2">
      <c r="B699" s="36"/>
      <c r="D699" s="41"/>
      <c r="E699" s="41"/>
      <c r="V699" s="9"/>
      <c r="X699" s="40"/>
      <c r="Y699" s="40"/>
      <c r="Z699" s="40" t="str">
        <f t="shared" si="1"/>
        <v/>
      </c>
    </row>
    <row r="700" spans="2:26" ht="13.2">
      <c r="B700" s="36"/>
      <c r="D700" s="41"/>
      <c r="E700" s="41"/>
      <c r="V700" s="9"/>
      <c r="X700" s="40"/>
      <c r="Y700" s="40"/>
      <c r="Z700" s="40" t="str">
        <f t="shared" si="1"/>
        <v/>
      </c>
    </row>
    <row r="701" spans="2:26" ht="13.2">
      <c r="B701" s="36"/>
      <c r="D701" s="41"/>
      <c r="E701" s="41"/>
      <c r="V701" s="9"/>
      <c r="X701" s="40"/>
      <c r="Y701" s="40"/>
      <c r="Z701" s="40" t="str">
        <f t="shared" si="1"/>
        <v/>
      </c>
    </row>
    <row r="702" spans="2:26" ht="13.2">
      <c r="B702" s="36"/>
      <c r="D702" s="41"/>
      <c r="E702" s="41"/>
      <c r="V702" s="9"/>
      <c r="X702" s="40"/>
      <c r="Y702" s="40"/>
      <c r="Z702" s="40" t="str">
        <f t="shared" si="1"/>
        <v/>
      </c>
    </row>
    <row r="703" spans="2:26" ht="13.2">
      <c r="B703" s="36"/>
      <c r="D703" s="41"/>
      <c r="E703" s="41"/>
      <c r="V703" s="9"/>
      <c r="X703" s="40"/>
      <c r="Y703" s="40"/>
      <c r="Z703" s="40" t="str">
        <f t="shared" si="1"/>
        <v/>
      </c>
    </row>
    <row r="704" spans="2:26" ht="13.2">
      <c r="B704" s="36"/>
      <c r="D704" s="41"/>
      <c r="E704" s="41"/>
      <c r="V704" s="9"/>
      <c r="X704" s="40"/>
      <c r="Y704" s="40"/>
      <c r="Z704" s="40" t="str">
        <f t="shared" si="1"/>
        <v/>
      </c>
    </row>
    <row r="705" spans="2:26" ht="13.2">
      <c r="B705" s="36"/>
      <c r="D705" s="41"/>
      <c r="E705" s="41"/>
      <c r="V705" s="9"/>
      <c r="X705" s="40"/>
      <c r="Y705" s="40"/>
      <c r="Z705" s="40" t="str">
        <f t="shared" si="1"/>
        <v/>
      </c>
    </row>
    <row r="706" spans="2:26" ht="13.2">
      <c r="B706" s="36"/>
      <c r="D706" s="41"/>
      <c r="E706" s="41"/>
      <c r="V706" s="9"/>
      <c r="X706" s="40"/>
      <c r="Y706" s="40"/>
      <c r="Z706" s="40" t="str">
        <f t="shared" si="1"/>
        <v/>
      </c>
    </row>
    <row r="707" spans="2:26" ht="13.2">
      <c r="B707" s="36"/>
      <c r="D707" s="41"/>
      <c r="E707" s="41"/>
      <c r="V707" s="9"/>
      <c r="X707" s="40"/>
      <c r="Y707" s="40"/>
      <c r="Z707" s="40" t="str">
        <f t="shared" si="1"/>
        <v/>
      </c>
    </row>
    <row r="708" spans="2:26" ht="13.2">
      <c r="B708" s="36"/>
      <c r="D708" s="41"/>
      <c r="E708" s="41"/>
      <c r="V708" s="9"/>
      <c r="X708" s="40"/>
      <c r="Y708" s="40"/>
      <c r="Z708" s="40" t="str">
        <f t="shared" si="1"/>
        <v/>
      </c>
    </row>
    <row r="709" spans="2:26" ht="13.2">
      <c r="B709" s="36"/>
      <c r="D709" s="41"/>
      <c r="E709" s="41"/>
      <c r="V709" s="9"/>
      <c r="X709" s="40"/>
      <c r="Y709" s="40"/>
      <c r="Z709" s="40" t="str">
        <f t="shared" si="1"/>
        <v/>
      </c>
    </row>
    <row r="710" spans="2:26" ht="13.2">
      <c r="B710" s="36"/>
      <c r="D710" s="41"/>
      <c r="E710" s="41"/>
      <c r="V710" s="9"/>
      <c r="X710" s="40"/>
      <c r="Y710" s="40"/>
      <c r="Z710" s="40" t="str">
        <f t="shared" si="1"/>
        <v/>
      </c>
    </row>
    <row r="711" spans="2:26" ht="13.2">
      <c r="B711" s="36"/>
      <c r="D711" s="41"/>
      <c r="E711" s="41"/>
      <c r="V711" s="9"/>
      <c r="X711" s="40"/>
      <c r="Y711" s="40"/>
      <c r="Z711" s="40" t="str">
        <f t="shared" si="1"/>
        <v/>
      </c>
    </row>
    <row r="712" spans="2:26" ht="13.2">
      <c r="B712" s="36"/>
      <c r="D712" s="41"/>
      <c r="E712" s="41"/>
      <c r="V712" s="9"/>
      <c r="X712" s="40"/>
      <c r="Y712" s="40"/>
      <c r="Z712" s="40" t="str">
        <f t="shared" si="1"/>
        <v/>
      </c>
    </row>
    <row r="713" spans="2:26" ht="13.2">
      <c r="B713" s="36"/>
      <c r="D713" s="41"/>
      <c r="E713" s="41"/>
      <c r="V713" s="9"/>
      <c r="X713" s="40"/>
      <c r="Y713" s="40"/>
      <c r="Z713" s="40" t="str">
        <f t="shared" si="1"/>
        <v/>
      </c>
    </row>
    <row r="714" spans="2:26" ht="13.2">
      <c r="B714" s="36"/>
      <c r="D714" s="41"/>
      <c r="E714" s="41"/>
      <c r="V714" s="9"/>
      <c r="X714" s="40"/>
      <c r="Y714" s="40"/>
      <c r="Z714" s="40" t="str">
        <f t="shared" si="1"/>
        <v/>
      </c>
    </row>
    <row r="715" spans="2:26" ht="13.2">
      <c r="B715" s="36"/>
      <c r="D715" s="41"/>
      <c r="E715" s="41"/>
      <c r="V715" s="9"/>
      <c r="X715" s="40"/>
      <c r="Y715" s="40"/>
      <c r="Z715" s="40" t="str">
        <f t="shared" si="1"/>
        <v/>
      </c>
    </row>
    <row r="716" spans="2:26" ht="13.2">
      <c r="B716" s="36"/>
      <c r="D716" s="41"/>
      <c r="E716" s="41"/>
      <c r="V716" s="9"/>
      <c r="X716" s="40"/>
      <c r="Y716" s="40"/>
      <c r="Z716" s="40" t="str">
        <f t="shared" si="1"/>
        <v/>
      </c>
    </row>
    <row r="717" spans="2:26" ht="13.2">
      <c r="B717" s="36"/>
      <c r="D717" s="41"/>
      <c r="E717" s="41"/>
      <c r="V717" s="9"/>
      <c r="X717" s="40"/>
      <c r="Y717" s="40"/>
      <c r="Z717" s="40" t="str">
        <f t="shared" si="1"/>
        <v/>
      </c>
    </row>
    <row r="718" spans="2:26" ht="13.2">
      <c r="B718" s="36"/>
      <c r="D718" s="41"/>
      <c r="E718" s="41"/>
      <c r="V718" s="9"/>
      <c r="X718" s="40"/>
      <c r="Y718" s="40"/>
      <c r="Z718" s="40" t="str">
        <f t="shared" si="1"/>
        <v/>
      </c>
    </row>
    <row r="719" spans="2:26" ht="13.2">
      <c r="B719" s="36"/>
      <c r="D719" s="41"/>
      <c r="E719" s="41"/>
      <c r="V719" s="9"/>
      <c r="X719" s="40"/>
      <c r="Y719" s="40"/>
      <c r="Z719" s="40" t="str">
        <f t="shared" si="1"/>
        <v/>
      </c>
    </row>
    <row r="720" spans="2:26" ht="13.2">
      <c r="B720" s="36"/>
      <c r="D720" s="41"/>
      <c r="E720" s="41"/>
      <c r="V720" s="9"/>
      <c r="X720" s="40"/>
      <c r="Y720" s="40"/>
      <c r="Z720" s="40" t="str">
        <f t="shared" si="1"/>
        <v/>
      </c>
    </row>
    <row r="721" spans="2:26" ht="13.2">
      <c r="B721" s="36"/>
      <c r="D721" s="41"/>
      <c r="E721" s="41"/>
      <c r="V721" s="9"/>
      <c r="X721" s="40"/>
      <c r="Y721" s="40"/>
      <c r="Z721" s="40" t="str">
        <f t="shared" si="1"/>
        <v/>
      </c>
    </row>
    <row r="722" spans="2:26" ht="13.2">
      <c r="B722" s="36"/>
      <c r="D722" s="41"/>
      <c r="E722" s="41"/>
      <c r="V722" s="9"/>
      <c r="X722" s="40"/>
      <c r="Y722" s="40"/>
      <c r="Z722" s="40" t="str">
        <f t="shared" si="1"/>
        <v/>
      </c>
    </row>
    <row r="723" spans="2:26" ht="13.2">
      <c r="B723" s="36"/>
      <c r="D723" s="41"/>
      <c r="E723" s="41"/>
      <c r="V723" s="9"/>
      <c r="X723" s="40"/>
      <c r="Y723" s="40"/>
      <c r="Z723" s="40" t="str">
        <f t="shared" si="1"/>
        <v/>
      </c>
    </row>
    <row r="724" spans="2:26" ht="13.2">
      <c r="B724" s="36"/>
      <c r="D724" s="41"/>
      <c r="E724" s="41"/>
      <c r="V724" s="9"/>
      <c r="X724" s="40"/>
      <c r="Y724" s="40"/>
      <c r="Z724" s="40" t="str">
        <f t="shared" si="1"/>
        <v/>
      </c>
    </row>
    <row r="725" spans="2:26" ht="13.2">
      <c r="B725" s="36"/>
      <c r="D725" s="41"/>
      <c r="E725" s="41"/>
      <c r="V725" s="9"/>
      <c r="X725" s="40"/>
      <c r="Y725" s="40"/>
      <c r="Z725" s="40" t="str">
        <f t="shared" si="1"/>
        <v/>
      </c>
    </row>
    <row r="726" spans="2:26" ht="13.2">
      <c r="B726" s="36"/>
      <c r="D726" s="41"/>
      <c r="E726" s="41"/>
      <c r="V726" s="9"/>
      <c r="X726" s="40"/>
      <c r="Y726" s="40"/>
      <c r="Z726" s="40" t="str">
        <f t="shared" si="1"/>
        <v/>
      </c>
    </row>
    <row r="727" spans="2:26" ht="13.2">
      <c r="B727" s="36"/>
      <c r="D727" s="41"/>
      <c r="E727" s="41"/>
      <c r="V727" s="9"/>
      <c r="X727" s="40"/>
      <c r="Y727" s="40"/>
      <c r="Z727" s="40" t="str">
        <f t="shared" si="1"/>
        <v/>
      </c>
    </row>
    <row r="728" spans="2:26" ht="13.2">
      <c r="B728" s="36"/>
      <c r="D728" s="41"/>
      <c r="E728" s="41"/>
      <c r="V728" s="9"/>
      <c r="X728" s="40"/>
      <c r="Y728" s="40"/>
      <c r="Z728" s="40" t="str">
        <f t="shared" si="1"/>
        <v/>
      </c>
    </row>
    <row r="729" spans="2:26" ht="13.2">
      <c r="B729" s="36"/>
      <c r="D729" s="41"/>
      <c r="E729" s="41"/>
      <c r="V729" s="9"/>
      <c r="X729" s="40"/>
      <c r="Y729" s="40"/>
      <c r="Z729" s="40" t="str">
        <f t="shared" si="1"/>
        <v/>
      </c>
    </row>
    <row r="730" spans="2:26" ht="13.2">
      <c r="B730" s="36"/>
      <c r="D730" s="41"/>
      <c r="E730" s="41"/>
      <c r="V730" s="9"/>
      <c r="X730" s="40"/>
      <c r="Y730" s="40"/>
      <c r="Z730" s="40" t="str">
        <f t="shared" si="1"/>
        <v/>
      </c>
    </row>
    <row r="731" spans="2:26" ht="13.2">
      <c r="B731" s="36"/>
      <c r="D731" s="41"/>
      <c r="E731" s="41"/>
      <c r="V731" s="9"/>
      <c r="X731" s="40"/>
      <c r="Y731" s="40"/>
      <c r="Z731" s="40" t="str">
        <f t="shared" si="1"/>
        <v/>
      </c>
    </row>
    <row r="732" spans="2:26" ht="13.2">
      <c r="B732" s="36"/>
      <c r="D732" s="41"/>
      <c r="E732" s="41"/>
      <c r="V732" s="9"/>
      <c r="X732" s="40"/>
      <c r="Y732" s="40"/>
      <c r="Z732" s="40" t="str">
        <f t="shared" si="1"/>
        <v/>
      </c>
    </row>
    <row r="733" spans="2:26" ht="13.2">
      <c r="B733" s="36"/>
      <c r="D733" s="41"/>
      <c r="E733" s="41"/>
      <c r="V733" s="9"/>
      <c r="X733" s="40"/>
      <c r="Y733" s="40"/>
      <c r="Z733" s="40" t="str">
        <f t="shared" si="1"/>
        <v/>
      </c>
    </row>
    <row r="734" spans="2:26" ht="13.2">
      <c r="B734" s="36"/>
      <c r="D734" s="41"/>
      <c r="E734" s="41"/>
      <c r="V734" s="9"/>
      <c r="X734" s="40"/>
      <c r="Y734" s="40"/>
      <c r="Z734" s="40" t="str">
        <f t="shared" si="1"/>
        <v/>
      </c>
    </row>
    <row r="735" spans="2:26" ht="13.2">
      <c r="B735" s="36"/>
      <c r="D735" s="41"/>
      <c r="E735" s="41"/>
      <c r="V735" s="9"/>
      <c r="X735" s="40"/>
      <c r="Y735" s="40"/>
      <c r="Z735" s="40" t="str">
        <f t="shared" si="1"/>
        <v/>
      </c>
    </row>
    <row r="736" spans="2:26" ht="13.2">
      <c r="B736" s="36"/>
      <c r="D736" s="41"/>
      <c r="E736" s="41"/>
      <c r="V736" s="9"/>
      <c r="X736" s="40"/>
      <c r="Y736" s="40"/>
      <c r="Z736" s="40" t="str">
        <f t="shared" si="1"/>
        <v/>
      </c>
    </row>
    <row r="737" spans="2:26" ht="13.2">
      <c r="B737" s="36"/>
      <c r="D737" s="41"/>
      <c r="E737" s="41"/>
      <c r="V737" s="9"/>
      <c r="X737" s="40"/>
      <c r="Y737" s="40"/>
      <c r="Z737" s="40" t="str">
        <f t="shared" si="1"/>
        <v/>
      </c>
    </row>
    <row r="738" spans="2:26" ht="13.2">
      <c r="B738" s="36"/>
      <c r="D738" s="41"/>
      <c r="E738" s="41"/>
      <c r="V738" s="9"/>
      <c r="X738" s="40"/>
      <c r="Y738" s="40"/>
      <c r="Z738" s="40" t="str">
        <f t="shared" si="1"/>
        <v/>
      </c>
    </row>
    <row r="739" spans="2:26" ht="13.2">
      <c r="B739" s="36"/>
      <c r="D739" s="41"/>
      <c r="E739" s="41"/>
      <c r="V739" s="9"/>
      <c r="X739" s="40"/>
      <c r="Y739" s="40"/>
      <c r="Z739" s="40" t="str">
        <f t="shared" si="1"/>
        <v/>
      </c>
    </row>
    <row r="740" spans="2:26" ht="13.2">
      <c r="B740" s="36"/>
      <c r="D740" s="41"/>
      <c r="E740" s="41"/>
      <c r="V740" s="9"/>
      <c r="X740" s="40"/>
      <c r="Y740" s="40"/>
      <c r="Z740" s="40" t="str">
        <f t="shared" si="1"/>
        <v/>
      </c>
    </row>
    <row r="741" spans="2:26" ht="13.2">
      <c r="B741" s="36"/>
      <c r="D741" s="41"/>
      <c r="E741" s="41"/>
      <c r="V741" s="9"/>
      <c r="X741" s="40"/>
      <c r="Y741" s="40"/>
      <c r="Z741" s="40" t="str">
        <f t="shared" si="1"/>
        <v/>
      </c>
    </row>
    <row r="742" spans="2:26" ht="13.2">
      <c r="B742" s="36"/>
      <c r="D742" s="41"/>
      <c r="E742" s="41"/>
      <c r="V742" s="9"/>
      <c r="X742" s="40"/>
      <c r="Y742" s="40"/>
      <c r="Z742" s="40" t="str">
        <f t="shared" si="1"/>
        <v/>
      </c>
    </row>
    <row r="743" spans="2:26" ht="13.2">
      <c r="B743" s="36"/>
      <c r="D743" s="41"/>
      <c r="E743" s="41"/>
      <c r="V743" s="9"/>
      <c r="X743" s="40"/>
      <c r="Y743" s="40"/>
      <c r="Z743" s="40" t="str">
        <f t="shared" si="1"/>
        <v/>
      </c>
    </row>
    <row r="744" spans="2:26" ht="13.2">
      <c r="B744" s="36"/>
      <c r="D744" s="41"/>
      <c r="E744" s="41"/>
      <c r="V744" s="9"/>
      <c r="X744" s="40"/>
      <c r="Y744" s="40"/>
      <c r="Z744" s="40" t="str">
        <f t="shared" si="1"/>
        <v/>
      </c>
    </row>
    <row r="745" spans="2:26" ht="13.2">
      <c r="B745" s="36"/>
      <c r="D745" s="41"/>
      <c r="E745" s="41"/>
      <c r="V745" s="9"/>
      <c r="X745" s="40"/>
      <c r="Y745" s="40"/>
      <c r="Z745" s="40" t="str">
        <f t="shared" si="1"/>
        <v/>
      </c>
    </row>
    <row r="746" spans="2:26" ht="13.2">
      <c r="B746" s="36"/>
      <c r="D746" s="41"/>
      <c r="E746" s="41"/>
      <c r="V746" s="9"/>
      <c r="X746" s="40"/>
      <c r="Y746" s="40"/>
      <c r="Z746" s="40" t="str">
        <f t="shared" si="1"/>
        <v/>
      </c>
    </row>
    <row r="747" spans="2:26" ht="13.2">
      <c r="B747" s="36"/>
      <c r="D747" s="41"/>
      <c r="E747" s="41"/>
      <c r="V747" s="9"/>
      <c r="X747" s="40"/>
      <c r="Y747" s="40"/>
      <c r="Z747" s="40" t="str">
        <f t="shared" si="1"/>
        <v/>
      </c>
    </row>
    <row r="748" spans="2:26" ht="13.2">
      <c r="B748" s="36"/>
      <c r="D748" s="41"/>
      <c r="E748" s="41"/>
      <c r="V748" s="9"/>
      <c r="X748" s="40"/>
      <c r="Y748" s="40"/>
      <c r="Z748" s="40" t="str">
        <f t="shared" si="1"/>
        <v/>
      </c>
    </row>
    <row r="749" spans="2:26" ht="13.2">
      <c r="B749" s="36"/>
      <c r="D749" s="41"/>
      <c r="E749" s="41"/>
      <c r="V749" s="9"/>
      <c r="X749" s="40"/>
      <c r="Y749" s="40"/>
      <c r="Z749" s="40" t="str">
        <f t="shared" si="1"/>
        <v/>
      </c>
    </row>
    <row r="750" spans="2:26" ht="13.2">
      <c r="B750" s="36"/>
      <c r="D750" s="41"/>
      <c r="E750" s="41"/>
      <c r="V750" s="9"/>
      <c r="X750" s="40"/>
      <c r="Y750" s="40"/>
      <c r="Z750" s="40" t="str">
        <f t="shared" si="1"/>
        <v/>
      </c>
    </row>
    <row r="751" spans="2:26" ht="13.2">
      <c r="B751" s="36"/>
      <c r="D751" s="41"/>
      <c r="E751" s="41"/>
      <c r="V751" s="9"/>
      <c r="X751" s="40"/>
      <c r="Y751" s="40"/>
      <c r="Z751" s="40" t="str">
        <f t="shared" si="1"/>
        <v/>
      </c>
    </row>
    <row r="752" spans="2:26" ht="13.2">
      <c r="B752" s="36"/>
      <c r="D752" s="41"/>
      <c r="E752" s="41"/>
      <c r="V752" s="9"/>
      <c r="X752" s="40"/>
      <c r="Y752" s="40"/>
      <c r="Z752" s="40" t="str">
        <f t="shared" si="1"/>
        <v/>
      </c>
    </row>
    <row r="753" spans="2:26" ht="13.2">
      <c r="B753" s="36"/>
      <c r="D753" s="41"/>
      <c r="E753" s="41"/>
      <c r="V753" s="9"/>
      <c r="X753" s="40"/>
      <c r="Y753" s="40"/>
      <c r="Z753" s="40" t="str">
        <f t="shared" si="1"/>
        <v/>
      </c>
    </row>
    <row r="754" spans="2:26" ht="13.2">
      <c r="B754" s="36"/>
      <c r="D754" s="41"/>
      <c r="E754" s="41"/>
      <c r="V754" s="9"/>
      <c r="X754" s="40"/>
      <c r="Y754" s="40"/>
      <c r="Z754" s="40" t="str">
        <f t="shared" si="1"/>
        <v/>
      </c>
    </row>
    <row r="755" spans="2:26" ht="13.2">
      <c r="B755" s="36"/>
      <c r="D755" s="41"/>
      <c r="E755" s="41"/>
      <c r="V755" s="9"/>
      <c r="X755" s="40"/>
      <c r="Y755" s="40"/>
      <c r="Z755" s="40" t="str">
        <f t="shared" si="1"/>
        <v/>
      </c>
    </row>
    <row r="756" spans="2:26" ht="13.2">
      <c r="B756" s="36"/>
      <c r="D756" s="41"/>
      <c r="E756" s="41"/>
      <c r="V756" s="9"/>
      <c r="X756" s="40"/>
      <c r="Y756" s="40"/>
      <c r="Z756" s="40" t="str">
        <f t="shared" si="1"/>
        <v/>
      </c>
    </row>
    <row r="757" spans="2:26" ht="13.2">
      <c r="B757" s="36"/>
      <c r="D757" s="41"/>
      <c r="E757" s="41"/>
      <c r="V757" s="9"/>
      <c r="X757" s="40"/>
      <c r="Y757" s="40"/>
      <c r="Z757" s="40" t="str">
        <f t="shared" si="1"/>
        <v/>
      </c>
    </row>
    <row r="758" spans="2:26" ht="13.2">
      <c r="B758" s="36"/>
      <c r="D758" s="41"/>
      <c r="E758" s="41"/>
      <c r="V758" s="9"/>
      <c r="X758" s="40"/>
      <c r="Y758" s="40"/>
      <c r="Z758" s="40" t="str">
        <f t="shared" si="1"/>
        <v/>
      </c>
    </row>
    <row r="759" spans="2:26" ht="13.2">
      <c r="B759" s="36"/>
      <c r="D759" s="41"/>
      <c r="E759" s="41"/>
      <c r="V759" s="9"/>
      <c r="X759" s="40"/>
      <c r="Y759" s="40"/>
      <c r="Z759" s="40" t="str">
        <f t="shared" si="1"/>
        <v/>
      </c>
    </row>
    <row r="760" spans="2:26" ht="13.2">
      <c r="B760" s="36"/>
      <c r="D760" s="41"/>
      <c r="E760" s="41"/>
      <c r="V760" s="9"/>
      <c r="X760" s="40"/>
      <c r="Y760" s="40"/>
      <c r="Z760" s="40" t="str">
        <f t="shared" si="1"/>
        <v/>
      </c>
    </row>
    <row r="761" spans="2:26" ht="13.2">
      <c r="B761" s="36"/>
      <c r="D761" s="41"/>
      <c r="E761" s="41"/>
      <c r="V761" s="9"/>
      <c r="X761" s="40"/>
      <c r="Y761" s="40"/>
      <c r="Z761" s="40" t="str">
        <f t="shared" si="1"/>
        <v/>
      </c>
    </row>
    <row r="762" spans="2:26" ht="13.2">
      <c r="B762" s="36"/>
      <c r="D762" s="41"/>
      <c r="E762" s="41"/>
      <c r="V762" s="9"/>
      <c r="X762" s="40"/>
      <c r="Y762" s="40"/>
      <c r="Z762" s="40" t="str">
        <f t="shared" si="1"/>
        <v/>
      </c>
    </row>
    <row r="763" spans="2:26" ht="13.2">
      <c r="B763" s="36"/>
      <c r="D763" s="41"/>
      <c r="E763" s="41"/>
      <c r="V763" s="9"/>
      <c r="X763" s="40"/>
      <c r="Y763" s="40"/>
      <c r="Z763" s="40" t="str">
        <f t="shared" si="1"/>
        <v/>
      </c>
    </row>
    <row r="764" spans="2:26" ht="13.2">
      <c r="B764" s="36"/>
      <c r="D764" s="41"/>
      <c r="E764" s="41"/>
      <c r="V764" s="9"/>
      <c r="X764" s="40"/>
      <c r="Y764" s="40"/>
      <c r="Z764" s="40" t="str">
        <f t="shared" si="1"/>
        <v/>
      </c>
    </row>
    <row r="765" spans="2:26" ht="13.2">
      <c r="B765" s="36"/>
      <c r="D765" s="41"/>
      <c r="E765" s="41"/>
      <c r="V765" s="9"/>
      <c r="X765" s="40"/>
      <c r="Y765" s="40"/>
      <c r="Z765" s="40" t="str">
        <f t="shared" si="1"/>
        <v/>
      </c>
    </row>
    <row r="766" spans="2:26" ht="13.2">
      <c r="B766" s="36"/>
      <c r="D766" s="41"/>
      <c r="E766" s="41"/>
      <c r="V766" s="9"/>
      <c r="X766" s="40"/>
      <c r="Y766" s="40"/>
      <c r="Z766" s="40" t="str">
        <f t="shared" si="1"/>
        <v/>
      </c>
    </row>
    <row r="767" spans="2:26" ht="13.2">
      <c r="B767" s="36"/>
      <c r="D767" s="41"/>
      <c r="E767" s="41"/>
      <c r="V767" s="9"/>
      <c r="X767" s="40"/>
      <c r="Y767" s="40"/>
      <c r="Z767" s="40" t="str">
        <f t="shared" si="1"/>
        <v/>
      </c>
    </row>
    <row r="768" spans="2:26" ht="13.2">
      <c r="B768" s="36"/>
      <c r="D768" s="41"/>
      <c r="E768" s="41"/>
      <c r="V768" s="9"/>
      <c r="X768" s="40"/>
      <c r="Y768" s="40"/>
      <c r="Z768" s="40" t="str">
        <f t="shared" si="1"/>
        <v/>
      </c>
    </row>
    <row r="769" spans="2:26" ht="13.2">
      <c r="B769" s="36"/>
      <c r="D769" s="41"/>
      <c r="E769" s="41"/>
      <c r="V769" s="9"/>
      <c r="X769" s="40"/>
      <c r="Y769" s="40"/>
      <c r="Z769" s="40" t="str">
        <f t="shared" si="1"/>
        <v/>
      </c>
    </row>
    <row r="770" spans="2:26" ht="13.2">
      <c r="B770" s="36"/>
      <c r="D770" s="41"/>
      <c r="E770" s="41"/>
      <c r="V770" s="9"/>
      <c r="X770" s="40"/>
      <c r="Y770" s="40"/>
      <c r="Z770" s="40" t="str">
        <f t="shared" si="1"/>
        <v/>
      </c>
    </row>
    <row r="771" spans="2:26" ht="13.2">
      <c r="B771" s="36"/>
      <c r="D771" s="41"/>
      <c r="E771" s="41"/>
      <c r="V771" s="9"/>
      <c r="X771" s="40"/>
      <c r="Y771" s="40"/>
      <c r="Z771" s="40" t="str">
        <f t="shared" si="1"/>
        <v/>
      </c>
    </row>
    <row r="772" spans="2:26" ht="13.2">
      <c r="B772" s="36"/>
      <c r="D772" s="41"/>
      <c r="E772" s="41"/>
      <c r="V772" s="9"/>
      <c r="X772" s="40"/>
      <c r="Y772" s="40"/>
      <c r="Z772" s="40" t="str">
        <f t="shared" si="1"/>
        <v/>
      </c>
    </row>
    <row r="773" spans="2:26" ht="13.2">
      <c r="B773" s="36"/>
      <c r="D773" s="41"/>
      <c r="E773" s="41"/>
      <c r="V773" s="9"/>
      <c r="X773" s="40"/>
      <c r="Y773" s="40"/>
      <c r="Z773" s="40" t="str">
        <f t="shared" si="1"/>
        <v/>
      </c>
    </row>
    <row r="774" spans="2:26" ht="13.2">
      <c r="B774" s="36"/>
      <c r="D774" s="41"/>
      <c r="E774" s="41"/>
      <c r="V774" s="9"/>
      <c r="X774" s="40"/>
      <c r="Y774" s="40"/>
      <c r="Z774" s="40" t="str">
        <f t="shared" si="1"/>
        <v/>
      </c>
    </row>
    <row r="775" spans="2:26" ht="13.2">
      <c r="B775" s="36"/>
      <c r="D775" s="41"/>
      <c r="E775" s="41"/>
      <c r="V775" s="9"/>
      <c r="X775" s="40"/>
      <c r="Y775" s="40"/>
      <c r="Z775" s="40" t="str">
        <f t="shared" si="1"/>
        <v/>
      </c>
    </row>
    <row r="776" spans="2:26" ht="13.2">
      <c r="B776" s="36"/>
      <c r="D776" s="41"/>
      <c r="E776" s="41"/>
      <c r="V776" s="9"/>
      <c r="X776" s="40"/>
      <c r="Y776" s="40"/>
      <c r="Z776" s="40" t="str">
        <f t="shared" si="1"/>
        <v/>
      </c>
    </row>
    <row r="777" spans="2:26" ht="13.2">
      <c r="B777" s="36"/>
      <c r="D777" s="41"/>
      <c r="E777" s="41"/>
      <c r="V777" s="9"/>
      <c r="X777" s="40"/>
      <c r="Y777" s="40"/>
      <c r="Z777" s="40" t="str">
        <f t="shared" si="1"/>
        <v/>
      </c>
    </row>
    <row r="778" spans="2:26" ht="13.2">
      <c r="B778" s="36"/>
      <c r="D778" s="41"/>
      <c r="E778" s="41"/>
      <c r="V778" s="9"/>
      <c r="X778" s="40"/>
      <c r="Y778" s="40"/>
      <c r="Z778" s="40" t="str">
        <f t="shared" si="1"/>
        <v/>
      </c>
    </row>
    <row r="779" spans="2:26" ht="13.2">
      <c r="B779" s="36"/>
      <c r="D779" s="41"/>
      <c r="E779" s="41"/>
      <c r="V779" s="9"/>
      <c r="X779" s="40"/>
      <c r="Y779" s="40"/>
      <c r="Z779" s="40" t="str">
        <f t="shared" si="1"/>
        <v/>
      </c>
    </row>
    <row r="780" spans="2:26" ht="13.2">
      <c r="B780" s="36"/>
      <c r="D780" s="41"/>
      <c r="E780" s="41"/>
      <c r="V780" s="9"/>
      <c r="X780" s="40"/>
      <c r="Y780" s="40"/>
      <c r="Z780" s="40" t="str">
        <f t="shared" si="1"/>
        <v/>
      </c>
    </row>
    <row r="781" spans="2:26" ht="13.2">
      <c r="B781" s="36"/>
      <c r="D781" s="41"/>
      <c r="E781" s="41"/>
      <c r="V781" s="9"/>
      <c r="X781" s="40"/>
      <c r="Y781" s="40"/>
      <c r="Z781" s="40" t="str">
        <f t="shared" si="1"/>
        <v/>
      </c>
    </row>
    <row r="782" spans="2:26" ht="13.2">
      <c r="B782" s="36"/>
      <c r="D782" s="41"/>
      <c r="E782" s="41"/>
      <c r="V782" s="9"/>
      <c r="X782" s="40"/>
      <c r="Y782" s="40"/>
      <c r="Z782" s="40" t="str">
        <f t="shared" si="1"/>
        <v/>
      </c>
    </row>
    <row r="783" spans="2:26" ht="13.2">
      <c r="B783" s="36"/>
      <c r="D783" s="41"/>
      <c r="E783" s="41"/>
      <c r="V783" s="9"/>
      <c r="X783" s="40"/>
      <c r="Y783" s="40"/>
      <c r="Z783" s="40" t="str">
        <f t="shared" si="1"/>
        <v/>
      </c>
    </row>
    <row r="784" spans="2:26" ht="13.2">
      <c r="B784" s="36"/>
      <c r="D784" s="41"/>
      <c r="E784" s="41"/>
      <c r="V784" s="9"/>
      <c r="X784" s="40"/>
      <c r="Y784" s="40"/>
      <c r="Z784" s="40" t="str">
        <f t="shared" si="1"/>
        <v/>
      </c>
    </row>
    <row r="785" spans="2:26" ht="13.2">
      <c r="B785" s="36"/>
      <c r="D785" s="41"/>
      <c r="E785" s="41"/>
      <c r="V785" s="9"/>
      <c r="X785" s="40"/>
      <c r="Y785" s="40"/>
      <c r="Z785" s="40" t="str">
        <f t="shared" si="1"/>
        <v/>
      </c>
    </row>
    <row r="786" spans="2:26" ht="13.2">
      <c r="B786" s="36"/>
      <c r="D786" s="41"/>
      <c r="E786" s="41"/>
      <c r="V786" s="9"/>
      <c r="X786" s="40"/>
      <c r="Y786" s="40"/>
      <c r="Z786" s="40" t="str">
        <f t="shared" si="1"/>
        <v/>
      </c>
    </row>
    <row r="787" spans="2:26" ht="13.2">
      <c r="B787" s="36"/>
      <c r="D787" s="41"/>
      <c r="E787" s="41"/>
      <c r="V787" s="9"/>
      <c r="X787" s="40"/>
      <c r="Y787" s="40"/>
      <c r="Z787" s="40" t="str">
        <f t="shared" si="1"/>
        <v/>
      </c>
    </row>
    <row r="788" spans="2:26" ht="13.2">
      <c r="B788" s="36"/>
      <c r="D788" s="41"/>
      <c r="E788" s="41"/>
      <c r="V788" s="9"/>
      <c r="X788" s="40"/>
      <c r="Y788" s="40"/>
      <c r="Z788" s="40" t="str">
        <f t="shared" si="1"/>
        <v/>
      </c>
    </row>
    <row r="789" spans="2:26" ht="13.2">
      <c r="B789" s="36"/>
      <c r="D789" s="41"/>
      <c r="E789" s="41"/>
      <c r="V789" s="9"/>
      <c r="X789" s="40"/>
      <c r="Y789" s="40"/>
      <c r="Z789" s="40" t="str">
        <f t="shared" si="1"/>
        <v/>
      </c>
    </row>
    <row r="790" spans="2:26" ht="13.2">
      <c r="B790" s="36"/>
      <c r="D790" s="41"/>
      <c r="E790" s="41"/>
      <c r="V790" s="9"/>
      <c r="X790" s="40"/>
      <c r="Y790" s="40"/>
      <c r="Z790" s="40" t="str">
        <f t="shared" si="1"/>
        <v/>
      </c>
    </row>
    <row r="791" spans="2:26" ht="13.2">
      <c r="B791" s="36"/>
      <c r="D791" s="41"/>
      <c r="E791" s="41"/>
      <c r="V791" s="9"/>
      <c r="X791" s="40"/>
      <c r="Y791" s="40"/>
      <c r="Z791" s="40"/>
    </row>
    <row r="792" spans="2:26" ht="13.2">
      <c r="B792" s="36"/>
      <c r="D792" s="41"/>
      <c r="E792" s="41"/>
      <c r="V792" s="9"/>
      <c r="X792" s="40"/>
      <c r="Y792" s="40"/>
      <c r="Z792" s="40"/>
    </row>
    <row r="793" spans="2:26" ht="13.2">
      <c r="B793" s="36"/>
      <c r="D793" s="41"/>
      <c r="E793" s="41"/>
      <c r="V793" s="9"/>
      <c r="X793" s="40"/>
      <c r="Y793" s="40"/>
      <c r="Z793" s="40"/>
    </row>
    <row r="794" spans="2:26" ht="13.2">
      <c r="B794" s="36"/>
      <c r="D794" s="41"/>
      <c r="E794" s="41"/>
      <c r="V794" s="9"/>
      <c r="X794" s="40"/>
      <c r="Y794" s="40"/>
      <c r="Z794" s="40"/>
    </row>
    <row r="795" spans="2:26" ht="13.2">
      <c r="B795" s="36"/>
      <c r="D795" s="41"/>
      <c r="E795" s="41"/>
      <c r="V795" s="9"/>
      <c r="X795" s="40"/>
      <c r="Y795" s="40"/>
      <c r="Z795" s="40"/>
    </row>
    <row r="796" spans="2:26" ht="13.2">
      <c r="B796" s="36"/>
      <c r="D796" s="41"/>
      <c r="E796" s="41"/>
      <c r="V796" s="9"/>
      <c r="X796" s="40"/>
      <c r="Y796" s="40"/>
      <c r="Z796" s="40"/>
    </row>
    <row r="797" spans="2:26" ht="13.2">
      <c r="B797" s="36"/>
      <c r="D797" s="41"/>
      <c r="E797" s="41"/>
      <c r="V797" s="9"/>
      <c r="X797" s="40"/>
      <c r="Y797" s="40"/>
      <c r="Z797" s="40"/>
    </row>
    <row r="798" spans="2:26" ht="13.2">
      <c r="B798" s="36"/>
      <c r="D798" s="41"/>
      <c r="E798" s="41"/>
      <c r="V798" s="9"/>
      <c r="X798" s="40"/>
      <c r="Y798" s="40"/>
      <c r="Z798" s="40"/>
    </row>
    <row r="799" spans="2:26" ht="13.2">
      <c r="B799" s="36"/>
      <c r="D799" s="41"/>
      <c r="E799" s="41"/>
      <c r="V799" s="9"/>
      <c r="X799" s="40"/>
      <c r="Y799" s="40"/>
      <c r="Z799" s="40"/>
    </row>
    <row r="800" spans="2:26" ht="13.2">
      <c r="B800" s="36"/>
      <c r="D800" s="41"/>
      <c r="E800" s="41"/>
      <c r="V800" s="9"/>
      <c r="X800" s="40"/>
      <c r="Y800" s="40"/>
      <c r="Z800" s="40"/>
    </row>
    <row r="801" spans="2:26" ht="13.2">
      <c r="B801" s="36"/>
      <c r="D801" s="41"/>
      <c r="E801" s="41"/>
      <c r="V801" s="9"/>
      <c r="X801" s="40"/>
      <c r="Y801" s="40"/>
      <c r="Z801" s="40"/>
    </row>
    <row r="802" spans="2:26" ht="13.2">
      <c r="B802" s="36"/>
      <c r="D802" s="41"/>
      <c r="E802" s="41"/>
      <c r="V802" s="9"/>
      <c r="X802" s="40"/>
      <c r="Y802" s="40"/>
      <c r="Z802" s="40"/>
    </row>
    <row r="803" spans="2:26" ht="13.2">
      <c r="B803" s="36"/>
      <c r="D803" s="41"/>
      <c r="E803" s="41"/>
      <c r="V803" s="9"/>
      <c r="X803" s="40"/>
      <c r="Y803" s="40"/>
      <c r="Z803" s="40"/>
    </row>
    <row r="804" spans="2:26" ht="13.2">
      <c r="B804" s="36"/>
      <c r="D804" s="41"/>
      <c r="E804" s="41"/>
      <c r="V804" s="9"/>
      <c r="X804" s="40"/>
      <c r="Y804" s="40"/>
      <c r="Z804" s="40"/>
    </row>
    <row r="805" spans="2:26" ht="13.2">
      <c r="B805" s="36"/>
      <c r="D805" s="41"/>
      <c r="E805" s="41"/>
      <c r="V805" s="9"/>
      <c r="X805" s="40"/>
      <c r="Y805" s="40"/>
      <c r="Z805" s="40"/>
    </row>
    <row r="806" spans="2:26" ht="13.2">
      <c r="B806" s="36"/>
      <c r="D806" s="41"/>
      <c r="E806" s="41"/>
      <c r="V806" s="9"/>
      <c r="X806" s="40"/>
      <c r="Y806" s="40"/>
      <c r="Z806" s="40"/>
    </row>
    <row r="807" spans="2:26" ht="13.2">
      <c r="B807" s="36"/>
      <c r="D807" s="41"/>
      <c r="E807" s="41"/>
      <c r="V807" s="9"/>
      <c r="X807" s="40"/>
      <c r="Y807" s="40"/>
      <c r="Z807" s="40"/>
    </row>
    <row r="808" spans="2:26" ht="13.2">
      <c r="B808" s="36"/>
      <c r="D808" s="41"/>
      <c r="E808" s="41"/>
      <c r="V808" s="9"/>
      <c r="X808" s="40"/>
      <c r="Y808" s="40"/>
      <c r="Z808" s="40"/>
    </row>
    <row r="809" spans="2:26" ht="13.2">
      <c r="B809" s="36"/>
      <c r="D809" s="41"/>
      <c r="E809" s="41"/>
      <c r="V809" s="9"/>
      <c r="X809" s="40"/>
      <c r="Y809" s="40"/>
      <c r="Z809" s="40"/>
    </row>
    <row r="810" spans="2:26" ht="13.2">
      <c r="B810" s="36"/>
      <c r="D810" s="41"/>
      <c r="E810" s="41"/>
      <c r="V810" s="9"/>
      <c r="X810" s="40"/>
      <c r="Y810" s="40"/>
      <c r="Z810" s="40"/>
    </row>
    <row r="811" spans="2:26" ht="13.2">
      <c r="B811" s="36"/>
      <c r="D811" s="41"/>
      <c r="E811" s="41"/>
      <c r="V811" s="9"/>
      <c r="X811" s="40"/>
      <c r="Y811" s="40"/>
      <c r="Z811" s="40"/>
    </row>
    <row r="812" spans="2:26" ht="13.2">
      <c r="B812" s="36"/>
      <c r="D812" s="41"/>
      <c r="E812" s="41"/>
      <c r="V812" s="9"/>
      <c r="X812" s="40"/>
      <c r="Y812" s="40"/>
      <c r="Z812" s="40"/>
    </row>
    <row r="813" spans="2:26" ht="13.2">
      <c r="B813" s="36"/>
      <c r="D813" s="41"/>
      <c r="E813" s="41"/>
      <c r="V813" s="9"/>
      <c r="X813" s="40"/>
      <c r="Y813" s="40"/>
      <c r="Z813" s="40"/>
    </row>
    <row r="814" spans="2:26" ht="13.2">
      <c r="B814" s="36"/>
      <c r="D814" s="41"/>
      <c r="E814" s="41"/>
      <c r="V814" s="9"/>
      <c r="X814" s="40"/>
      <c r="Y814" s="40"/>
      <c r="Z814" s="40"/>
    </row>
    <row r="815" spans="2:26" ht="13.2">
      <c r="B815" s="36"/>
      <c r="D815" s="41"/>
      <c r="E815" s="41"/>
      <c r="V815" s="9"/>
      <c r="X815" s="40"/>
      <c r="Y815" s="40"/>
      <c r="Z815" s="40"/>
    </row>
    <row r="816" spans="2:26" ht="13.2">
      <c r="B816" s="36"/>
      <c r="D816" s="41"/>
      <c r="E816" s="41"/>
      <c r="V816" s="9"/>
      <c r="X816" s="40"/>
      <c r="Y816" s="40"/>
      <c r="Z816" s="40"/>
    </row>
    <row r="817" spans="2:26" ht="13.2">
      <c r="B817" s="36"/>
      <c r="D817" s="41"/>
      <c r="E817" s="41"/>
      <c r="V817" s="9"/>
      <c r="X817" s="40"/>
      <c r="Y817" s="40"/>
      <c r="Z817" s="40"/>
    </row>
    <row r="818" spans="2:26" ht="13.2">
      <c r="B818" s="36"/>
      <c r="D818" s="41"/>
      <c r="E818" s="41"/>
      <c r="V818" s="9"/>
      <c r="X818" s="40"/>
      <c r="Y818" s="40"/>
      <c r="Z818" s="40"/>
    </row>
    <row r="819" spans="2:26" ht="13.2">
      <c r="B819" s="36"/>
      <c r="D819" s="41"/>
      <c r="E819" s="41"/>
      <c r="V819" s="9"/>
      <c r="X819" s="40"/>
      <c r="Y819" s="40"/>
      <c r="Z819" s="40"/>
    </row>
    <row r="820" spans="2:26" ht="13.2">
      <c r="B820" s="36"/>
      <c r="D820" s="41"/>
      <c r="E820" s="41"/>
      <c r="V820" s="9"/>
      <c r="X820" s="40"/>
      <c r="Y820" s="40"/>
      <c r="Z820" s="40"/>
    </row>
    <row r="821" spans="2:26" ht="13.2">
      <c r="B821" s="36"/>
      <c r="D821" s="41"/>
      <c r="E821" s="41"/>
      <c r="V821" s="9"/>
      <c r="X821" s="40"/>
      <c r="Y821" s="40"/>
      <c r="Z821" s="40"/>
    </row>
    <row r="822" spans="2:26" ht="13.2">
      <c r="B822" s="36"/>
      <c r="D822" s="41"/>
      <c r="E822" s="41"/>
      <c r="V822" s="9"/>
      <c r="X822" s="40"/>
      <c r="Y822" s="40"/>
      <c r="Z822" s="40"/>
    </row>
    <row r="823" spans="2:26" ht="13.2">
      <c r="B823" s="36"/>
      <c r="D823" s="41"/>
      <c r="E823" s="41"/>
      <c r="V823" s="9"/>
      <c r="X823" s="40"/>
      <c r="Y823" s="40"/>
      <c r="Z823" s="40"/>
    </row>
    <row r="824" spans="2:26" ht="13.2">
      <c r="B824" s="36"/>
      <c r="D824" s="41"/>
      <c r="E824" s="41"/>
      <c r="V824" s="9"/>
      <c r="X824" s="40"/>
      <c r="Y824" s="40"/>
      <c r="Z824" s="40"/>
    </row>
    <row r="825" spans="2:26" ht="13.2">
      <c r="B825" s="36"/>
      <c r="D825" s="41"/>
      <c r="E825" s="41"/>
      <c r="V825" s="9"/>
      <c r="X825" s="40"/>
      <c r="Y825" s="40"/>
      <c r="Z825" s="40"/>
    </row>
    <row r="826" spans="2:26" ht="13.2">
      <c r="B826" s="36"/>
      <c r="D826" s="41"/>
      <c r="E826" s="41"/>
      <c r="V826" s="9"/>
      <c r="X826" s="40"/>
      <c r="Y826" s="40"/>
      <c r="Z826" s="40"/>
    </row>
    <row r="827" spans="2:26" ht="13.2">
      <c r="B827" s="36"/>
      <c r="D827" s="41"/>
      <c r="E827" s="41"/>
      <c r="V827" s="9"/>
      <c r="X827" s="40"/>
      <c r="Y827" s="40"/>
      <c r="Z827" s="40"/>
    </row>
    <row r="828" spans="2:26" ht="13.2">
      <c r="B828" s="36"/>
      <c r="D828" s="41"/>
      <c r="E828" s="41"/>
      <c r="V828" s="9"/>
      <c r="X828" s="40"/>
      <c r="Y828" s="40"/>
      <c r="Z828" s="40"/>
    </row>
    <row r="829" spans="2:26" ht="13.2">
      <c r="B829" s="36"/>
      <c r="D829" s="41"/>
      <c r="E829" s="41"/>
      <c r="V829" s="9"/>
      <c r="X829" s="40"/>
      <c r="Y829" s="40"/>
      <c r="Z829" s="40"/>
    </row>
    <row r="830" spans="2:26" ht="13.2">
      <c r="B830" s="36"/>
      <c r="D830" s="41"/>
      <c r="E830" s="41"/>
      <c r="V830" s="9"/>
      <c r="X830" s="40"/>
      <c r="Y830" s="40"/>
      <c r="Z830" s="40"/>
    </row>
    <row r="831" spans="2:26" ht="13.2">
      <c r="B831" s="36"/>
      <c r="D831" s="41"/>
      <c r="E831" s="41"/>
      <c r="V831" s="9"/>
      <c r="X831" s="40"/>
      <c r="Y831" s="40"/>
      <c r="Z831" s="40"/>
    </row>
    <row r="832" spans="2:26" ht="13.2">
      <c r="B832" s="36"/>
      <c r="D832" s="41"/>
      <c r="E832" s="41"/>
      <c r="V832" s="9"/>
      <c r="X832" s="40"/>
      <c r="Y832" s="40"/>
      <c r="Z832" s="40"/>
    </row>
    <row r="833" spans="2:26" ht="13.2">
      <c r="B833" s="36"/>
      <c r="D833" s="41"/>
      <c r="E833" s="41"/>
      <c r="V833" s="9"/>
      <c r="X833" s="40"/>
      <c r="Y833" s="40"/>
      <c r="Z833" s="40"/>
    </row>
    <row r="834" spans="2:26" ht="13.2">
      <c r="B834" s="36"/>
      <c r="D834" s="41"/>
      <c r="E834" s="41"/>
      <c r="V834" s="9"/>
      <c r="X834" s="40"/>
      <c r="Y834" s="40"/>
      <c r="Z834" s="40"/>
    </row>
    <row r="835" spans="2:26" ht="13.2">
      <c r="B835" s="36"/>
      <c r="D835" s="41"/>
      <c r="E835" s="41"/>
      <c r="V835" s="9"/>
      <c r="X835" s="40"/>
      <c r="Y835" s="40"/>
      <c r="Z835" s="40"/>
    </row>
    <row r="836" spans="2:26" ht="13.2">
      <c r="B836" s="36"/>
      <c r="D836" s="41"/>
      <c r="E836" s="41"/>
      <c r="V836" s="9"/>
      <c r="X836" s="40"/>
      <c r="Y836" s="40"/>
      <c r="Z836" s="40"/>
    </row>
    <row r="837" spans="2:26" ht="13.2">
      <c r="B837" s="36"/>
      <c r="D837" s="41"/>
      <c r="E837" s="41"/>
      <c r="V837" s="9"/>
      <c r="X837" s="40"/>
      <c r="Y837" s="40"/>
      <c r="Z837" s="40"/>
    </row>
    <row r="838" spans="2:26" ht="13.2">
      <c r="B838" s="36"/>
      <c r="D838" s="41"/>
      <c r="E838" s="41"/>
      <c r="V838" s="9"/>
      <c r="X838" s="40"/>
      <c r="Y838" s="40"/>
      <c r="Z838" s="40"/>
    </row>
    <row r="839" spans="2:26" ht="13.2">
      <c r="B839" s="36"/>
      <c r="D839" s="41"/>
      <c r="E839" s="41"/>
      <c r="V839" s="9"/>
      <c r="X839" s="40"/>
      <c r="Y839" s="40"/>
      <c r="Z839" s="40"/>
    </row>
    <row r="840" spans="2:26" ht="13.2">
      <c r="B840" s="36"/>
      <c r="D840" s="41"/>
      <c r="E840" s="41"/>
      <c r="V840" s="9"/>
      <c r="X840" s="40"/>
      <c r="Y840" s="40"/>
      <c r="Z840" s="40"/>
    </row>
    <row r="841" spans="2:26" ht="13.2">
      <c r="B841" s="36"/>
      <c r="D841" s="41"/>
      <c r="E841" s="41"/>
      <c r="V841" s="9"/>
      <c r="X841" s="40"/>
      <c r="Y841" s="40"/>
      <c r="Z841" s="40"/>
    </row>
    <row r="842" spans="2:26" ht="13.2">
      <c r="B842" s="36"/>
      <c r="D842" s="41"/>
      <c r="E842" s="41"/>
      <c r="V842" s="9"/>
      <c r="X842" s="40"/>
      <c r="Y842" s="40"/>
      <c r="Z842" s="40"/>
    </row>
    <row r="843" spans="2:26" ht="13.2">
      <c r="B843" s="36"/>
      <c r="D843" s="41"/>
      <c r="E843" s="41"/>
      <c r="V843" s="9"/>
      <c r="X843" s="40"/>
      <c r="Y843" s="40"/>
      <c r="Z843" s="40"/>
    </row>
    <row r="844" spans="2:26" ht="13.2">
      <c r="B844" s="36"/>
      <c r="D844" s="41"/>
      <c r="E844" s="41"/>
      <c r="V844" s="9"/>
      <c r="X844" s="40"/>
      <c r="Y844" s="40"/>
      <c r="Z844" s="40"/>
    </row>
    <row r="845" spans="2:26" ht="13.2">
      <c r="B845" s="36"/>
      <c r="D845" s="41"/>
      <c r="E845" s="41"/>
      <c r="V845" s="9"/>
      <c r="X845" s="40"/>
      <c r="Y845" s="40"/>
      <c r="Z845" s="40"/>
    </row>
    <row r="846" spans="2:26" ht="13.2">
      <c r="B846" s="36"/>
      <c r="D846" s="41"/>
      <c r="E846" s="41"/>
      <c r="V846" s="9"/>
      <c r="X846" s="40"/>
      <c r="Y846" s="40"/>
      <c r="Z846" s="40"/>
    </row>
    <row r="847" spans="2:26" ht="13.2">
      <c r="B847" s="36"/>
      <c r="D847" s="41"/>
      <c r="E847" s="41"/>
      <c r="V847" s="9"/>
      <c r="X847" s="40"/>
      <c r="Y847" s="40"/>
      <c r="Z847" s="40"/>
    </row>
    <row r="848" spans="2:26" ht="13.2">
      <c r="B848" s="36"/>
      <c r="D848" s="41"/>
      <c r="E848" s="41"/>
      <c r="V848" s="9"/>
      <c r="X848" s="40"/>
      <c r="Y848" s="40"/>
      <c r="Z848" s="40"/>
    </row>
    <row r="849" spans="2:26" ht="13.2">
      <c r="B849" s="36"/>
      <c r="D849" s="41"/>
      <c r="E849" s="41"/>
      <c r="V849" s="9"/>
      <c r="X849" s="40"/>
      <c r="Y849" s="40"/>
      <c r="Z849" s="40"/>
    </row>
    <row r="850" spans="2:26" ht="13.2">
      <c r="B850" s="36"/>
      <c r="D850" s="41"/>
      <c r="E850" s="41"/>
      <c r="V850" s="9"/>
      <c r="X850" s="40"/>
      <c r="Y850" s="40"/>
      <c r="Z850" s="40"/>
    </row>
    <row r="851" spans="2:26" ht="13.2">
      <c r="B851" s="36"/>
      <c r="D851" s="41"/>
      <c r="E851" s="41"/>
      <c r="V851" s="9"/>
      <c r="X851" s="40"/>
      <c r="Y851" s="40"/>
      <c r="Z851" s="40"/>
    </row>
    <row r="852" spans="2:26" ht="13.2">
      <c r="B852" s="36"/>
      <c r="D852" s="41"/>
      <c r="E852" s="41"/>
      <c r="V852" s="9"/>
      <c r="X852" s="40"/>
      <c r="Y852" s="40"/>
      <c r="Z852" s="40"/>
    </row>
    <row r="853" spans="2:26" ht="13.2">
      <c r="B853" s="36"/>
      <c r="D853" s="41"/>
      <c r="E853" s="41"/>
      <c r="V853" s="9"/>
      <c r="X853" s="40"/>
      <c r="Y853" s="40"/>
      <c r="Z853" s="40"/>
    </row>
    <row r="854" spans="2:26" ht="13.2">
      <c r="B854" s="36"/>
      <c r="D854" s="41"/>
      <c r="E854" s="41"/>
      <c r="V854" s="9"/>
      <c r="X854" s="40"/>
      <c r="Y854" s="40"/>
      <c r="Z854" s="40"/>
    </row>
    <row r="855" spans="2:26" ht="13.2">
      <c r="B855" s="36"/>
      <c r="D855" s="41"/>
      <c r="E855" s="41"/>
      <c r="V855" s="9"/>
      <c r="X855" s="40"/>
      <c r="Y855" s="40"/>
      <c r="Z855" s="40"/>
    </row>
    <row r="856" spans="2:26" ht="13.2">
      <c r="B856" s="36"/>
      <c r="D856" s="41"/>
      <c r="E856" s="41"/>
      <c r="V856" s="9"/>
      <c r="X856" s="40"/>
      <c r="Y856" s="40"/>
      <c r="Z856" s="40"/>
    </row>
    <row r="857" spans="2:26" ht="13.2">
      <c r="B857" s="36"/>
      <c r="D857" s="41"/>
      <c r="E857" s="41"/>
      <c r="V857" s="9"/>
      <c r="X857" s="40"/>
      <c r="Y857" s="40"/>
      <c r="Z857" s="40"/>
    </row>
    <row r="858" spans="2:26" ht="13.2">
      <c r="B858" s="36"/>
      <c r="D858" s="41"/>
      <c r="E858" s="41"/>
      <c r="V858" s="9"/>
      <c r="X858" s="40"/>
      <c r="Y858" s="40"/>
      <c r="Z858" s="40"/>
    </row>
    <row r="859" spans="2:26" ht="13.2">
      <c r="B859" s="36"/>
      <c r="D859" s="41"/>
      <c r="E859" s="41"/>
      <c r="V859" s="9"/>
      <c r="X859" s="40"/>
      <c r="Y859" s="40"/>
      <c r="Z859" s="40"/>
    </row>
    <row r="860" spans="2:26" ht="13.2">
      <c r="B860" s="36"/>
      <c r="D860" s="41"/>
      <c r="E860" s="41"/>
      <c r="V860" s="9"/>
      <c r="X860" s="40"/>
      <c r="Y860" s="40"/>
      <c r="Z860" s="40"/>
    </row>
    <row r="861" spans="2:26" ht="13.2">
      <c r="B861" s="36"/>
      <c r="D861" s="41"/>
      <c r="E861" s="41"/>
      <c r="V861" s="9"/>
      <c r="X861" s="40"/>
      <c r="Y861" s="40"/>
      <c r="Z861" s="40"/>
    </row>
    <row r="862" spans="2:26" ht="13.2">
      <c r="B862" s="36"/>
      <c r="D862" s="41"/>
      <c r="E862" s="41"/>
      <c r="V862" s="9"/>
      <c r="X862" s="40"/>
      <c r="Y862" s="40"/>
      <c r="Z862" s="40"/>
    </row>
    <row r="863" spans="2:26" ht="13.2">
      <c r="B863" s="36"/>
      <c r="D863" s="41"/>
      <c r="E863" s="41"/>
      <c r="V863" s="9"/>
      <c r="X863" s="40"/>
      <c r="Y863" s="40"/>
      <c r="Z863" s="40"/>
    </row>
    <row r="864" spans="2:26" ht="13.2">
      <c r="B864" s="36"/>
      <c r="D864" s="41"/>
      <c r="E864" s="41"/>
      <c r="V864" s="9"/>
      <c r="X864" s="40"/>
      <c r="Y864" s="40"/>
      <c r="Z864" s="40"/>
    </row>
    <row r="865" spans="2:26" ht="13.2">
      <c r="B865" s="36"/>
      <c r="D865" s="41"/>
      <c r="E865" s="41"/>
      <c r="V865" s="9"/>
      <c r="X865" s="40"/>
      <c r="Y865" s="40"/>
      <c r="Z865" s="40"/>
    </row>
    <row r="866" spans="2:26" ht="13.2">
      <c r="B866" s="36"/>
      <c r="D866" s="41"/>
      <c r="E866" s="41"/>
      <c r="V866" s="9"/>
      <c r="X866" s="40"/>
      <c r="Y866" s="40"/>
      <c r="Z866" s="40"/>
    </row>
    <row r="867" spans="2:26" ht="13.2">
      <c r="B867" s="36"/>
      <c r="D867" s="41"/>
      <c r="E867" s="41"/>
      <c r="V867" s="9"/>
      <c r="X867" s="40"/>
      <c r="Y867" s="40"/>
      <c r="Z867" s="40"/>
    </row>
    <row r="868" spans="2:26" ht="13.2">
      <c r="B868" s="36"/>
      <c r="D868" s="41"/>
      <c r="E868" s="41"/>
      <c r="V868" s="9"/>
      <c r="X868" s="40"/>
      <c r="Y868" s="40"/>
      <c r="Z868" s="40"/>
    </row>
    <row r="869" spans="2:26" ht="13.2">
      <c r="B869" s="36"/>
      <c r="D869" s="41"/>
      <c r="E869" s="41"/>
      <c r="V869" s="9"/>
      <c r="X869" s="40"/>
      <c r="Y869" s="40"/>
      <c r="Z869" s="40"/>
    </row>
    <row r="870" spans="2:26" ht="13.2">
      <c r="B870" s="36"/>
      <c r="D870" s="41"/>
      <c r="E870" s="41"/>
      <c r="V870" s="9"/>
      <c r="X870" s="40"/>
      <c r="Y870" s="40"/>
      <c r="Z870" s="40"/>
    </row>
    <row r="871" spans="2:26" ht="13.2">
      <c r="B871" s="36"/>
      <c r="D871" s="41"/>
      <c r="E871" s="41"/>
      <c r="V871" s="9"/>
      <c r="X871" s="40"/>
      <c r="Y871" s="40"/>
      <c r="Z871" s="40"/>
    </row>
    <row r="872" spans="2:26" ht="13.2">
      <c r="B872" s="36"/>
      <c r="D872" s="41"/>
      <c r="E872" s="41"/>
      <c r="V872" s="9"/>
      <c r="X872" s="40"/>
      <c r="Y872" s="40"/>
      <c r="Z872" s="40"/>
    </row>
    <row r="873" spans="2:26" ht="13.2">
      <c r="B873" s="36"/>
      <c r="D873" s="41"/>
      <c r="E873" s="41"/>
      <c r="V873" s="9"/>
      <c r="X873" s="40"/>
      <c r="Y873" s="40"/>
      <c r="Z873" s="40"/>
    </row>
    <row r="874" spans="2:26" ht="13.2">
      <c r="B874" s="36"/>
      <c r="D874" s="41"/>
      <c r="E874" s="41"/>
      <c r="V874" s="9"/>
      <c r="X874" s="40"/>
      <c r="Y874" s="40"/>
      <c r="Z874" s="40"/>
    </row>
    <row r="875" spans="2:26" ht="13.2">
      <c r="B875" s="36"/>
      <c r="D875" s="41"/>
      <c r="E875" s="41"/>
      <c r="V875" s="9"/>
      <c r="X875" s="40"/>
      <c r="Y875" s="40"/>
      <c r="Z875" s="40"/>
    </row>
    <row r="876" spans="2:26" ht="13.2">
      <c r="B876" s="36"/>
      <c r="D876" s="41"/>
      <c r="E876" s="41"/>
      <c r="V876" s="9"/>
      <c r="X876" s="40"/>
      <c r="Y876" s="40"/>
      <c r="Z876" s="40"/>
    </row>
    <row r="877" spans="2:26" ht="13.2">
      <c r="B877" s="36"/>
      <c r="D877" s="41"/>
      <c r="E877" s="41"/>
      <c r="V877" s="9"/>
      <c r="X877" s="40"/>
      <c r="Y877" s="40"/>
      <c r="Z877" s="40"/>
    </row>
    <row r="878" spans="2:26" ht="13.2">
      <c r="B878" s="36"/>
      <c r="D878" s="41"/>
      <c r="E878" s="41"/>
      <c r="V878" s="9"/>
      <c r="X878" s="40"/>
      <c r="Y878" s="40"/>
      <c r="Z878" s="40"/>
    </row>
    <row r="879" spans="2:26" ht="13.2">
      <c r="B879" s="36"/>
      <c r="D879" s="41"/>
      <c r="E879" s="41"/>
      <c r="V879" s="9"/>
      <c r="X879" s="40"/>
      <c r="Y879" s="40"/>
      <c r="Z879" s="40"/>
    </row>
    <row r="880" spans="2:26" ht="13.2">
      <c r="B880" s="36"/>
      <c r="D880" s="41"/>
      <c r="E880" s="41"/>
      <c r="V880" s="9"/>
      <c r="X880" s="40"/>
      <c r="Y880" s="40"/>
      <c r="Z880" s="40"/>
    </row>
    <row r="881" spans="2:26" ht="13.2">
      <c r="B881" s="36"/>
      <c r="D881" s="41"/>
      <c r="E881" s="41"/>
      <c r="V881" s="9"/>
      <c r="X881" s="40"/>
      <c r="Y881" s="40"/>
      <c r="Z881" s="40"/>
    </row>
    <row r="882" spans="2:26" ht="13.2">
      <c r="B882" s="36"/>
      <c r="D882" s="41"/>
      <c r="E882" s="41"/>
      <c r="V882" s="9"/>
      <c r="X882" s="40"/>
      <c r="Y882" s="40"/>
      <c r="Z882" s="40"/>
    </row>
    <row r="883" spans="2:26" ht="13.2">
      <c r="B883" s="36"/>
      <c r="D883" s="41"/>
      <c r="E883" s="41"/>
      <c r="V883" s="9"/>
      <c r="X883" s="40"/>
      <c r="Y883" s="40"/>
      <c r="Z883" s="40"/>
    </row>
    <row r="884" spans="2:26" ht="13.2">
      <c r="B884" s="36"/>
      <c r="D884" s="41"/>
      <c r="E884" s="41"/>
      <c r="V884" s="9"/>
      <c r="X884" s="40"/>
      <c r="Y884" s="40"/>
      <c r="Z884" s="40"/>
    </row>
    <row r="885" spans="2:26" ht="13.2">
      <c r="B885" s="36"/>
      <c r="D885" s="41"/>
      <c r="E885" s="41"/>
      <c r="V885" s="9"/>
      <c r="X885" s="40"/>
      <c r="Y885" s="40"/>
      <c r="Z885" s="40"/>
    </row>
    <row r="886" spans="2:26" ht="13.2">
      <c r="B886" s="36"/>
      <c r="D886" s="41"/>
      <c r="E886" s="41"/>
      <c r="V886" s="9"/>
      <c r="X886" s="40"/>
      <c r="Y886" s="40"/>
      <c r="Z886" s="40"/>
    </row>
    <row r="887" spans="2:26" ht="13.2">
      <c r="B887" s="36"/>
      <c r="D887" s="41"/>
      <c r="E887" s="41"/>
      <c r="V887" s="9"/>
      <c r="X887" s="40"/>
      <c r="Y887" s="40"/>
      <c r="Z887" s="40"/>
    </row>
    <row r="888" spans="2:26" ht="13.2">
      <c r="B888" s="36"/>
      <c r="D888" s="41"/>
      <c r="E888" s="41"/>
      <c r="V888" s="9"/>
      <c r="X888" s="40"/>
      <c r="Y888" s="40"/>
      <c r="Z888" s="40"/>
    </row>
    <row r="889" spans="2:26" ht="13.2">
      <c r="B889" s="36"/>
      <c r="D889" s="41"/>
      <c r="E889" s="41"/>
      <c r="V889" s="9"/>
      <c r="X889" s="40"/>
      <c r="Y889" s="40"/>
      <c r="Z889" s="40"/>
    </row>
    <row r="890" spans="2:26" ht="13.2">
      <c r="B890" s="36"/>
      <c r="D890" s="41"/>
      <c r="E890" s="41"/>
      <c r="V890" s="9"/>
      <c r="X890" s="40"/>
      <c r="Y890" s="40"/>
      <c r="Z890" s="40"/>
    </row>
    <row r="891" spans="2:26" ht="13.2">
      <c r="B891" s="36"/>
      <c r="D891" s="41"/>
      <c r="E891" s="41"/>
      <c r="V891" s="9"/>
      <c r="X891" s="40"/>
      <c r="Y891" s="40"/>
      <c r="Z891" s="40"/>
    </row>
    <row r="892" spans="2:26" ht="13.2">
      <c r="B892" s="36"/>
      <c r="D892" s="41"/>
      <c r="E892" s="41"/>
      <c r="V892" s="9"/>
      <c r="X892" s="40"/>
      <c r="Y892" s="40"/>
      <c r="Z892" s="40"/>
    </row>
    <row r="893" spans="2:26" ht="13.2">
      <c r="B893" s="36"/>
      <c r="D893" s="41"/>
      <c r="E893" s="41"/>
      <c r="V893" s="9"/>
      <c r="X893" s="40"/>
      <c r="Y893" s="40"/>
      <c r="Z893" s="40"/>
    </row>
    <row r="894" spans="2:26" ht="13.2">
      <c r="B894" s="36"/>
      <c r="D894" s="41"/>
      <c r="E894" s="41"/>
      <c r="V894" s="9"/>
      <c r="X894" s="40"/>
      <c r="Y894" s="40"/>
      <c r="Z894" s="40"/>
    </row>
    <row r="895" spans="2:26" ht="13.2">
      <c r="B895" s="36"/>
      <c r="D895" s="41"/>
      <c r="E895" s="41"/>
      <c r="V895" s="9"/>
      <c r="X895" s="40"/>
      <c r="Y895" s="40"/>
      <c r="Z895" s="40"/>
    </row>
    <row r="896" spans="2:26" ht="13.2">
      <c r="B896" s="36"/>
      <c r="D896" s="41"/>
      <c r="E896" s="41"/>
      <c r="V896" s="9"/>
      <c r="X896" s="40"/>
      <c r="Y896" s="40"/>
      <c r="Z896" s="40"/>
    </row>
    <row r="897" spans="2:26" ht="13.2">
      <c r="B897" s="36"/>
      <c r="D897" s="41"/>
      <c r="E897" s="41"/>
      <c r="V897" s="9"/>
      <c r="X897" s="40"/>
      <c r="Y897" s="40"/>
      <c r="Z897" s="40"/>
    </row>
    <row r="898" spans="2:26" ht="13.2">
      <c r="B898" s="36"/>
      <c r="D898" s="41"/>
      <c r="E898" s="41"/>
      <c r="V898" s="9"/>
      <c r="X898" s="40"/>
      <c r="Y898" s="40"/>
      <c r="Z898" s="40"/>
    </row>
    <row r="899" spans="2:26" ht="13.2">
      <c r="B899" s="36"/>
      <c r="D899" s="41"/>
      <c r="E899" s="41"/>
      <c r="V899" s="9"/>
      <c r="X899" s="40"/>
      <c r="Y899" s="40"/>
      <c r="Z899" s="40"/>
    </row>
    <row r="900" spans="2:26" ht="13.2">
      <c r="B900" s="36"/>
      <c r="D900" s="41"/>
      <c r="E900" s="41"/>
      <c r="V900" s="9"/>
      <c r="X900" s="40"/>
      <c r="Y900" s="40"/>
      <c r="Z900" s="40"/>
    </row>
    <row r="901" spans="2:26" ht="13.2">
      <c r="B901" s="36"/>
      <c r="D901" s="41"/>
      <c r="E901" s="41"/>
      <c r="V901" s="9"/>
      <c r="X901" s="40"/>
      <c r="Y901" s="40"/>
      <c r="Z901" s="40"/>
    </row>
    <row r="902" spans="2:26" ht="13.2">
      <c r="B902" s="36"/>
      <c r="D902" s="41"/>
      <c r="E902" s="41"/>
      <c r="V902" s="9"/>
      <c r="X902" s="40"/>
      <c r="Y902" s="40"/>
      <c r="Z902" s="40"/>
    </row>
    <row r="903" spans="2:26" ht="13.2">
      <c r="B903" s="36"/>
      <c r="D903" s="41"/>
      <c r="E903" s="41"/>
      <c r="V903" s="9"/>
      <c r="X903" s="40"/>
      <c r="Y903" s="40"/>
      <c r="Z903" s="40"/>
    </row>
    <row r="904" spans="2:26" ht="13.2">
      <c r="B904" s="36"/>
      <c r="D904" s="41"/>
      <c r="E904" s="41"/>
      <c r="V904" s="9"/>
      <c r="X904" s="40"/>
      <c r="Y904" s="40"/>
      <c r="Z904" s="40"/>
    </row>
    <row r="905" spans="2:26" ht="13.2">
      <c r="B905" s="36"/>
      <c r="D905" s="41"/>
      <c r="E905" s="41"/>
      <c r="V905" s="9"/>
      <c r="X905" s="40"/>
      <c r="Y905" s="40"/>
      <c r="Z905" s="40"/>
    </row>
    <row r="906" spans="2:26" ht="13.2">
      <c r="B906" s="36"/>
      <c r="D906" s="41"/>
      <c r="E906" s="41"/>
      <c r="V906" s="9"/>
      <c r="X906" s="40"/>
      <c r="Y906" s="40"/>
      <c r="Z906" s="40"/>
    </row>
    <row r="907" spans="2:26" ht="13.2">
      <c r="B907" s="36"/>
      <c r="D907" s="41"/>
      <c r="E907" s="41"/>
      <c r="V907" s="9"/>
      <c r="X907" s="40"/>
      <c r="Y907" s="40"/>
      <c r="Z907" s="40"/>
    </row>
    <row r="908" spans="2:26" ht="13.2">
      <c r="B908" s="36"/>
      <c r="D908" s="41"/>
      <c r="E908" s="41"/>
      <c r="V908" s="9"/>
      <c r="X908" s="40"/>
      <c r="Y908" s="40"/>
      <c r="Z908" s="40"/>
    </row>
    <row r="909" spans="2:26" ht="13.2">
      <c r="B909" s="36"/>
      <c r="D909" s="41"/>
      <c r="E909" s="41"/>
      <c r="V909" s="9"/>
      <c r="X909" s="40"/>
      <c r="Y909" s="40"/>
      <c r="Z909" s="40"/>
    </row>
    <row r="910" spans="2:26" ht="13.2">
      <c r="B910" s="36"/>
      <c r="D910" s="41"/>
      <c r="E910" s="41"/>
      <c r="V910" s="9"/>
      <c r="X910" s="40"/>
      <c r="Y910" s="40"/>
      <c r="Z910" s="40"/>
    </row>
    <row r="911" spans="2:26" ht="13.2">
      <c r="B911" s="36"/>
      <c r="D911" s="41"/>
      <c r="E911" s="41"/>
      <c r="V911" s="9"/>
      <c r="X911" s="40"/>
      <c r="Y911" s="40"/>
      <c r="Z911" s="40"/>
    </row>
    <row r="912" spans="2:26" ht="13.2">
      <c r="B912" s="36"/>
      <c r="D912" s="41"/>
      <c r="E912" s="41"/>
      <c r="V912" s="9"/>
      <c r="X912" s="40"/>
      <c r="Y912" s="40"/>
      <c r="Z912" s="40"/>
    </row>
    <row r="913" spans="2:26" ht="13.2">
      <c r="B913" s="36"/>
      <c r="D913" s="41"/>
      <c r="E913" s="41"/>
      <c r="V913" s="9"/>
      <c r="X913" s="40"/>
      <c r="Y913" s="40"/>
      <c r="Z913" s="40"/>
    </row>
    <row r="914" spans="2:26" ht="13.2">
      <c r="B914" s="36"/>
      <c r="D914" s="41"/>
      <c r="E914" s="41"/>
      <c r="V914" s="9"/>
      <c r="X914" s="40"/>
      <c r="Y914" s="40"/>
      <c r="Z914" s="40"/>
    </row>
    <row r="915" spans="2:26" ht="13.2">
      <c r="B915" s="36"/>
      <c r="D915" s="41"/>
      <c r="E915" s="41"/>
      <c r="V915" s="9"/>
      <c r="X915" s="40"/>
      <c r="Y915" s="40"/>
      <c r="Z915" s="40"/>
    </row>
    <row r="916" spans="2:26" ht="13.2">
      <c r="B916" s="36"/>
      <c r="D916" s="41"/>
      <c r="E916" s="41"/>
      <c r="V916" s="9"/>
      <c r="X916" s="40"/>
      <c r="Y916" s="40"/>
      <c r="Z916" s="40"/>
    </row>
    <row r="917" spans="2:26" ht="13.2">
      <c r="B917" s="36"/>
      <c r="D917" s="41"/>
      <c r="E917" s="41"/>
      <c r="V917" s="9"/>
      <c r="X917" s="40"/>
      <c r="Y917" s="40"/>
      <c r="Z917" s="40"/>
    </row>
    <row r="918" spans="2:26" ht="13.2">
      <c r="B918" s="36"/>
      <c r="D918" s="41"/>
      <c r="E918" s="41"/>
      <c r="V918" s="9"/>
      <c r="X918" s="40"/>
      <c r="Y918" s="40"/>
      <c r="Z918" s="40"/>
    </row>
    <row r="919" spans="2:26" ht="13.2">
      <c r="B919" s="36"/>
      <c r="D919" s="41"/>
      <c r="E919" s="41"/>
      <c r="V919" s="9"/>
      <c r="X919" s="40"/>
      <c r="Y919" s="40"/>
      <c r="Z919" s="40"/>
    </row>
    <row r="920" spans="2:26" ht="13.2">
      <c r="B920" s="36"/>
      <c r="D920" s="41"/>
      <c r="E920" s="41"/>
      <c r="V920" s="9"/>
      <c r="X920" s="40"/>
      <c r="Y920" s="40"/>
      <c r="Z920" s="40"/>
    </row>
    <row r="921" spans="2:26" ht="13.2">
      <c r="B921" s="36"/>
      <c r="D921" s="41"/>
      <c r="E921" s="41"/>
      <c r="V921" s="9"/>
      <c r="X921" s="40"/>
      <c r="Y921" s="40"/>
      <c r="Z921" s="40"/>
    </row>
    <row r="922" spans="2:26" ht="13.2">
      <c r="B922" s="36"/>
      <c r="D922" s="41"/>
      <c r="E922" s="41"/>
      <c r="V922" s="9"/>
      <c r="X922" s="40"/>
      <c r="Y922" s="40"/>
      <c r="Z922" s="40"/>
    </row>
    <row r="923" spans="2:26" ht="13.2">
      <c r="B923" s="36"/>
      <c r="D923" s="41"/>
      <c r="E923" s="41"/>
      <c r="V923" s="9"/>
      <c r="X923" s="40"/>
      <c r="Y923" s="40"/>
      <c r="Z923" s="40"/>
    </row>
    <row r="924" spans="2:26" ht="13.2">
      <c r="B924" s="36"/>
      <c r="D924" s="41"/>
      <c r="E924" s="41"/>
      <c r="V924" s="9"/>
      <c r="X924" s="40"/>
      <c r="Y924" s="40"/>
      <c r="Z924" s="40"/>
    </row>
    <row r="925" spans="2:26" ht="13.2">
      <c r="B925" s="36"/>
      <c r="D925" s="41"/>
      <c r="E925" s="41"/>
      <c r="V925" s="9"/>
      <c r="X925" s="40"/>
      <c r="Y925" s="40"/>
      <c r="Z925" s="40"/>
    </row>
    <row r="926" spans="2:26" ht="13.2">
      <c r="B926" s="36"/>
      <c r="D926" s="41"/>
      <c r="E926" s="41"/>
      <c r="V926" s="9"/>
      <c r="X926" s="40"/>
      <c r="Y926" s="40"/>
      <c r="Z926" s="40"/>
    </row>
    <row r="927" spans="2:26" ht="13.2">
      <c r="B927" s="36"/>
      <c r="D927" s="41"/>
      <c r="E927" s="41"/>
      <c r="V927" s="9"/>
      <c r="X927" s="40"/>
      <c r="Y927" s="40"/>
      <c r="Z927" s="40"/>
    </row>
    <row r="928" spans="2:26" ht="13.2">
      <c r="B928" s="36"/>
      <c r="D928" s="41"/>
      <c r="E928" s="41"/>
      <c r="V928" s="9"/>
      <c r="X928" s="40"/>
      <c r="Y928" s="40"/>
      <c r="Z928" s="40"/>
    </row>
    <row r="929" spans="2:26" ht="13.2">
      <c r="B929" s="36"/>
      <c r="D929" s="41"/>
      <c r="E929" s="41"/>
      <c r="V929" s="9"/>
      <c r="X929" s="40"/>
      <c r="Y929" s="40"/>
      <c r="Z929" s="40"/>
    </row>
    <row r="930" spans="2:26" ht="13.2">
      <c r="B930" s="36"/>
      <c r="D930" s="41"/>
      <c r="E930" s="41"/>
      <c r="V930" s="9"/>
      <c r="X930" s="40"/>
      <c r="Y930" s="40"/>
      <c r="Z930" s="40"/>
    </row>
    <row r="931" spans="2:26" ht="13.2">
      <c r="B931" s="36"/>
      <c r="D931" s="41"/>
      <c r="E931" s="41"/>
      <c r="V931" s="9"/>
      <c r="X931" s="40"/>
      <c r="Y931" s="40"/>
      <c r="Z931" s="40"/>
    </row>
    <row r="932" spans="2:26" ht="13.2">
      <c r="B932" s="36"/>
      <c r="D932" s="41"/>
      <c r="E932" s="41"/>
      <c r="V932" s="9"/>
      <c r="X932" s="40"/>
      <c r="Y932" s="40"/>
      <c r="Z932" s="40"/>
    </row>
    <row r="933" spans="2:26" ht="13.2">
      <c r="B933" s="36"/>
      <c r="D933" s="41"/>
      <c r="E933" s="41"/>
      <c r="V933" s="9"/>
      <c r="X933" s="40"/>
      <c r="Y933" s="40"/>
      <c r="Z933" s="40"/>
    </row>
    <row r="934" spans="2:26" ht="13.2">
      <c r="B934" s="36"/>
      <c r="D934" s="41"/>
      <c r="E934" s="41"/>
      <c r="V934" s="9"/>
      <c r="X934" s="40"/>
      <c r="Y934" s="40"/>
      <c r="Z934" s="40"/>
    </row>
    <row r="935" spans="2:26" ht="13.2">
      <c r="B935" s="36"/>
      <c r="D935" s="41"/>
      <c r="E935" s="41"/>
      <c r="V935" s="9"/>
      <c r="X935" s="40"/>
      <c r="Y935" s="40"/>
      <c r="Z935" s="40"/>
    </row>
    <row r="936" spans="2:26" ht="13.2">
      <c r="B936" s="36"/>
      <c r="D936" s="41"/>
      <c r="E936" s="41"/>
      <c r="V936" s="9"/>
      <c r="X936" s="40"/>
      <c r="Y936" s="40"/>
      <c r="Z936" s="40"/>
    </row>
    <row r="937" spans="2:26" ht="13.2">
      <c r="B937" s="36"/>
      <c r="D937" s="41"/>
      <c r="E937" s="41"/>
      <c r="V937" s="9"/>
      <c r="X937" s="40"/>
      <c r="Y937" s="40"/>
      <c r="Z937" s="40"/>
    </row>
    <row r="938" spans="2:26" ht="13.2">
      <c r="B938" s="36"/>
      <c r="D938" s="41"/>
      <c r="E938" s="41"/>
      <c r="V938" s="9"/>
      <c r="X938" s="40"/>
      <c r="Y938" s="40"/>
      <c r="Z938" s="40"/>
    </row>
    <row r="939" spans="2:26" ht="13.2">
      <c r="B939" s="36"/>
      <c r="D939" s="41"/>
      <c r="E939" s="41"/>
      <c r="V939" s="9"/>
      <c r="X939" s="40"/>
      <c r="Y939" s="40"/>
      <c r="Z939" s="40"/>
    </row>
    <row r="940" spans="2:26" ht="13.2">
      <c r="B940" s="36"/>
      <c r="D940" s="41"/>
      <c r="E940" s="41"/>
      <c r="V940" s="9"/>
      <c r="X940" s="40"/>
      <c r="Y940" s="40"/>
      <c r="Z940" s="40"/>
    </row>
    <row r="941" spans="2:26" ht="13.2">
      <c r="B941" s="36"/>
      <c r="D941" s="41"/>
      <c r="E941" s="41"/>
      <c r="V941" s="9"/>
      <c r="X941" s="40"/>
      <c r="Y941" s="40"/>
      <c r="Z941" s="40"/>
    </row>
    <row r="942" spans="2:26" ht="13.2">
      <c r="B942" s="36"/>
      <c r="D942" s="41"/>
      <c r="E942" s="41"/>
      <c r="V942" s="9"/>
      <c r="X942" s="40"/>
      <c r="Y942" s="40"/>
      <c r="Z942" s="40"/>
    </row>
    <row r="943" spans="2:26" ht="13.2">
      <c r="B943" s="36"/>
      <c r="D943" s="41"/>
      <c r="E943" s="41"/>
      <c r="V943" s="9"/>
      <c r="X943" s="40"/>
      <c r="Y943" s="40"/>
      <c r="Z943" s="40"/>
    </row>
    <row r="944" spans="2:26" ht="13.2">
      <c r="B944" s="36"/>
      <c r="D944" s="41"/>
      <c r="E944" s="41"/>
      <c r="V944" s="9"/>
      <c r="X944" s="40"/>
      <c r="Y944" s="40"/>
      <c r="Z944" s="40"/>
    </row>
    <row r="945" spans="2:26" ht="13.2">
      <c r="B945" s="36"/>
      <c r="D945" s="41"/>
      <c r="E945" s="41"/>
      <c r="V945" s="9"/>
      <c r="X945" s="40"/>
      <c r="Y945" s="40"/>
      <c r="Z945" s="40"/>
    </row>
    <row r="946" spans="2:26" ht="13.2">
      <c r="B946" s="36"/>
      <c r="D946" s="41"/>
      <c r="E946" s="41"/>
      <c r="V946" s="9"/>
      <c r="X946" s="40"/>
      <c r="Y946" s="40"/>
      <c r="Z946" s="40"/>
    </row>
    <row r="947" spans="2:26" ht="13.2">
      <c r="B947" s="36"/>
      <c r="D947" s="41"/>
      <c r="E947" s="41"/>
      <c r="V947" s="9"/>
      <c r="X947" s="40"/>
      <c r="Y947" s="40"/>
      <c r="Z947" s="40"/>
    </row>
    <row r="948" spans="2:26" ht="13.2">
      <c r="B948" s="36"/>
      <c r="D948" s="41"/>
      <c r="E948" s="41"/>
      <c r="V948" s="9"/>
      <c r="X948" s="40"/>
      <c r="Y948" s="40"/>
      <c r="Z948" s="40"/>
    </row>
    <row r="949" spans="2:26" ht="13.2">
      <c r="B949" s="36"/>
      <c r="D949" s="41"/>
      <c r="E949" s="41"/>
      <c r="V949" s="9"/>
      <c r="X949" s="40"/>
      <c r="Y949" s="40"/>
      <c r="Z949" s="40"/>
    </row>
    <row r="950" spans="2:26" ht="13.2">
      <c r="B950" s="36"/>
      <c r="D950" s="41"/>
      <c r="E950" s="41"/>
      <c r="V950" s="9"/>
      <c r="X950" s="40"/>
      <c r="Y950" s="40"/>
      <c r="Z950" s="40"/>
    </row>
    <row r="951" spans="2:26" ht="13.2">
      <c r="B951" s="36"/>
      <c r="D951" s="41"/>
      <c r="E951" s="41"/>
      <c r="V951" s="9"/>
      <c r="X951" s="40"/>
      <c r="Y951" s="40"/>
      <c r="Z951" s="40"/>
    </row>
    <row r="952" spans="2:26" ht="13.2">
      <c r="B952" s="36"/>
      <c r="D952" s="41"/>
      <c r="E952" s="41"/>
      <c r="V952" s="9"/>
      <c r="X952" s="40"/>
      <c r="Y952" s="40"/>
      <c r="Z952" s="40"/>
    </row>
    <row r="953" spans="2:26" ht="13.2">
      <c r="B953" s="36"/>
      <c r="D953" s="41"/>
      <c r="E953" s="41"/>
      <c r="V953" s="9"/>
      <c r="X953" s="40"/>
      <c r="Y953" s="40"/>
      <c r="Z953" s="40"/>
    </row>
    <row r="954" spans="2:26" ht="13.2">
      <c r="B954" s="36"/>
      <c r="D954" s="41"/>
      <c r="E954" s="41"/>
      <c r="V954" s="9"/>
      <c r="X954" s="40"/>
      <c r="Y954" s="40"/>
      <c r="Z954" s="40"/>
    </row>
    <row r="955" spans="2:26" ht="13.2">
      <c r="B955" s="36"/>
      <c r="D955" s="41"/>
      <c r="E955" s="41"/>
      <c r="V955" s="9"/>
      <c r="X955" s="40"/>
      <c r="Y955" s="40"/>
      <c r="Z955" s="40"/>
    </row>
    <row r="956" spans="2:26" ht="13.2">
      <c r="B956" s="36"/>
      <c r="D956" s="41"/>
      <c r="E956" s="41"/>
      <c r="V956" s="9"/>
      <c r="X956" s="40"/>
      <c r="Y956" s="40"/>
      <c r="Z956" s="40"/>
    </row>
    <row r="957" spans="2:26" ht="13.2">
      <c r="B957" s="36"/>
      <c r="D957" s="41"/>
      <c r="E957" s="41"/>
      <c r="V957" s="9"/>
      <c r="X957" s="40"/>
      <c r="Y957" s="40"/>
      <c r="Z957" s="40"/>
    </row>
    <row r="958" spans="2:26" ht="13.2">
      <c r="B958" s="36"/>
      <c r="D958" s="41"/>
      <c r="E958" s="41"/>
      <c r="V958" s="9"/>
      <c r="X958" s="40"/>
      <c r="Y958" s="40"/>
      <c r="Z958" s="40"/>
    </row>
    <row r="959" spans="2:26" ht="13.2">
      <c r="B959" s="36"/>
      <c r="D959" s="41"/>
      <c r="E959" s="41"/>
      <c r="V959" s="9"/>
      <c r="X959" s="40"/>
      <c r="Y959" s="40"/>
      <c r="Z959" s="40"/>
    </row>
    <row r="960" spans="2:26" ht="13.2">
      <c r="B960" s="36"/>
      <c r="D960" s="41"/>
      <c r="E960" s="41"/>
      <c r="V960" s="9"/>
      <c r="X960" s="40"/>
      <c r="Y960" s="40"/>
      <c r="Z960" s="40"/>
    </row>
    <row r="961" spans="2:26" ht="13.2">
      <c r="B961" s="36"/>
      <c r="D961" s="41"/>
      <c r="E961" s="41"/>
      <c r="V961" s="9"/>
      <c r="X961" s="40"/>
      <c r="Y961" s="40"/>
      <c r="Z961" s="40"/>
    </row>
    <row r="962" spans="2:26" ht="13.2">
      <c r="B962" s="36"/>
      <c r="D962" s="41"/>
      <c r="E962" s="41"/>
      <c r="V962" s="9"/>
      <c r="X962" s="40"/>
      <c r="Y962" s="40"/>
      <c r="Z962" s="40"/>
    </row>
    <row r="963" spans="2:26" ht="13.2">
      <c r="B963" s="36"/>
      <c r="D963" s="41"/>
      <c r="E963" s="41"/>
      <c r="V963" s="9"/>
      <c r="X963" s="40"/>
      <c r="Y963" s="40"/>
      <c r="Z963" s="40"/>
    </row>
    <row r="964" spans="2:26" ht="13.2">
      <c r="B964" s="36"/>
      <c r="D964" s="41"/>
      <c r="E964" s="41"/>
      <c r="V964" s="9"/>
      <c r="X964" s="40"/>
      <c r="Y964" s="40"/>
      <c r="Z964" s="40"/>
    </row>
    <row r="965" spans="2:26" ht="13.2">
      <c r="B965" s="36"/>
      <c r="D965" s="41"/>
      <c r="E965" s="41"/>
      <c r="V965" s="9"/>
      <c r="X965" s="40"/>
      <c r="Y965" s="40"/>
      <c r="Z965" s="40"/>
    </row>
    <row r="966" spans="2:26" ht="13.2">
      <c r="B966" s="36"/>
      <c r="D966" s="41"/>
      <c r="E966" s="41"/>
      <c r="V966" s="9"/>
      <c r="X966" s="40"/>
      <c r="Y966" s="40"/>
      <c r="Z966" s="40"/>
    </row>
    <row r="967" spans="2:26" ht="13.2">
      <c r="B967" s="36"/>
      <c r="D967" s="41"/>
      <c r="E967" s="41"/>
      <c r="V967" s="9"/>
      <c r="X967" s="40"/>
      <c r="Y967" s="40"/>
      <c r="Z967" s="40"/>
    </row>
    <row r="968" spans="2:26" ht="13.2">
      <c r="B968" s="36"/>
      <c r="D968" s="41"/>
      <c r="E968" s="41"/>
      <c r="V968" s="9"/>
      <c r="X968" s="40"/>
      <c r="Y968" s="40"/>
      <c r="Z968" s="40"/>
    </row>
    <row r="969" spans="2:26" ht="13.2">
      <c r="B969" s="36"/>
      <c r="D969" s="41"/>
      <c r="E969" s="41"/>
      <c r="V969" s="9"/>
      <c r="X969" s="40"/>
      <c r="Y969" s="40"/>
      <c r="Z969" s="40"/>
    </row>
    <row r="970" spans="2:26" ht="13.2">
      <c r="B970" s="36"/>
      <c r="D970" s="41"/>
      <c r="E970" s="41"/>
      <c r="V970" s="9"/>
      <c r="X970" s="40"/>
      <c r="Y970" s="40"/>
      <c r="Z970" s="40"/>
    </row>
    <row r="971" spans="2:26" ht="13.2">
      <c r="B971" s="36"/>
      <c r="D971" s="41"/>
      <c r="E971" s="41"/>
      <c r="V971" s="9"/>
      <c r="X971" s="40"/>
      <c r="Y971" s="40"/>
      <c r="Z971" s="40"/>
    </row>
    <row r="972" spans="2:26" ht="13.2">
      <c r="B972" s="36"/>
      <c r="D972" s="41"/>
      <c r="E972" s="41"/>
      <c r="V972" s="9"/>
      <c r="X972" s="40"/>
      <c r="Y972" s="40"/>
      <c r="Z972" s="40"/>
    </row>
    <row r="973" spans="2:26" ht="13.2">
      <c r="B973" s="36"/>
      <c r="D973" s="41"/>
      <c r="E973" s="41"/>
      <c r="V973" s="9"/>
      <c r="X973" s="40"/>
      <c r="Y973" s="40"/>
      <c r="Z973" s="40"/>
    </row>
    <row r="974" spans="2:26" ht="13.2">
      <c r="B974" s="36"/>
      <c r="D974" s="41"/>
      <c r="E974" s="41"/>
      <c r="V974" s="9"/>
      <c r="X974" s="40"/>
      <c r="Y974" s="40"/>
      <c r="Z974" s="40"/>
    </row>
    <row r="975" spans="2:26" ht="13.2">
      <c r="B975" s="36"/>
      <c r="D975" s="41"/>
      <c r="E975" s="41"/>
      <c r="V975" s="9"/>
      <c r="X975" s="40"/>
      <c r="Y975" s="40"/>
      <c r="Z975" s="40"/>
    </row>
    <row r="976" spans="2:26" ht="13.2">
      <c r="B976" s="36"/>
      <c r="D976" s="41"/>
      <c r="E976" s="41"/>
      <c r="V976" s="9"/>
      <c r="X976" s="40"/>
      <c r="Y976" s="40"/>
      <c r="Z976" s="40"/>
    </row>
    <row r="977" spans="2:26" ht="13.2">
      <c r="B977" s="36"/>
      <c r="D977" s="41"/>
      <c r="E977" s="41"/>
      <c r="V977" s="9"/>
      <c r="X977" s="40"/>
      <c r="Y977" s="40"/>
      <c r="Z977" s="40"/>
    </row>
    <row r="978" spans="2:26" ht="13.2">
      <c r="B978" s="36"/>
      <c r="D978" s="41"/>
      <c r="E978" s="41"/>
      <c r="V978" s="9"/>
      <c r="X978" s="40"/>
      <c r="Y978" s="40"/>
      <c r="Z978" s="40"/>
    </row>
    <row r="979" spans="2:26" ht="13.2">
      <c r="B979" s="36"/>
      <c r="D979" s="41"/>
      <c r="E979" s="41"/>
      <c r="V979" s="9"/>
      <c r="X979" s="40"/>
      <c r="Y979" s="40"/>
      <c r="Z979" s="40"/>
    </row>
    <row r="980" spans="2:26" ht="13.2">
      <c r="B980" s="36"/>
      <c r="D980" s="41"/>
      <c r="E980" s="41"/>
      <c r="V980" s="9"/>
      <c r="X980" s="40"/>
      <c r="Y980" s="40"/>
      <c r="Z980" s="40"/>
    </row>
    <row r="981" spans="2:26" ht="13.2">
      <c r="B981" s="36"/>
      <c r="D981" s="41"/>
      <c r="E981" s="41"/>
      <c r="V981" s="9"/>
      <c r="X981" s="40"/>
      <c r="Y981" s="40"/>
      <c r="Z981" s="40"/>
    </row>
    <row r="982" spans="2:26" ht="13.2">
      <c r="B982" s="36"/>
      <c r="D982" s="41"/>
      <c r="E982" s="41"/>
      <c r="V982" s="9"/>
      <c r="X982" s="40"/>
      <c r="Y982" s="40"/>
      <c r="Z982" s="40"/>
    </row>
    <row r="983" spans="2:26" ht="13.2">
      <c r="B983" s="36"/>
      <c r="D983" s="41"/>
      <c r="E983" s="41"/>
      <c r="V983" s="9"/>
      <c r="X983" s="40"/>
      <c r="Y983" s="40"/>
      <c r="Z983" s="40"/>
    </row>
    <row r="984" spans="2:26" ht="13.2">
      <c r="B984" s="36"/>
      <c r="D984" s="41"/>
      <c r="E984" s="41"/>
      <c r="V984" s="9"/>
      <c r="X984" s="40"/>
      <c r="Y984" s="40"/>
      <c r="Z984" s="40"/>
    </row>
    <row r="985" spans="2:26" ht="13.2">
      <c r="B985" s="36"/>
      <c r="D985" s="41"/>
      <c r="E985" s="41"/>
      <c r="V985" s="9"/>
      <c r="X985" s="40"/>
      <c r="Y985" s="40"/>
      <c r="Z985" s="40"/>
    </row>
    <row r="986" spans="2:26" ht="13.2">
      <c r="B986" s="36"/>
      <c r="D986" s="41"/>
      <c r="E986" s="41"/>
      <c r="V986" s="9"/>
      <c r="X986" s="40"/>
      <c r="Y986" s="40"/>
      <c r="Z986" s="40"/>
    </row>
    <row r="987" spans="2:26" ht="13.2">
      <c r="B987" s="36"/>
      <c r="D987" s="41"/>
      <c r="E987" s="41"/>
      <c r="V987" s="9"/>
      <c r="X987" s="40"/>
      <c r="Y987" s="40"/>
      <c r="Z987" s="40"/>
    </row>
    <row r="988" spans="2:26" ht="13.2">
      <c r="B988" s="36"/>
      <c r="D988" s="41"/>
      <c r="E988" s="41"/>
      <c r="V988" s="9"/>
      <c r="X988" s="40"/>
      <c r="Y988" s="40"/>
      <c r="Z988" s="40"/>
    </row>
    <row r="989" spans="2:26" ht="13.2">
      <c r="B989" s="36"/>
      <c r="D989" s="41"/>
      <c r="E989" s="41"/>
      <c r="V989" s="9"/>
      <c r="X989" s="40"/>
      <c r="Y989" s="40"/>
      <c r="Z989" s="40"/>
    </row>
    <row r="990" spans="2:26" ht="13.2">
      <c r="B990" s="36"/>
      <c r="D990" s="41"/>
      <c r="E990" s="41"/>
      <c r="V990" s="9"/>
      <c r="X990" s="40"/>
      <c r="Y990" s="40"/>
      <c r="Z990" s="40"/>
    </row>
    <row r="991" spans="2:26" ht="13.2">
      <c r="B991" s="36"/>
      <c r="D991" s="41"/>
      <c r="E991" s="41"/>
      <c r="V991" s="9"/>
      <c r="X991" s="40"/>
      <c r="Y991" s="40"/>
      <c r="Z991" s="40"/>
    </row>
    <row r="992" spans="2:26" ht="13.2">
      <c r="B992" s="36"/>
      <c r="D992" s="41"/>
      <c r="E992" s="41"/>
      <c r="V992" s="9"/>
      <c r="X992" s="40"/>
      <c r="Y992" s="40"/>
      <c r="Z992" s="40"/>
    </row>
    <row r="993" spans="2:26" ht="13.2">
      <c r="B993" s="36"/>
      <c r="D993" s="41"/>
      <c r="E993" s="41"/>
      <c r="V993" s="9"/>
      <c r="X993" s="40"/>
      <c r="Y993" s="40"/>
      <c r="Z993" s="40"/>
    </row>
    <row r="994" spans="2:26" ht="13.2">
      <c r="B994" s="36"/>
      <c r="D994" s="41"/>
      <c r="E994" s="41"/>
      <c r="V994" s="9"/>
      <c r="X994" s="40"/>
      <c r="Y994" s="40"/>
      <c r="Z994" s="40"/>
    </row>
    <row r="995" spans="2:26" ht="13.2">
      <c r="B995" s="36"/>
      <c r="D995" s="41"/>
      <c r="E995" s="41"/>
      <c r="V995" s="9"/>
      <c r="X995" s="40"/>
      <c r="Y995" s="40"/>
      <c r="Z995" s="40"/>
    </row>
    <row r="996" spans="2:26" ht="13.2">
      <c r="B996" s="36"/>
      <c r="D996" s="41"/>
      <c r="E996" s="41"/>
      <c r="V996" s="9"/>
      <c r="X996" s="40"/>
      <c r="Y996" s="40"/>
      <c r="Z996" s="40"/>
    </row>
    <row r="997" spans="2:26" ht="13.2">
      <c r="B997" s="36"/>
      <c r="D997" s="41"/>
      <c r="E997" s="41"/>
      <c r="V997" s="9"/>
      <c r="X997" s="40"/>
      <c r="Y997" s="40"/>
      <c r="Z997" s="40"/>
    </row>
    <row r="998" spans="2:26" ht="13.2">
      <c r="B998" s="36"/>
      <c r="D998" s="41"/>
      <c r="E998" s="41"/>
      <c r="V998" s="9"/>
      <c r="X998" s="40"/>
      <c r="Y998" s="40"/>
      <c r="Z998" s="40"/>
    </row>
    <row r="999" spans="2:26" ht="13.2">
      <c r="B999" s="36"/>
      <c r="D999" s="41"/>
      <c r="E999" s="41"/>
      <c r="V999" s="9"/>
      <c r="X999" s="40"/>
      <c r="Y999" s="40"/>
      <c r="Z999" s="40"/>
    </row>
    <row r="1000" spans="2:26" ht="13.2">
      <c r="B1000" s="36"/>
      <c r="D1000" s="41"/>
      <c r="E1000" s="41"/>
      <c r="V1000" s="9"/>
      <c r="X1000" s="40"/>
      <c r="Y1000" s="40"/>
      <c r="Z1000" s="40"/>
    </row>
    <row r="1001" spans="2:26" ht="13.2">
      <c r="B1001" s="36"/>
      <c r="D1001" s="41"/>
      <c r="E1001" s="41"/>
      <c r="V1001" s="9"/>
      <c r="X1001" s="40"/>
      <c r="Y1001" s="40"/>
      <c r="Z1001" s="40"/>
    </row>
    <row r="1002" spans="2:26" ht="13.2">
      <c r="B1002" s="36"/>
      <c r="D1002" s="41"/>
      <c r="E1002" s="41"/>
      <c r="V1002" s="9"/>
      <c r="X1002" s="40"/>
      <c r="Y1002" s="40"/>
      <c r="Z1002" s="40"/>
    </row>
    <row r="1003" spans="2:26" ht="13.2">
      <c r="B1003" s="36"/>
      <c r="D1003" s="41"/>
      <c r="E1003" s="41"/>
      <c r="V1003" s="9"/>
      <c r="X1003" s="40"/>
      <c r="Y1003" s="40"/>
      <c r="Z1003" s="40"/>
    </row>
    <row r="1004" spans="2:26" ht="13.2">
      <c r="B1004" s="36"/>
      <c r="D1004" s="41"/>
      <c r="E1004" s="41"/>
      <c r="V1004" s="9"/>
      <c r="X1004" s="40"/>
      <c r="Y1004" s="40"/>
      <c r="Z1004" s="40"/>
    </row>
    <row r="1005" spans="2:26" ht="13.2">
      <c r="B1005" s="36"/>
      <c r="D1005" s="41"/>
      <c r="E1005" s="41"/>
      <c r="V1005" s="9"/>
      <c r="X1005" s="40"/>
      <c r="Y1005" s="40"/>
      <c r="Z1005" s="40"/>
    </row>
    <row r="1006" spans="2:26" ht="13.2">
      <c r="B1006" s="36"/>
      <c r="D1006" s="41"/>
      <c r="E1006" s="41"/>
      <c r="V1006" s="9"/>
      <c r="X1006" s="40"/>
      <c r="Y1006" s="40"/>
      <c r="Z1006" s="40"/>
    </row>
    <row r="1007" spans="2:26" ht="13.2">
      <c r="B1007" s="36"/>
      <c r="D1007" s="41"/>
      <c r="E1007" s="41"/>
      <c r="V1007" s="9"/>
      <c r="X1007" s="40"/>
      <c r="Y1007" s="40"/>
      <c r="Z1007" s="40"/>
    </row>
    <row r="1008" spans="2:26" ht="13.2">
      <c r="B1008" s="36"/>
      <c r="D1008" s="41"/>
      <c r="E1008" s="41"/>
      <c r="V1008" s="9"/>
      <c r="X1008" s="40"/>
      <c r="Y1008" s="40"/>
      <c r="Z1008" s="40"/>
    </row>
    <row r="1009" spans="2:26" ht="13.2">
      <c r="B1009" s="36"/>
      <c r="D1009" s="41"/>
      <c r="E1009" s="41"/>
      <c r="V1009" s="9"/>
      <c r="X1009" s="40"/>
      <c r="Y1009" s="40"/>
      <c r="Z1009" s="40"/>
    </row>
    <row r="1010" spans="2:26" ht="13.2">
      <c r="B1010" s="36"/>
      <c r="D1010" s="41"/>
      <c r="E1010" s="41"/>
      <c r="V1010" s="9"/>
      <c r="X1010" s="40"/>
      <c r="Y1010" s="40"/>
      <c r="Z1010" s="40"/>
    </row>
    <row r="1011" spans="2:26" ht="13.2">
      <c r="B1011" s="36"/>
      <c r="D1011" s="41"/>
      <c r="E1011" s="41"/>
      <c r="V1011" s="9"/>
      <c r="X1011" s="40"/>
      <c r="Y1011" s="40"/>
      <c r="Z1011" s="40"/>
    </row>
    <row r="1012" spans="2:26" ht="13.2">
      <c r="B1012" s="36"/>
      <c r="D1012" s="41"/>
      <c r="E1012" s="41"/>
      <c r="V1012" s="9"/>
      <c r="X1012" s="40"/>
      <c r="Y1012" s="40"/>
      <c r="Z1012" s="40"/>
    </row>
    <row r="1013" spans="2:26" ht="13.2">
      <c r="B1013" s="36"/>
      <c r="D1013" s="41"/>
      <c r="E1013" s="41"/>
      <c r="V1013" s="9"/>
      <c r="X1013" s="40"/>
      <c r="Y1013" s="40"/>
      <c r="Z1013" s="40"/>
    </row>
    <row r="1014" spans="2:26" ht="13.2">
      <c r="B1014" s="36"/>
      <c r="D1014" s="41"/>
      <c r="E1014" s="41"/>
      <c r="V1014" s="9"/>
      <c r="X1014" s="40"/>
      <c r="Y1014" s="40"/>
      <c r="Z1014" s="40"/>
    </row>
    <row r="1015" spans="2:26" ht="13.2">
      <c r="B1015" s="36"/>
      <c r="D1015" s="41"/>
      <c r="E1015" s="41"/>
      <c r="V1015" s="9"/>
      <c r="X1015" s="40"/>
      <c r="Y1015" s="40"/>
      <c r="Z1015" s="40"/>
    </row>
    <row r="1016" spans="2:26" ht="13.2">
      <c r="B1016" s="36"/>
      <c r="D1016" s="41"/>
      <c r="E1016" s="41"/>
      <c r="V1016" s="9"/>
      <c r="X1016" s="40"/>
      <c r="Y1016" s="40"/>
      <c r="Z1016" s="40"/>
    </row>
    <row r="1017" spans="2:26" ht="13.2">
      <c r="B1017" s="36"/>
      <c r="D1017" s="41"/>
      <c r="E1017" s="41"/>
      <c r="V1017" s="9"/>
      <c r="X1017" s="40"/>
      <c r="Y1017" s="40"/>
      <c r="Z1017" s="40"/>
    </row>
    <row r="1018" spans="2:26" ht="13.2">
      <c r="B1018" s="36"/>
      <c r="D1018" s="41"/>
      <c r="E1018" s="41"/>
      <c r="V1018" s="9"/>
      <c r="X1018" s="40"/>
      <c r="Y1018" s="40"/>
      <c r="Z1018" s="40"/>
    </row>
    <row r="1019" spans="2:26" ht="13.2">
      <c r="B1019" s="36"/>
      <c r="D1019" s="41"/>
      <c r="E1019" s="41"/>
      <c r="V1019" s="9"/>
      <c r="X1019" s="40"/>
      <c r="Y1019" s="40"/>
      <c r="Z1019" s="40"/>
    </row>
    <row r="1020" spans="2:26" ht="13.2">
      <c r="B1020" s="36"/>
      <c r="D1020" s="41"/>
      <c r="E1020" s="41"/>
      <c r="V1020" s="9"/>
      <c r="X1020" s="40"/>
      <c r="Y1020" s="40"/>
      <c r="Z1020" s="40"/>
    </row>
    <row r="1021" spans="2:26" ht="13.2">
      <c r="B1021" s="36"/>
      <c r="D1021" s="41"/>
      <c r="E1021" s="41"/>
      <c r="V1021" s="9"/>
      <c r="X1021" s="40"/>
      <c r="Y1021" s="40"/>
      <c r="Z1021" s="40"/>
    </row>
    <row r="1022" spans="2:26" ht="13.2">
      <c r="B1022" s="36"/>
      <c r="D1022" s="41"/>
      <c r="E1022" s="41"/>
      <c r="V1022" s="9"/>
      <c r="X1022" s="40"/>
      <c r="Y1022" s="40"/>
      <c r="Z1022" s="40"/>
    </row>
    <row r="1023" spans="2:26" ht="13.2">
      <c r="B1023" s="36"/>
      <c r="D1023" s="41"/>
      <c r="E1023" s="41"/>
      <c r="V1023" s="9"/>
      <c r="X1023" s="40"/>
      <c r="Y1023" s="40"/>
      <c r="Z1023" s="40"/>
    </row>
    <row r="1024" spans="2:26" ht="13.2">
      <c r="B1024" s="36"/>
      <c r="D1024" s="41"/>
      <c r="E1024" s="41"/>
      <c r="V1024" s="9"/>
      <c r="X1024" s="40"/>
      <c r="Y1024" s="40"/>
      <c r="Z1024" s="40"/>
    </row>
    <row r="1025" spans="2:26" ht="13.2">
      <c r="B1025" s="36"/>
      <c r="D1025" s="41"/>
      <c r="E1025" s="41"/>
      <c r="V1025" s="9"/>
      <c r="X1025" s="40"/>
      <c r="Y1025" s="40"/>
      <c r="Z1025" s="40"/>
    </row>
    <row r="1026" spans="2:26" ht="13.2">
      <c r="B1026" s="36"/>
      <c r="D1026" s="41"/>
      <c r="E1026" s="41"/>
      <c r="V1026" s="9"/>
      <c r="X1026" s="40"/>
      <c r="Y1026" s="40"/>
      <c r="Z1026" s="40"/>
    </row>
    <row r="1027" spans="2:26" ht="13.2">
      <c r="B1027" s="36"/>
      <c r="D1027" s="41"/>
      <c r="E1027" s="41"/>
      <c r="V1027" s="9"/>
      <c r="X1027" s="40"/>
      <c r="Y1027" s="40"/>
      <c r="Z1027" s="40"/>
    </row>
    <row r="1028" spans="2:26" ht="13.2">
      <c r="B1028" s="36"/>
      <c r="D1028" s="41"/>
      <c r="E1028" s="41"/>
      <c r="V1028" s="9"/>
      <c r="X1028" s="40"/>
      <c r="Y1028" s="40"/>
      <c r="Z1028" s="40"/>
    </row>
    <row r="1029" spans="2:26" ht="13.2">
      <c r="B1029" s="36"/>
      <c r="D1029" s="41"/>
      <c r="E1029" s="41"/>
      <c r="V1029" s="9"/>
      <c r="X1029" s="40"/>
      <c r="Y1029" s="40"/>
      <c r="Z1029" s="40"/>
    </row>
    <row r="1030" spans="2:26" ht="13.2">
      <c r="B1030" s="36"/>
      <c r="D1030" s="41"/>
      <c r="E1030" s="41"/>
      <c r="V1030" s="9"/>
      <c r="X1030" s="40"/>
      <c r="Y1030" s="40"/>
      <c r="Z1030" s="40"/>
    </row>
    <row r="1031" spans="2:26" ht="13.2">
      <c r="B1031" s="36"/>
      <c r="D1031" s="41"/>
      <c r="E1031" s="41"/>
      <c r="V1031" s="9"/>
      <c r="X1031" s="40"/>
      <c r="Y1031" s="40"/>
      <c r="Z1031" s="40"/>
    </row>
    <row r="1032" spans="2:26" ht="13.2">
      <c r="B1032" s="36"/>
      <c r="D1032" s="41"/>
      <c r="E1032" s="41"/>
      <c r="V1032" s="9"/>
      <c r="X1032" s="40"/>
      <c r="Y1032" s="40"/>
      <c r="Z1032" s="40"/>
    </row>
    <row r="1033" spans="2:26" ht="13.2">
      <c r="B1033" s="36"/>
      <c r="D1033" s="41"/>
      <c r="E1033" s="41"/>
      <c r="V1033" s="9"/>
      <c r="X1033" s="40"/>
      <c r="Y1033" s="40"/>
      <c r="Z1033" s="40"/>
    </row>
    <row r="1034" spans="2:26" ht="13.2">
      <c r="B1034" s="36"/>
      <c r="D1034" s="41"/>
      <c r="E1034" s="41"/>
      <c r="V1034" s="9"/>
      <c r="X1034" s="40"/>
      <c r="Y1034" s="40"/>
      <c r="Z1034" s="40"/>
    </row>
    <row r="1035" spans="2:26" ht="13.2">
      <c r="B1035" s="36"/>
      <c r="D1035" s="41"/>
      <c r="E1035" s="41"/>
      <c r="V1035" s="9"/>
      <c r="X1035" s="40"/>
      <c r="Y1035" s="40"/>
      <c r="Z1035" s="40"/>
    </row>
    <row r="1036" spans="2:26" ht="13.2">
      <c r="B1036" s="36"/>
      <c r="D1036" s="41"/>
      <c r="E1036" s="41"/>
      <c r="V1036" s="9"/>
      <c r="X1036" s="40"/>
      <c r="Y1036" s="40"/>
      <c r="Z1036" s="40"/>
    </row>
    <row r="1037" spans="2:26" ht="13.2">
      <c r="B1037" s="36"/>
      <c r="D1037" s="41"/>
      <c r="E1037" s="41"/>
      <c r="V1037" s="9"/>
      <c r="X1037" s="40"/>
      <c r="Y1037" s="40"/>
      <c r="Z1037" s="40"/>
    </row>
    <row r="1038" spans="2:26" ht="13.2">
      <c r="B1038" s="36"/>
      <c r="D1038" s="41"/>
      <c r="E1038" s="41"/>
      <c r="V1038" s="9"/>
      <c r="X1038" s="40"/>
      <c r="Y1038" s="40"/>
      <c r="Z1038" s="40"/>
    </row>
    <row r="1039" spans="2:26" ht="13.2">
      <c r="B1039" s="36"/>
      <c r="D1039" s="41"/>
      <c r="E1039" s="41"/>
      <c r="V1039" s="9"/>
      <c r="X1039" s="40"/>
      <c r="Y1039" s="40"/>
      <c r="Z1039" s="40"/>
    </row>
    <row r="1040" spans="2:26" ht="13.2">
      <c r="B1040" s="36"/>
      <c r="D1040" s="41"/>
      <c r="E1040" s="41"/>
      <c r="V1040" s="9"/>
      <c r="X1040" s="40"/>
      <c r="Y1040" s="40"/>
      <c r="Z1040" s="40"/>
    </row>
    <row r="1041" spans="2:26" ht="13.2">
      <c r="B1041" s="36"/>
      <c r="D1041" s="41"/>
      <c r="E1041" s="41"/>
      <c r="V1041" s="9"/>
      <c r="X1041" s="40"/>
      <c r="Y1041" s="40"/>
      <c r="Z1041" s="40"/>
    </row>
    <row r="1042" spans="2:26" ht="13.2">
      <c r="B1042" s="36"/>
      <c r="D1042" s="41"/>
      <c r="E1042" s="41"/>
      <c r="V1042" s="9"/>
      <c r="X1042" s="40"/>
      <c r="Y1042" s="40"/>
      <c r="Z1042" s="40"/>
    </row>
    <row r="1043" spans="2:26" ht="13.2">
      <c r="B1043" s="36"/>
      <c r="D1043" s="41"/>
      <c r="E1043" s="41"/>
      <c r="V1043" s="9"/>
      <c r="X1043" s="40"/>
      <c r="Y1043" s="40"/>
      <c r="Z1043" s="40"/>
    </row>
    <row r="1044" spans="2:26" ht="13.2">
      <c r="B1044" s="36"/>
      <c r="D1044" s="41"/>
      <c r="E1044" s="41"/>
      <c r="V1044" s="9"/>
      <c r="X1044" s="40"/>
      <c r="Y1044" s="40"/>
      <c r="Z1044" s="40"/>
    </row>
    <row r="1045" spans="2:26" ht="13.2">
      <c r="B1045" s="36"/>
      <c r="D1045" s="41"/>
      <c r="E1045" s="41"/>
      <c r="V1045" s="9"/>
      <c r="X1045" s="40"/>
      <c r="Y1045" s="40"/>
      <c r="Z1045" s="40"/>
    </row>
    <row r="1046" spans="2:26" ht="13.2">
      <c r="B1046" s="36"/>
      <c r="D1046" s="41"/>
      <c r="E1046" s="41"/>
      <c r="V1046" s="9"/>
      <c r="X1046" s="40"/>
      <c r="Y1046" s="40"/>
      <c r="Z1046" s="40"/>
    </row>
    <row r="1047" spans="2:26" ht="13.2">
      <c r="B1047" s="36"/>
      <c r="D1047" s="41"/>
      <c r="E1047" s="41"/>
      <c r="V1047" s="9"/>
      <c r="X1047" s="40"/>
      <c r="Y1047" s="40"/>
      <c r="Z1047" s="40"/>
    </row>
    <row r="1048" spans="2:26" ht="13.2">
      <c r="B1048" s="36"/>
      <c r="D1048" s="41"/>
      <c r="E1048" s="41"/>
      <c r="V1048" s="9"/>
      <c r="X1048" s="40"/>
      <c r="Y1048" s="40"/>
      <c r="Z1048" s="40"/>
    </row>
    <row r="1049" spans="2:26" ht="13.2">
      <c r="B1049" s="36"/>
      <c r="D1049" s="41"/>
      <c r="E1049" s="41"/>
      <c r="V1049" s="9"/>
      <c r="X1049" s="40"/>
      <c r="Y1049" s="40"/>
      <c r="Z1049" s="40"/>
    </row>
    <row r="1050" spans="2:26" ht="13.2">
      <c r="B1050" s="36"/>
      <c r="D1050" s="41"/>
      <c r="E1050" s="41"/>
      <c r="V1050" s="9"/>
      <c r="X1050" s="40"/>
      <c r="Y1050" s="40"/>
      <c r="Z1050" s="40"/>
    </row>
    <row r="1051" spans="2:26" ht="13.2">
      <c r="B1051" s="36"/>
      <c r="D1051" s="41"/>
      <c r="E1051" s="41"/>
      <c r="V1051" s="9"/>
      <c r="X1051" s="40"/>
      <c r="Y1051" s="40"/>
      <c r="Z1051" s="40"/>
    </row>
    <row r="1052" spans="2:26" ht="13.2">
      <c r="B1052" s="36"/>
      <c r="D1052" s="41"/>
      <c r="E1052" s="41"/>
      <c r="V1052" s="9"/>
      <c r="X1052" s="40"/>
      <c r="Y1052" s="40"/>
      <c r="Z1052" s="40"/>
    </row>
    <row r="1053" spans="2:26" ht="13.2">
      <c r="B1053" s="36"/>
      <c r="D1053" s="41"/>
      <c r="E1053" s="41"/>
      <c r="V1053" s="9"/>
      <c r="X1053" s="40"/>
      <c r="Y1053" s="40"/>
      <c r="Z1053" s="40"/>
    </row>
    <row r="1054" spans="2:26" ht="13.2">
      <c r="B1054" s="36"/>
      <c r="D1054" s="41"/>
      <c r="E1054" s="41"/>
      <c r="V1054" s="9"/>
      <c r="X1054" s="40"/>
      <c r="Y1054" s="40"/>
      <c r="Z1054" s="40"/>
    </row>
    <row r="1055" spans="2:26" ht="13.2">
      <c r="B1055" s="36"/>
      <c r="D1055" s="41"/>
      <c r="E1055" s="41"/>
      <c r="V1055" s="9"/>
      <c r="X1055" s="40"/>
      <c r="Y1055" s="40"/>
      <c r="Z1055" s="40"/>
    </row>
    <row r="1056" spans="2:26" ht="13.2">
      <c r="B1056" s="36"/>
      <c r="D1056" s="41"/>
      <c r="E1056" s="41"/>
      <c r="V1056" s="9"/>
      <c r="X1056" s="40"/>
      <c r="Y1056" s="40"/>
      <c r="Z1056" s="40"/>
    </row>
    <row r="1057" spans="2:26" ht="13.2">
      <c r="B1057" s="36"/>
      <c r="D1057" s="41"/>
      <c r="E1057" s="41"/>
      <c r="V1057" s="9"/>
      <c r="X1057" s="40"/>
      <c r="Y1057" s="40"/>
      <c r="Z1057" s="40"/>
    </row>
    <row r="1058" spans="2:26" ht="13.2">
      <c r="B1058" s="36"/>
      <c r="D1058" s="41"/>
      <c r="E1058" s="41"/>
      <c r="V1058" s="9"/>
      <c r="X1058" s="40"/>
      <c r="Y1058" s="40"/>
      <c r="Z1058" s="40"/>
    </row>
    <row r="1059" spans="2:26" ht="13.2">
      <c r="B1059" s="36"/>
      <c r="D1059" s="41"/>
      <c r="E1059" s="41"/>
      <c r="V1059" s="9"/>
      <c r="X1059" s="40"/>
      <c r="Y1059" s="40"/>
      <c r="Z1059" s="40"/>
    </row>
    <row r="1060" spans="2:26" ht="13.2">
      <c r="B1060" s="36"/>
      <c r="D1060" s="41"/>
      <c r="E1060" s="41"/>
      <c r="V1060" s="9"/>
      <c r="X1060" s="40"/>
      <c r="Y1060" s="40"/>
      <c r="Z1060" s="40"/>
    </row>
    <row r="1061" spans="2:26" ht="13.2">
      <c r="B1061" s="36"/>
      <c r="D1061" s="41"/>
      <c r="E1061" s="41"/>
      <c r="V1061" s="9"/>
      <c r="X1061" s="40"/>
      <c r="Y1061" s="40"/>
      <c r="Z1061" s="40"/>
    </row>
    <row r="1062" spans="2:26" ht="13.2">
      <c r="B1062" s="36"/>
      <c r="D1062" s="41"/>
      <c r="E1062" s="41"/>
      <c r="V1062" s="9"/>
      <c r="X1062" s="40"/>
      <c r="Y1062" s="40"/>
      <c r="Z1062" s="40"/>
    </row>
    <row r="1063" spans="2:26" ht="13.2">
      <c r="B1063" s="36"/>
      <c r="D1063" s="41"/>
      <c r="E1063" s="41"/>
      <c r="V1063" s="9"/>
      <c r="X1063" s="40"/>
      <c r="Y1063" s="40"/>
      <c r="Z1063" s="40"/>
    </row>
    <row r="1064" spans="2:26" ht="13.2">
      <c r="B1064" s="36"/>
      <c r="D1064" s="41"/>
      <c r="E1064" s="41"/>
      <c r="V1064" s="9"/>
      <c r="X1064" s="40"/>
      <c r="Y1064" s="40"/>
      <c r="Z1064" s="40"/>
    </row>
    <row r="1065" spans="2:26" ht="13.2">
      <c r="B1065" s="36"/>
      <c r="D1065" s="41"/>
      <c r="E1065" s="41"/>
      <c r="V1065" s="9"/>
      <c r="X1065" s="40"/>
      <c r="Y1065" s="40"/>
      <c r="Z1065" s="40"/>
    </row>
    <row r="1066" spans="2:26" ht="13.2">
      <c r="B1066" s="36"/>
      <c r="D1066" s="41"/>
      <c r="E1066" s="41"/>
      <c r="V1066" s="9"/>
      <c r="X1066" s="40"/>
      <c r="Y1066" s="40"/>
      <c r="Z1066" s="40"/>
    </row>
    <row r="1067" spans="2:26" ht="13.2">
      <c r="B1067" s="36"/>
      <c r="D1067" s="41"/>
      <c r="E1067" s="41"/>
      <c r="V1067" s="9"/>
      <c r="X1067" s="40"/>
      <c r="Y1067" s="40"/>
      <c r="Z1067" s="40"/>
    </row>
    <row r="1068" spans="2:26" ht="13.2">
      <c r="B1068" s="36"/>
      <c r="D1068" s="41"/>
      <c r="E1068" s="41"/>
      <c r="V1068" s="9"/>
      <c r="X1068" s="40"/>
      <c r="Y1068" s="40"/>
      <c r="Z1068" s="40"/>
    </row>
    <row r="1069" spans="2:26" ht="13.2">
      <c r="B1069" s="36"/>
      <c r="D1069" s="41"/>
      <c r="E1069" s="41"/>
      <c r="V1069" s="9"/>
      <c r="X1069" s="40"/>
      <c r="Y1069" s="40"/>
      <c r="Z1069" s="40"/>
    </row>
    <row r="1070" spans="2:26" ht="13.2">
      <c r="B1070" s="36"/>
      <c r="D1070" s="41"/>
      <c r="E1070" s="41"/>
      <c r="V1070" s="9"/>
      <c r="X1070" s="40"/>
      <c r="Y1070" s="40"/>
      <c r="Z1070" s="40"/>
    </row>
    <row r="1071" spans="2:26" ht="13.2">
      <c r="B1071" s="36"/>
      <c r="D1071" s="41"/>
      <c r="E1071" s="41"/>
      <c r="V1071" s="9"/>
      <c r="X1071" s="40"/>
      <c r="Y1071" s="40"/>
      <c r="Z1071" s="40"/>
    </row>
    <row r="1072" spans="2:26" ht="13.2">
      <c r="B1072" s="36"/>
      <c r="D1072" s="41"/>
      <c r="E1072" s="41"/>
      <c r="V1072" s="9"/>
      <c r="X1072" s="40"/>
      <c r="Y1072" s="40"/>
      <c r="Z1072" s="40"/>
    </row>
    <row r="1073" spans="2:26" ht="13.2">
      <c r="B1073" s="36"/>
      <c r="D1073" s="41"/>
      <c r="E1073" s="41"/>
      <c r="V1073" s="9"/>
      <c r="X1073" s="40"/>
      <c r="Y1073" s="40"/>
      <c r="Z1073" s="40"/>
    </row>
    <row r="1074" spans="2:26" ht="13.2">
      <c r="B1074" s="36"/>
      <c r="D1074" s="41"/>
      <c r="E1074" s="41"/>
      <c r="V1074" s="9"/>
      <c r="X1074" s="40"/>
      <c r="Y1074" s="40"/>
      <c r="Z1074" s="40"/>
    </row>
    <row r="1075" spans="2:26" ht="13.2">
      <c r="B1075" s="36"/>
      <c r="D1075" s="41"/>
      <c r="E1075" s="41"/>
      <c r="V1075" s="9"/>
      <c r="X1075" s="40"/>
      <c r="Y1075" s="40"/>
      <c r="Z1075" s="40"/>
    </row>
    <row r="1076" spans="2:26" ht="13.2">
      <c r="B1076" s="36"/>
      <c r="D1076" s="41"/>
      <c r="E1076" s="41"/>
      <c r="V1076" s="9"/>
      <c r="X1076" s="40"/>
      <c r="Y1076" s="40"/>
      <c r="Z1076" s="40"/>
    </row>
    <row r="1077" spans="2:26" ht="13.2">
      <c r="B1077" s="36"/>
      <c r="D1077" s="41"/>
      <c r="E1077" s="41"/>
      <c r="V1077" s="9"/>
      <c r="X1077" s="40"/>
      <c r="Y1077" s="40"/>
      <c r="Z1077" s="40"/>
    </row>
    <row r="1078" spans="2:26" ht="13.2">
      <c r="B1078" s="36"/>
      <c r="D1078" s="41"/>
      <c r="E1078" s="41"/>
      <c r="V1078" s="9"/>
      <c r="X1078" s="40"/>
      <c r="Y1078" s="40"/>
      <c r="Z1078" s="40"/>
    </row>
    <row r="1079" spans="2:26" ht="13.2">
      <c r="B1079" s="36"/>
      <c r="D1079" s="41"/>
      <c r="E1079" s="41"/>
      <c r="V1079" s="9"/>
      <c r="X1079" s="40"/>
      <c r="Y1079" s="40"/>
      <c r="Z1079" s="40"/>
    </row>
    <row r="1080" spans="2:26" ht="13.2">
      <c r="B1080" s="36"/>
      <c r="D1080" s="41"/>
      <c r="E1080" s="41"/>
      <c r="V1080" s="9"/>
      <c r="X1080" s="40"/>
      <c r="Y1080" s="40"/>
      <c r="Z1080" s="40"/>
    </row>
    <row r="1081" spans="2:26" ht="13.2">
      <c r="B1081" s="36"/>
      <c r="D1081" s="41"/>
      <c r="E1081" s="41"/>
      <c r="V1081" s="9"/>
      <c r="X1081" s="40"/>
      <c r="Y1081" s="40"/>
      <c r="Z1081" s="40"/>
    </row>
    <row r="1082" spans="2:26" ht="13.2">
      <c r="B1082" s="36"/>
      <c r="D1082" s="41"/>
      <c r="E1082" s="41"/>
      <c r="V1082" s="9"/>
      <c r="X1082" s="40"/>
      <c r="Y1082" s="40"/>
      <c r="Z1082" s="40"/>
    </row>
    <row r="1083" spans="2:26" ht="13.2">
      <c r="B1083" s="36"/>
      <c r="D1083" s="41"/>
      <c r="E1083" s="41"/>
      <c r="V1083" s="9"/>
      <c r="X1083" s="40"/>
      <c r="Y1083" s="40"/>
      <c r="Z1083" s="40"/>
    </row>
    <row r="1084" spans="2:26" ht="13.2">
      <c r="B1084" s="36"/>
      <c r="D1084" s="41"/>
      <c r="E1084" s="41"/>
      <c r="V1084" s="9"/>
      <c r="X1084" s="40"/>
      <c r="Y1084" s="40"/>
      <c r="Z1084" s="40"/>
    </row>
    <row r="1085" spans="2:26" ht="13.2">
      <c r="B1085" s="36"/>
      <c r="D1085" s="41"/>
      <c r="E1085" s="41"/>
      <c r="V1085" s="9"/>
      <c r="X1085" s="40"/>
      <c r="Y1085" s="40"/>
      <c r="Z1085" s="40"/>
    </row>
    <row r="1086" spans="2:26" ht="13.2">
      <c r="B1086" s="36"/>
      <c r="D1086" s="41"/>
      <c r="E1086" s="41"/>
      <c r="V1086" s="9"/>
      <c r="X1086" s="40"/>
      <c r="Y1086" s="40"/>
      <c r="Z1086" s="40"/>
    </row>
    <row r="1087" spans="2:26" ht="13.2">
      <c r="B1087" s="36"/>
      <c r="D1087" s="41"/>
      <c r="E1087" s="41"/>
      <c r="V1087" s="9"/>
      <c r="X1087" s="40"/>
      <c r="Y1087" s="40"/>
      <c r="Z1087" s="40"/>
    </row>
    <row r="1088" spans="2:26" ht="13.2">
      <c r="B1088" s="36"/>
      <c r="D1088" s="41"/>
      <c r="E1088" s="41"/>
      <c r="V1088" s="9"/>
      <c r="X1088" s="40"/>
      <c r="Y1088" s="40"/>
      <c r="Z1088" s="40"/>
    </row>
    <row r="1089" spans="2:26" ht="13.2">
      <c r="B1089" s="36"/>
      <c r="D1089" s="41"/>
      <c r="E1089" s="41"/>
      <c r="V1089" s="9"/>
      <c r="X1089" s="40"/>
      <c r="Y1089" s="40"/>
      <c r="Z1089" s="40"/>
    </row>
    <row r="1090" spans="2:26" ht="13.2">
      <c r="B1090" s="36"/>
      <c r="D1090" s="41"/>
      <c r="E1090" s="41"/>
      <c r="V1090" s="9"/>
      <c r="X1090" s="40"/>
      <c r="Y1090" s="40"/>
      <c r="Z1090" s="40"/>
    </row>
    <row r="1091" spans="2:26" ht="13.2">
      <c r="B1091" s="36"/>
      <c r="D1091" s="41"/>
      <c r="E1091" s="41"/>
      <c r="V1091" s="9"/>
      <c r="X1091" s="40"/>
      <c r="Y1091" s="40"/>
      <c r="Z1091" s="40"/>
    </row>
    <row r="1092" spans="2:26" ht="13.2">
      <c r="B1092" s="36"/>
      <c r="D1092" s="41"/>
      <c r="E1092" s="41"/>
      <c r="V1092" s="9"/>
      <c r="X1092" s="40"/>
      <c r="Y1092" s="40"/>
      <c r="Z1092" s="40"/>
    </row>
    <row r="1093" spans="2:26" ht="13.2">
      <c r="B1093" s="36"/>
      <c r="D1093" s="41"/>
      <c r="E1093" s="41"/>
      <c r="V1093" s="9"/>
      <c r="X1093" s="40"/>
      <c r="Y1093" s="40"/>
      <c r="Z1093" s="40"/>
    </row>
    <row r="1094" spans="2:26" ht="13.2">
      <c r="B1094" s="36"/>
      <c r="D1094" s="41"/>
      <c r="E1094" s="41"/>
      <c r="V1094" s="9"/>
      <c r="X1094" s="40"/>
      <c r="Y1094" s="40"/>
      <c r="Z1094" s="40"/>
    </row>
    <row r="1095" spans="2:26" ht="13.2">
      <c r="B1095" s="36"/>
      <c r="D1095" s="41"/>
      <c r="E1095" s="41"/>
      <c r="V1095" s="9"/>
      <c r="X1095" s="40"/>
      <c r="Y1095" s="40"/>
      <c r="Z1095" s="40"/>
    </row>
    <row r="1096" spans="2:26" ht="13.2">
      <c r="B1096" s="36"/>
      <c r="D1096" s="41"/>
      <c r="E1096" s="41"/>
      <c r="V1096" s="9"/>
      <c r="X1096" s="40"/>
      <c r="Y1096" s="40"/>
      <c r="Z1096" s="40"/>
    </row>
    <row r="1097" spans="2:26" ht="13.2">
      <c r="B1097" s="36"/>
      <c r="D1097" s="41"/>
      <c r="E1097" s="41"/>
      <c r="V1097" s="9"/>
      <c r="X1097" s="40"/>
      <c r="Y1097" s="40"/>
      <c r="Z1097" s="40"/>
    </row>
    <row r="1098" spans="2:26" ht="13.2">
      <c r="B1098" s="36"/>
      <c r="D1098" s="41"/>
      <c r="E1098" s="41"/>
      <c r="V1098" s="9"/>
      <c r="X1098" s="40"/>
      <c r="Y1098" s="40"/>
      <c r="Z1098" s="40"/>
    </row>
    <row r="1099" spans="2:26" ht="13.2">
      <c r="B1099" s="36"/>
      <c r="D1099" s="41"/>
      <c r="E1099" s="41"/>
      <c r="V1099" s="9"/>
      <c r="X1099" s="40"/>
      <c r="Y1099" s="40"/>
      <c r="Z1099" s="40"/>
    </row>
    <row r="1100" spans="2:26" ht="13.2">
      <c r="B1100" s="36"/>
      <c r="D1100" s="41"/>
      <c r="E1100" s="41"/>
      <c r="V1100" s="9"/>
      <c r="X1100" s="40"/>
      <c r="Y1100" s="40"/>
      <c r="Z1100" s="40"/>
    </row>
    <row r="1101" spans="2:26" ht="13.2">
      <c r="B1101" s="36"/>
      <c r="D1101" s="41"/>
      <c r="E1101" s="41"/>
      <c r="V1101" s="9"/>
      <c r="X1101" s="40"/>
      <c r="Y1101" s="40"/>
      <c r="Z1101" s="40"/>
    </row>
    <row r="1102" spans="2:26" ht="13.2">
      <c r="B1102" s="36"/>
      <c r="D1102" s="41"/>
      <c r="E1102" s="41"/>
      <c r="V1102" s="9"/>
      <c r="X1102" s="40"/>
      <c r="Y1102" s="40"/>
      <c r="Z1102" s="40"/>
    </row>
    <row r="1103" spans="2:26" ht="13.2">
      <c r="B1103" s="36"/>
      <c r="D1103" s="41"/>
      <c r="E1103" s="41"/>
      <c r="V1103" s="9"/>
      <c r="X1103" s="40"/>
      <c r="Y1103" s="40"/>
      <c r="Z1103" s="40"/>
    </row>
    <row r="1104" spans="2:26" ht="13.2">
      <c r="B1104" s="36"/>
      <c r="D1104" s="41"/>
      <c r="E1104" s="41"/>
      <c r="V1104" s="9"/>
      <c r="X1104" s="40"/>
      <c r="Y1104" s="40"/>
      <c r="Z1104" s="40"/>
    </row>
    <row r="1105" spans="2:26" ht="13.2">
      <c r="B1105" s="36"/>
      <c r="D1105" s="41"/>
      <c r="E1105" s="41"/>
      <c r="V1105" s="9"/>
      <c r="X1105" s="40"/>
      <c r="Y1105" s="40"/>
      <c r="Z1105" s="40"/>
    </row>
    <row r="1106" spans="2:26" ht="13.2">
      <c r="B1106" s="36"/>
      <c r="D1106" s="41"/>
      <c r="E1106" s="41"/>
      <c r="V1106" s="9"/>
      <c r="X1106" s="40"/>
      <c r="Y1106" s="40"/>
      <c r="Z1106" s="40"/>
    </row>
    <row r="1107" spans="2:26" ht="13.2">
      <c r="B1107" s="36"/>
      <c r="D1107" s="41"/>
      <c r="E1107" s="41"/>
      <c r="V1107" s="9"/>
      <c r="X1107" s="40"/>
      <c r="Y1107" s="40"/>
      <c r="Z1107" s="40"/>
    </row>
    <row r="1108" spans="2:26" ht="13.2">
      <c r="B1108" s="36"/>
      <c r="D1108" s="41"/>
      <c r="E1108" s="41"/>
      <c r="V1108" s="9"/>
      <c r="X1108" s="40"/>
      <c r="Y1108" s="40"/>
      <c r="Z1108" s="40"/>
    </row>
    <row r="1109" spans="2:26" ht="13.2">
      <c r="B1109" s="36"/>
      <c r="D1109" s="41"/>
      <c r="E1109" s="41"/>
      <c r="V1109" s="9"/>
      <c r="X1109" s="40"/>
      <c r="Y1109" s="40"/>
      <c r="Z1109" s="40"/>
    </row>
    <row r="1110" spans="2:26" ht="13.2">
      <c r="B1110" s="36"/>
      <c r="D1110" s="41"/>
      <c r="E1110" s="41"/>
      <c r="V1110" s="9"/>
      <c r="X1110" s="40"/>
      <c r="Y1110" s="40"/>
      <c r="Z1110" s="40"/>
    </row>
    <row r="1111" spans="2:26" ht="13.2">
      <c r="B1111" s="36"/>
      <c r="D1111" s="41"/>
      <c r="E1111" s="41"/>
      <c r="V1111" s="9"/>
      <c r="X1111" s="40"/>
      <c r="Y1111" s="40"/>
      <c r="Z1111" s="40"/>
    </row>
    <row r="1112" spans="2:26" ht="13.2">
      <c r="B1112" s="36"/>
      <c r="D1112" s="41"/>
      <c r="E1112" s="41"/>
      <c r="V1112" s="9"/>
      <c r="X1112" s="40"/>
      <c r="Y1112" s="40"/>
      <c r="Z1112" s="40"/>
    </row>
    <row r="1113" spans="2:26" ht="13.2">
      <c r="B1113" s="36"/>
      <c r="D1113" s="41"/>
      <c r="E1113" s="41"/>
      <c r="V1113" s="9"/>
      <c r="X1113" s="40"/>
      <c r="Y1113" s="40"/>
      <c r="Z1113" s="40"/>
    </row>
    <row r="1114" spans="2:26" ht="13.2">
      <c r="B1114" s="36"/>
      <c r="D1114" s="41"/>
      <c r="E1114" s="41"/>
      <c r="V1114" s="9"/>
      <c r="X1114" s="40"/>
      <c r="Y1114" s="40"/>
      <c r="Z1114" s="40"/>
    </row>
    <row r="1115" spans="2:26" ht="13.2">
      <c r="B1115" s="36"/>
      <c r="D1115" s="41"/>
      <c r="E1115" s="41"/>
      <c r="V1115" s="9"/>
      <c r="X1115" s="40"/>
      <c r="Y1115" s="40"/>
      <c r="Z1115" s="40"/>
    </row>
    <row r="1116" spans="2:26" ht="13.2">
      <c r="B1116" s="36"/>
      <c r="D1116" s="41"/>
      <c r="E1116" s="41"/>
      <c r="V1116" s="9"/>
      <c r="X1116" s="40"/>
      <c r="Y1116" s="40"/>
      <c r="Z1116" s="40"/>
    </row>
    <row r="1117" spans="2:26" ht="13.2">
      <c r="B1117" s="36"/>
      <c r="D1117" s="41"/>
      <c r="E1117" s="41"/>
      <c r="V1117" s="9"/>
      <c r="X1117" s="40"/>
      <c r="Y1117" s="40"/>
      <c r="Z1117" s="40"/>
    </row>
    <row r="1118" spans="2:26" ht="13.2">
      <c r="B1118" s="36"/>
      <c r="D1118" s="41"/>
      <c r="E1118" s="41"/>
      <c r="V1118" s="9"/>
      <c r="X1118" s="40"/>
      <c r="Y1118" s="40"/>
      <c r="Z1118" s="40"/>
    </row>
    <row r="1119" spans="2:26" ht="13.2">
      <c r="B1119" s="36"/>
      <c r="D1119" s="41"/>
      <c r="E1119" s="41"/>
      <c r="V1119" s="9"/>
      <c r="X1119" s="40"/>
      <c r="Y1119" s="40"/>
      <c r="Z1119" s="40"/>
    </row>
    <row r="1120" spans="2:26" ht="13.2">
      <c r="B1120" s="36"/>
      <c r="D1120" s="41"/>
      <c r="E1120" s="41"/>
      <c r="V1120" s="9"/>
      <c r="X1120" s="40"/>
      <c r="Y1120" s="40"/>
      <c r="Z1120" s="40"/>
    </row>
    <row r="1121" spans="2:26" ht="13.2">
      <c r="B1121" s="36"/>
      <c r="D1121" s="41"/>
      <c r="E1121" s="41"/>
      <c r="V1121" s="9"/>
      <c r="X1121" s="40"/>
      <c r="Y1121" s="40"/>
      <c r="Z1121" s="40"/>
    </row>
    <row r="1122" spans="2:26" ht="13.2">
      <c r="B1122" s="36"/>
      <c r="D1122" s="41"/>
      <c r="E1122" s="41"/>
      <c r="V1122" s="9"/>
      <c r="X1122" s="40"/>
      <c r="Y1122" s="40"/>
      <c r="Z1122" s="40"/>
    </row>
    <row r="1123" spans="2:26" ht="13.2">
      <c r="B1123" s="36"/>
      <c r="D1123" s="41"/>
      <c r="E1123" s="41"/>
      <c r="V1123" s="9"/>
      <c r="X1123" s="40"/>
      <c r="Y1123" s="40"/>
      <c r="Z1123" s="40"/>
    </row>
    <row r="1124" spans="2:26" ht="13.2">
      <c r="B1124" s="36"/>
      <c r="D1124" s="41"/>
      <c r="E1124" s="41"/>
      <c r="V1124" s="9"/>
      <c r="X1124" s="40"/>
      <c r="Y1124" s="40"/>
      <c r="Z1124" s="40"/>
    </row>
    <row r="1125" spans="2:26" ht="13.2">
      <c r="B1125" s="36"/>
      <c r="D1125" s="41"/>
      <c r="E1125" s="41"/>
      <c r="V1125" s="9"/>
      <c r="X1125" s="40"/>
      <c r="Y1125" s="40"/>
      <c r="Z1125" s="40"/>
    </row>
    <row r="1126" spans="2:26" ht="13.2">
      <c r="B1126" s="36"/>
      <c r="D1126" s="41"/>
      <c r="E1126" s="41"/>
      <c r="V1126" s="9"/>
      <c r="X1126" s="40"/>
      <c r="Y1126" s="40"/>
      <c r="Z1126" s="40"/>
    </row>
    <row r="1127" spans="2:26" ht="13.2">
      <c r="B1127" s="36"/>
      <c r="D1127" s="41"/>
      <c r="E1127" s="41"/>
      <c r="V1127" s="9"/>
      <c r="X1127" s="40"/>
      <c r="Y1127" s="40"/>
      <c r="Z1127" s="40"/>
    </row>
    <row r="1128" spans="2:26" ht="13.2">
      <c r="B1128" s="36"/>
      <c r="D1128" s="41"/>
      <c r="E1128" s="41"/>
      <c r="V1128" s="9"/>
      <c r="X1128" s="40"/>
      <c r="Y1128" s="40"/>
      <c r="Z1128" s="40"/>
    </row>
    <row r="1129" spans="2:26" ht="13.2">
      <c r="B1129" s="36"/>
      <c r="D1129" s="41"/>
      <c r="E1129" s="41"/>
      <c r="V1129" s="9"/>
      <c r="X1129" s="40"/>
      <c r="Y1129" s="40"/>
      <c r="Z1129" s="40"/>
    </row>
    <row r="1130" spans="2:26" ht="13.2">
      <c r="B1130" s="36"/>
      <c r="D1130" s="41"/>
      <c r="E1130" s="41"/>
      <c r="V1130" s="9"/>
      <c r="X1130" s="40"/>
      <c r="Y1130" s="40"/>
      <c r="Z1130" s="40"/>
    </row>
    <row r="1131" spans="2:26" ht="13.2">
      <c r="B1131" s="36"/>
      <c r="D1131" s="41"/>
      <c r="E1131" s="41"/>
      <c r="V1131" s="9"/>
      <c r="X1131" s="40"/>
      <c r="Y1131" s="40"/>
      <c r="Z1131" s="40"/>
    </row>
    <row r="1132" spans="2:26" ht="13.2">
      <c r="B1132" s="36"/>
      <c r="D1132" s="41"/>
      <c r="E1132" s="41"/>
      <c r="V1132" s="9"/>
      <c r="X1132" s="40"/>
      <c r="Y1132" s="40"/>
      <c r="Z1132" s="40"/>
    </row>
    <row r="1133" spans="2:26" ht="13.2">
      <c r="B1133" s="36"/>
      <c r="D1133" s="41"/>
      <c r="E1133" s="41"/>
      <c r="V1133" s="9"/>
      <c r="X1133" s="40"/>
      <c r="Y1133" s="40"/>
      <c r="Z1133" s="40"/>
    </row>
    <row r="1134" spans="2:26" ht="13.2">
      <c r="B1134" s="36"/>
      <c r="D1134" s="41"/>
      <c r="E1134" s="41"/>
      <c r="V1134" s="9"/>
      <c r="X1134" s="40"/>
      <c r="Y1134" s="40"/>
      <c r="Z1134" s="40"/>
    </row>
    <row r="1135" spans="2:26" ht="13.2">
      <c r="B1135" s="36"/>
      <c r="D1135" s="41"/>
      <c r="E1135" s="41"/>
      <c r="V1135" s="9"/>
      <c r="X1135" s="40"/>
      <c r="Y1135" s="40"/>
      <c r="Z1135" s="40"/>
    </row>
    <row r="1136" spans="2:26" ht="13.2">
      <c r="B1136" s="36"/>
      <c r="D1136" s="41"/>
      <c r="E1136" s="41"/>
      <c r="V1136" s="9"/>
      <c r="X1136" s="40"/>
      <c r="Y1136" s="40"/>
      <c r="Z1136" s="40"/>
    </row>
    <row r="1137" spans="2:26" ht="13.2">
      <c r="B1137" s="36"/>
      <c r="D1137" s="41"/>
      <c r="E1137" s="41"/>
      <c r="V1137" s="9"/>
      <c r="X1137" s="40"/>
      <c r="Y1137" s="40"/>
      <c r="Z1137" s="40"/>
    </row>
    <row r="1138" spans="2:26" ht="13.2">
      <c r="B1138" s="36"/>
      <c r="D1138" s="41"/>
      <c r="E1138" s="41"/>
      <c r="V1138" s="9"/>
      <c r="X1138" s="40"/>
      <c r="Y1138" s="40"/>
      <c r="Z1138" s="40"/>
    </row>
    <row r="1139" spans="2:26" ht="13.2">
      <c r="B1139" s="36"/>
      <c r="D1139" s="41"/>
      <c r="E1139" s="41"/>
      <c r="V1139" s="9"/>
      <c r="X1139" s="40"/>
      <c r="Y1139" s="40"/>
      <c r="Z1139" s="40"/>
    </row>
    <row r="1140" spans="2:26" ht="13.2">
      <c r="B1140" s="36"/>
      <c r="D1140" s="41"/>
      <c r="E1140" s="41"/>
      <c r="V1140" s="9"/>
      <c r="X1140" s="40"/>
      <c r="Y1140" s="40"/>
      <c r="Z1140" s="40"/>
    </row>
    <row r="1141" spans="2:26" ht="13.2">
      <c r="B1141" s="36"/>
      <c r="D1141" s="41"/>
      <c r="E1141" s="41"/>
      <c r="V1141" s="9"/>
      <c r="X1141" s="40"/>
      <c r="Y1141" s="40"/>
      <c r="Z1141" s="40"/>
    </row>
    <row r="1142" spans="2:26" ht="13.2">
      <c r="B1142" s="36"/>
      <c r="D1142" s="41"/>
      <c r="E1142" s="41"/>
      <c r="V1142" s="9"/>
      <c r="X1142" s="40"/>
      <c r="Y1142" s="40"/>
      <c r="Z1142" s="40"/>
    </row>
    <row r="1143" spans="2:26" ht="13.2">
      <c r="B1143" s="36"/>
      <c r="D1143" s="41"/>
      <c r="E1143" s="41"/>
      <c r="V1143" s="9"/>
      <c r="X1143" s="40"/>
      <c r="Y1143" s="40"/>
      <c r="Z1143" s="40"/>
    </row>
    <row r="1144" spans="2:26" ht="13.2">
      <c r="B1144" s="36"/>
      <c r="D1144" s="41"/>
      <c r="E1144" s="41"/>
      <c r="V1144" s="9"/>
      <c r="X1144" s="40"/>
      <c r="Y1144" s="40"/>
      <c r="Z1144" s="40"/>
    </row>
    <row r="1145" spans="2:26" ht="13.2">
      <c r="B1145" s="36"/>
      <c r="D1145" s="41"/>
      <c r="E1145" s="41"/>
      <c r="V1145" s="9"/>
      <c r="X1145" s="40"/>
      <c r="Y1145" s="40"/>
      <c r="Z1145" s="40"/>
    </row>
    <row r="1146" spans="2:26" ht="13.2">
      <c r="B1146" s="36"/>
      <c r="D1146" s="41"/>
      <c r="E1146" s="41"/>
      <c r="V1146" s="9"/>
      <c r="X1146" s="40"/>
      <c r="Y1146" s="40"/>
      <c r="Z1146" s="40"/>
    </row>
    <row r="1147" spans="2:26" ht="13.2">
      <c r="B1147" s="36"/>
      <c r="D1147" s="41"/>
      <c r="E1147" s="41"/>
      <c r="V1147" s="9"/>
      <c r="X1147" s="40"/>
      <c r="Y1147" s="40"/>
      <c r="Z1147" s="40"/>
    </row>
    <row r="1148" spans="2:26" ht="13.2">
      <c r="B1148" s="36"/>
      <c r="D1148" s="41"/>
      <c r="E1148" s="41"/>
      <c r="V1148" s="9"/>
      <c r="X1148" s="40"/>
      <c r="Y1148" s="40"/>
      <c r="Z1148" s="40"/>
    </row>
    <row r="1149" spans="2:26" ht="13.2">
      <c r="B1149" s="36"/>
      <c r="D1149" s="41"/>
      <c r="E1149" s="41"/>
      <c r="V1149" s="9"/>
      <c r="X1149" s="40"/>
      <c r="Y1149" s="40"/>
      <c r="Z1149" s="40"/>
    </row>
    <row r="1150" spans="2:26" ht="13.2">
      <c r="B1150" s="36"/>
      <c r="D1150" s="41"/>
      <c r="E1150" s="41"/>
      <c r="V1150" s="9"/>
      <c r="X1150" s="40"/>
      <c r="Y1150" s="40"/>
      <c r="Z1150" s="40"/>
    </row>
    <row r="1151" spans="2:26" ht="13.2">
      <c r="B1151" s="36"/>
      <c r="D1151" s="41"/>
      <c r="E1151" s="41"/>
      <c r="V1151" s="9"/>
      <c r="X1151" s="40"/>
      <c r="Y1151" s="40"/>
      <c r="Z1151" s="40"/>
    </row>
    <row r="1152" spans="2:26" ht="13.2">
      <c r="B1152" s="36"/>
      <c r="D1152" s="41"/>
      <c r="E1152" s="41"/>
      <c r="V1152" s="9"/>
      <c r="X1152" s="40"/>
      <c r="Y1152" s="40"/>
      <c r="Z1152" s="40"/>
    </row>
    <row r="1153" spans="2:26" ht="13.2">
      <c r="B1153" s="36"/>
      <c r="D1153" s="41"/>
      <c r="E1153" s="41"/>
      <c r="V1153" s="9"/>
      <c r="X1153" s="40"/>
      <c r="Y1153" s="40"/>
      <c r="Z1153" s="40"/>
    </row>
    <row r="1154" spans="2:26" ht="13.2">
      <c r="B1154" s="36"/>
      <c r="D1154" s="41"/>
      <c r="E1154" s="41"/>
      <c r="V1154" s="9"/>
      <c r="X1154" s="40"/>
      <c r="Y1154" s="40"/>
      <c r="Z1154" s="40"/>
    </row>
    <row r="1155" spans="2:26" ht="13.2">
      <c r="B1155" s="36"/>
      <c r="D1155" s="41"/>
      <c r="E1155" s="41"/>
      <c r="V1155" s="9"/>
      <c r="X1155" s="40"/>
      <c r="Y1155" s="40"/>
      <c r="Z1155" s="40"/>
    </row>
    <row r="1156" spans="2:26" ht="13.2">
      <c r="B1156" s="36"/>
      <c r="D1156" s="41"/>
      <c r="E1156" s="41"/>
      <c r="V1156" s="9"/>
      <c r="X1156" s="40"/>
      <c r="Y1156" s="40"/>
      <c r="Z1156" s="40"/>
    </row>
    <row r="1157" spans="2:26" ht="13.2">
      <c r="B1157" s="36"/>
      <c r="D1157" s="41"/>
      <c r="E1157" s="41"/>
      <c r="V1157" s="9"/>
      <c r="X1157" s="40"/>
      <c r="Y1157" s="40"/>
      <c r="Z1157" s="40"/>
    </row>
    <row r="1158" spans="2:26" ht="13.2">
      <c r="B1158" s="36"/>
      <c r="D1158" s="41"/>
      <c r="E1158" s="41"/>
      <c r="V1158" s="9"/>
      <c r="X1158" s="40"/>
      <c r="Y1158" s="40"/>
      <c r="Z1158" s="40"/>
    </row>
    <row r="1159" spans="2:26" ht="13.2">
      <c r="B1159" s="36"/>
      <c r="D1159" s="41"/>
      <c r="E1159" s="41"/>
      <c r="V1159" s="9"/>
      <c r="X1159" s="40"/>
      <c r="Y1159" s="40"/>
      <c r="Z1159" s="40"/>
    </row>
    <row r="1160" spans="2:26" ht="13.2">
      <c r="B1160" s="36"/>
      <c r="D1160" s="41"/>
      <c r="E1160" s="41"/>
      <c r="V1160" s="9"/>
      <c r="X1160" s="40"/>
      <c r="Y1160" s="40"/>
      <c r="Z1160" s="40"/>
    </row>
    <row r="1161" spans="2:26" ht="13.2">
      <c r="B1161" s="36"/>
      <c r="D1161" s="41"/>
      <c r="E1161" s="41"/>
      <c r="V1161" s="9"/>
      <c r="X1161" s="40"/>
      <c r="Y1161" s="40"/>
      <c r="Z1161" s="40"/>
    </row>
    <row r="1162" spans="2:26" ht="13.2">
      <c r="B1162" s="36"/>
      <c r="D1162" s="41"/>
      <c r="E1162" s="41"/>
      <c r="V1162" s="9"/>
      <c r="X1162" s="40"/>
      <c r="Y1162" s="40"/>
      <c r="Z1162" s="40"/>
    </row>
    <row r="1163" spans="2:26" ht="13.2">
      <c r="B1163" s="36"/>
      <c r="D1163" s="41"/>
      <c r="E1163" s="41"/>
      <c r="V1163" s="9"/>
      <c r="X1163" s="40"/>
      <c r="Y1163" s="40"/>
      <c r="Z1163" s="40"/>
    </row>
    <row r="1164" spans="2:26" ht="13.2">
      <c r="B1164" s="36"/>
      <c r="D1164" s="41"/>
      <c r="E1164" s="41"/>
      <c r="V1164" s="9"/>
      <c r="X1164" s="40"/>
      <c r="Y1164" s="40"/>
      <c r="Z1164" s="40"/>
    </row>
    <row r="1165" spans="2:26" ht="13.2">
      <c r="B1165" s="36"/>
      <c r="D1165" s="41"/>
      <c r="E1165" s="41"/>
      <c r="V1165" s="9"/>
      <c r="X1165" s="40"/>
      <c r="Y1165" s="40"/>
      <c r="Z1165" s="40"/>
    </row>
    <row r="1166" spans="2:26" ht="13.2">
      <c r="B1166" s="36"/>
      <c r="D1166" s="41"/>
      <c r="E1166" s="41"/>
      <c r="V1166" s="9"/>
      <c r="X1166" s="40"/>
      <c r="Y1166" s="40"/>
      <c r="Z1166" s="40"/>
    </row>
    <row r="1167" spans="2:26" ht="13.2">
      <c r="B1167" s="36"/>
      <c r="D1167" s="41"/>
      <c r="E1167" s="41"/>
      <c r="V1167" s="9"/>
      <c r="X1167" s="40"/>
      <c r="Y1167" s="40"/>
      <c r="Z1167" s="40"/>
    </row>
    <row r="1168" spans="2:26" ht="13.2">
      <c r="B1168" s="36"/>
      <c r="D1168" s="41"/>
      <c r="E1168" s="41"/>
      <c r="V1168" s="9"/>
      <c r="X1168" s="40"/>
      <c r="Y1168" s="40"/>
      <c r="Z1168" s="40"/>
    </row>
    <row r="1169" spans="2:26" ht="13.2">
      <c r="B1169" s="36"/>
      <c r="D1169" s="41"/>
      <c r="E1169" s="41"/>
      <c r="V1169" s="9"/>
      <c r="X1169" s="40"/>
      <c r="Y1169" s="40"/>
      <c r="Z1169" s="40"/>
    </row>
    <row r="1170" spans="2:26" ht="13.2">
      <c r="B1170" s="36"/>
      <c r="D1170" s="41"/>
      <c r="E1170" s="41"/>
      <c r="V1170" s="9"/>
      <c r="X1170" s="40"/>
      <c r="Y1170" s="40"/>
      <c r="Z1170" s="40"/>
    </row>
    <row r="1171" spans="2:26" ht="13.2">
      <c r="B1171" s="36"/>
      <c r="D1171" s="41"/>
      <c r="E1171" s="41"/>
      <c r="V1171" s="9"/>
      <c r="X1171" s="40"/>
      <c r="Y1171" s="40"/>
      <c r="Z1171" s="40"/>
    </row>
    <row r="1172" spans="2:26" ht="13.2">
      <c r="B1172" s="36"/>
      <c r="D1172" s="41"/>
      <c r="E1172" s="41"/>
      <c r="V1172" s="9"/>
      <c r="X1172" s="40"/>
      <c r="Y1172" s="40"/>
      <c r="Z1172" s="40"/>
    </row>
    <row r="1173" spans="2:26" ht="13.2">
      <c r="B1173" s="36"/>
      <c r="D1173" s="41"/>
      <c r="E1173" s="41"/>
      <c r="V1173" s="9"/>
      <c r="X1173" s="40"/>
      <c r="Y1173" s="40"/>
      <c r="Z1173" s="40"/>
    </row>
    <row r="1174" spans="2:26" ht="13.2">
      <c r="B1174" s="36"/>
      <c r="D1174" s="41"/>
      <c r="E1174" s="41"/>
      <c r="V1174" s="9"/>
      <c r="X1174" s="40"/>
      <c r="Y1174" s="40"/>
      <c r="Z1174" s="40"/>
    </row>
    <row r="1175" spans="2:26" ht="13.2">
      <c r="B1175" s="36"/>
      <c r="D1175" s="41"/>
      <c r="E1175" s="41"/>
      <c r="V1175" s="9"/>
      <c r="X1175" s="40"/>
      <c r="Y1175" s="40"/>
      <c r="Z1175" s="40"/>
    </row>
    <row r="1176" spans="2:26" ht="13.2">
      <c r="B1176" s="36"/>
      <c r="D1176" s="41"/>
      <c r="E1176" s="41"/>
      <c r="V1176" s="9"/>
      <c r="X1176" s="40"/>
      <c r="Y1176" s="40"/>
      <c r="Z1176" s="40"/>
    </row>
    <row r="1177" spans="2:26" ht="13.2">
      <c r="B1177" s="36"/>
      <c r="D1177" s="41"/>
      <c r="E1177" s="41"/>
      <c r="V1177" s="9"/>
      <c r="X1177" s="40"/>
      <c r="Y1177" s="40"/>
      <c r="Z1177" s="40"/>
    </row>
    <row r="1178" spans="2:26" ht="13.2">
      <c r="B1178" s="36"/>
      <c r="D1178" s="41"/>
      <c r="E1178" s="41"/>
      <c r="V1178" s="9"/>
      <c r="X1178" s="40"/>
      <c r="Y1178" s="40"/>
      <c r="Z1178" s="40"/>
    </row>
    <row r="1179" spans="2:26" ht="13.2">
      <c r="B1179" s="36"/>
      <c r="D1179" s="41"/>
      <c r="E1179" s="41"/>
      <c r="V1179" s="9"/>
      <c r="X1179" s="40"/>
      <c r="Y1179" s="40"/>
      <c r="Z1179" s="40"/>
    </row>
    <row r="1180" spans="2:26" ht="13.2">
      <c r="B1180" s="36"/>
      <c r="D1180" s="41"/>
      <c r="E1180" s="41"/>
      <c r="V1180" s="9"/>
      <c r="X1180" s="40"/>
      <c r="Y1180" s="40"/>
      <c r="Z1180" s="40"/>
    </row>
    <row r="1181" spans="2:26" ht="13.2">
      <c r="B1181" s="36"/>
      <c r="D1181" s="41"/>
      <c r="E1181" s="41"/>
      <c r="V1181" s="9"/>
      <c r="X1181" s="40"/>
      <c r="Y1181" s="40"/>
      <c r="Z1181" s="40"/>
    </row>
    <row r="1182" spans="2:26" ht="13.2">
      <c r="B1182" s="36"/>
      <c r="D1182" s="41"/>
      <c r="E1182" s="41"/>
      <c r="V1182" s="9"/>
      <c r="X1182" s="40"/>
      <c r="Y1182" s="40"/>
      <c r="Z1182" s="40"/>
    </row>
    <row r="1183" spans="2:26" ht="13.2">
      <c r="B1183" s="36"/>
      <c r="D1183" s="41"/>
      <c r="E1183" s="41"/>
      <c r="V1183" s="9"/>
      <c r="X1183" s="40"/>
      <c r="Y1183" s="40"/>
      <c r="Z1183" s="40"/>
    </row>
    <row r="1184" spans="2:26" ht="13.2">
      <c r="B1184" s="36"/>
      <c r="D1184" s="41"/>
      <c r="E1184" s="41"/>
      <c r="V1184" s="9"/>
      <c r="X1184" s="40"/>
      <c r="Y1184" s="40"/>
      <c r="Z1184" s="40"/>
    </row>
    <row r="1185" spans="2:26" ht="13.2">
      <c r="B1185" s="36"/>
      <c r="D1185" s="41"/>
      <c r="E1185" s="41"/>
      <c r="V1185" s="9"/>
      <c r="X1185" s="40"/>
      <c r="Y1185" s="40"/>
      <c r="Z1185" s="40"/>
    </row>
    <row r="1186" spans="2:26" ht="13.2">
      <c r="B1186" s="36"/>
      <c r="D1186" s="41"/>
      <c r="E1186" s="41"/>
      <c r="V1186" s="9"/>
      <c r="X1186" s="40"/>
      <c r="Y1186" s="40"/>
      <c r="Z1186" s="40"/>
    </row>
    <row r="1187" spans="2:26" ht="13.2">
      <c r="B1187" s="36"/>
      <c r="D1187" s="41"/>
      <c r="E1187" s="41"/>
      <c r="V1187" s="9"/>
      <c r="X1187" s="40"/>
      <c r="Y1187" s="40"/>
      <c r="Z1187" s="40"/>
    </row>
    <row r="1188" spans="2:26" ht="13.2">
      <c r="B1188" s="36"/>
      <c r="D1188" s="41"/>
      <c r="E1188" s="41"/>
      <c r="V1188" s="9"/>
      <c r="X1188" s="40"/>
      <c r="Y1188" s="40"/>
      <c r="Z1188" s="40"/>
    </row>
    <row r="1189" spans="2:26" ht="13.2">
      <c r="B1189" s="36"/>
      <c r="D1189" s="41"/>
      <c r="E1189" s="41"/>
      <c r="V1189" s="9"/>
      <c r="X1189" s="40"/>
      <c r="Y1189" s="40"/>
      <c r="Z1189" s="40"/>
    </row>
    <row r="1190" spans="2:26" ht="13.2">
      <c r="B1190" s="36"/>
      <c r="D1190" s="41"/>
      <c r="E1190" s="41"/>
      <c r="V1190" s="9"/>
      <c r="X1190" s="40"/>
      <c r="Y1190" s="40"/>
      <c r="Z1190" s="40"/>
    </row>
    <row r="1191" spans="2:26" ht="13.2">
      <c r="B1191" s="36"/>
      <c r="D1191" s="41"/>
      <c r="E1191" s="41"/>
      <c r="V1191" s="9"/>
      <c r="X1191" s="40"/>
      <c r="Y1191" s="40"/>
      <c r="Z1191" s="40"/>
    </row>
    <row r="1192" spans="2:26" ht="13.2">
      <c r="B1192" s="36"/>
      <c r="D1192" s="41"/>
      <c r="E1192" s="41"/>
      <c r="V1192" s="9"/>
      <c r="X1192" s="40"/>
      <c r="Y1192" s="40"/>
      <c r="Z1192" s="40"/>
    </row>
    <row r="1193" spans="2:26" ht="13.2">
      <c r="B1193" s="36"/>
      <c r="D1193" s="41"/>
      <c r="E1193" s="41"/>
      <c r="V1193" s="9"/>
      <c r="X1193" s="40"/>
      <c r="Y1193" s="40"/>
      <c r="Z1193" s="40"/>
    </row>
    <row r="1194" spans="2:26" ht="13.2">
      <c r="B1194" s="36"/>
      <c r="D1194" s="41"/>
      <c r="E1194" s="41"/>
      <c r="V1194" s="9"/>
      <c r="X1194" s="40"/>
      <c r="Y1194" s="40"/>
      <c r="Z1194" s="40"/>
    </row>
    <row r="1195" spans="2:26" ht="13.2">
      <c r="B1195" s="36"/>
      <c r="D1195" s="41"/>
      <c r="E1195" s="41"/>
      <c r="V1195" s="9"/>
      <c r="X1195" s="40"/>
      <c r="Y1195" s="40"/>
      <c r="Z1195" s="40"/>
    </row>
    <row r="1196" spans="2:26" ht="13.2">
      <c r="B1196" s="36"/>
      <c r="D1196" s="41"/>
      <c r="E1196" s="41"/>
      <c r="V1196" s="9"/>
      <c r="X1196" s="40"/>
      <c r="Y1196" s="40"/>
      <c r="Z1196" s="40"/>
    </row>
    <row r="1197" spans="2:26" ht="13.2">
      <c r="B1197" s="36"/>
      <c r="D1197" s="41"/>
      <c r="E1197" s="41"/>
      <c r="V1197" s="9"/>
      <c r="X1197" s="40"/>
      <c r="Y1197" s="40"/>
      <c r="Z1197" s="40"/>
    </row>
    <row r="1198" spans="2:26" ht="13.2">
      <c r="B1198" s="36"/>
      <c r="D1198" s="41"/>
      <c r="E1198" s="41"/>
      <c r="V1198" s="9"/>
      <c r="X1198" s="40"/>
      <c r="Y1198" s="40"/>
      <c r="Z1198" s="40"/>
    </row>
    <row r="1199" spans="2:26" ht="13.2">
      <c r="B1199" s="36"/>
      <c r="D1199" s="41"/>
      <c r="E1199" s="41"/>
      <c r="V1199" s="9"/>
      <c r="X1199" s="40"/>
      <c r="Y1199" s="40"/>
      <c r="Z1199" s="40"/>
    </row>
    <row r="1200" spans="2:26" ht="13.2">
      <c r="B1200" s="36"/>
      <c r="D1200" s="41"/>
      <c r="E1200" s="41"/>
      <c r="V1200" s="9"/>
      <c r="X1200" s="40"/>
      <c r="Y1200" s="40"/>
      <c r="Z1200" s="40"/>
    </row>
    <row r="1201" spans="2:26" ht="13.2">
      <c r="B1201" s="36"/>
      <c r="D1201" s="41"/>
      <c r="E1201" s="41"/>
      <c r="V1201" s="9"/>
      <c r="X1201" s="40"/>
      <c r="Y1201" s="40"/>
      <c r="Z1201" s="40"/>
    </row>
    <row r="1202" spans="2:26" ht="13.2">
      <c r="B1202" s="36"/>
      <c r="D1202" s="41"/>
      <c r="E1202" s="41"/>
      <c r="V1202" s="9"/>
      <c r="X1202" s="40"/>
      <c r="Y1202" s="40"/>
      <c r="Z1202" s="40"/>
    </row>
    <row r="1203" spans="2:26" ht="13.2">
      <c r="B1203" s="36"/>
      <c r="D1203" s="41"/>
      <c r="E1203" s="41"/>
      <c r="V1203" s="9"/>
      <c r="X1203" s="40"/>
      <c r="Y1203" s="40"/>
      <c r="Z1203" s="40"/>
    </row>
    <row r="1204" spans="2:26" ht="13.2">
      <c r="B1204" s="36"/>
      <c r="D1204" s="41"/>
      <c r="E1204" s="41"/>
      <c r="V1204" s="9"/>
      <c r="X1204" s="40"/>
      <c r="Y1204" s="40"/>
      <c r="Z1204" s="40"/>
    </row>
    <row r="1205" spans="2:26" ht="13.2">
      <c r="B1205" s="36"/>
      <c r="D1205" s="41"/>
      <c r="E1205" s="41"/>
      <c r="V1205" s="9"/>
      <c r="X1205" s="40"/>
      <c r="Y1205" s="40"/>
      <c r="Z1205" s="40"/>
    </row>
    <row r="1206" spans="2:26" ht="13.2">
      <c r="B1206" s="36"/>
      <c r="D1206" s="41"/>
      <c r="E1206" s="41"/>
      <c r="V1206" s="9"/>
      <c r="X1206" s="40"/>
      <c r="Y1206" s="40"/>
      <c r="Z1206" s="40"/>
    </row>
    <row r="1207" spans="2:26" ht="13.2">
      <c r="B1207" s="36"/>
      <c r="D1207" s="41"/>
      <c r="E1207" s="41"/>
      <c r="V1207" s="9"/>
      <c r="X1207" s="40"/>
      <c r="Y1207" s="40"/>
      <c r="Z1207" s="40"/>
    </row>
    <row r="1208" spans="2:26" ht="13.2">
      <c r="B1208" s="36"/>
      <c r="D1208" s="41"/>
      <c r="E1208" s="41"/>
      <c r="V1208" s="9"/>
      <c r="X1208" s="40"/>
      <c r="Y1208" s="40"/>
      <c r="Z1208" s="40"/>
    </row>
    <row r="1209" spans="2:26" ht="13.2">
      <c r="B1209" s="36"/>
      <c r="D1209" s="41"/>
      <c r="E1209" s="41"/>
      <c r="V1209" s="9"/>
      <c r="X1209" s="40"/>
      <c r="Y1209" s="40"/>
      <c r="Z1209" s="40"/>
    </row>
    <row r="1210" spans="2:26" ht="13.2">
      <c r="B1210" s="36"/>
      <c r="D1210" s="41"/>
      <c r="E1210" s="41"/>
      <c r="V1210" s="9"/>
      <c r="X1210" s="40"/>
      <c r="Y1210" s="40"/>
      <c r="Z1210" s="40"/>
    </row>
    <row r="1211" spans="2:26" ht="13.2">
      <c r="B1211" s="36"/>
      <c r="D1211" s="41"/>
      <c r="E1211" s="41"/>
      <c r="V1211" s="9"/>
      <c r="X1211" s="40"/>
      <c r="Y1211" s="40"/>
      <c r="Z1211" s="40"/>
    </row>
    <row r="1212" spans="2:26" ht="13.2">
      <c r="B1212" s="36"/>
      <c r="D1212" s="41"/>
      <c r="E1212" s="41"/>
      <c r="V1212" s="9"/>
      <c r="X1212" s="40"/>
      <c r="Y1212" s="40"/>
      <c r="Z1212" s="40"/>
    </row>
    <row r="1213" spans="2:26" ht="13.2">
      <c r="B1213" s="36"/>
      <c r="D1213" s="41"/>
      <c r="E1213" s="41"/>
      <c r="V1213" s="9"/>
      <c r="X1213" s="40"/>
      <c r="Y1213" s="40"/>
      <c r="Z1213" s="40"/>
    </row>
    <row r="1214" spans="2:26" ht="13.2">
      <c r="B1214" s="36"/>
      <c r="D1214" s="41"/>
      <c r="E1214" s="41"/>
      <c r="V1214" s="9"/>
      <c r="X1214" s="40"/>
      <c r="Y1214" s="40"/>
      <c r="Z1214" s="40"/>
    </row>
    <row r="1215" spans="2:26" ht="13.2">
      <c r="B1215" s="36"/>
      <c r="D1215" s="41"/>
      <c r="E1215" s="41"/>
      <c r="V1215" s="9"/>
      <c r="X1215" s="40"/>
      <c r="Y1215" s="40"/>
      <c r="Z1215" s="40"/>
    </row>
    <row r="1216" spans="2:26" ht="13.2">
      <c r="B1216" s="36"/>
      <c r="D1216" s="41"/>
      <c r="E1216" s="41"/>
      <c r="V1216" s="9"/>
      <c r="X1216" s="40"/>
      <c r="Y1216" s="40"/>
      <c r="Z1216" s="40"/>
    </row>
    <row r="1217" spans="2:26" ht="13.2">
      <c r="B1217" s="36"/>
      <c r="D1217" s="41"/>
      <c r="E1217" s="41"/>
      <c r="V1217" s="9"/>
      <c r="X1217" s="40"/>
      <c r="Y1217" s="40"/>
      <c r="Z1217" s="40"/>
    </row>
    <row r="1218" spans="2:26" ht="13.2">
      <c r="B1218" s="36"/>
      <c r="D1218" s="41"/>
      <c r="E1218" s="41"/>
      <c r="V1218" s="9"/>
      <c r="X1218" s="40"/>
      <c r="Y1218" s="40"/>
      <c r="Z1218" s="40"/>
    </row>
    <row r="1219" spans="2:26" ht="13.2">
      <c r="B1219" s="36"/>
      <c r="D1219" s="41"/>
      <c r="E1219" s="41"/>
      <c r="V1219" s="9"/>
      <c r="X1219" s="40"/>
      <c r="Y1219" s="40"/>
      <c r="Z1219" s="40"/>
    </row>
    <row r="1220" spans="2:26" ht="13.2">
      <c r="B1220" s="36"/>
      <c r="D1220" s="41"/>
      <c r="E1220" s="41"/>
      <c r="V1220" s="9"/>
      <c r="X1220" s="40"/>
      <c r="Y1220" s="40"/>
      <c r="Z1220" s="40"/>
    </row>
    <row r="1221" spans="2:26" ht="13.2">
      <c r="B1221" s="36"/>
      <c r="D1221" s="41"/>
      <c r="E1221" s="41"/>
      <c r="V1221" s="9"/>
      <c r="X1221" s="40"/>
      <c r="Y1221" s="40"/>
      <c r="Z1221" s="40"/>
    </row>
    <row r="1222" spans="2:26" ht="13.2">
      <c r="B1222" s="36"/>
      <c r="D1222" s="41"/>
      <c r="E1222" s="41"/>
      <c r="V1222" s="9"/>
      <c r="X1222" s="40"/>
      <c r="Y1222" s="40"/>
      <c r="Z1222" s="40"/>
    </row>
    <row r="1223" spans="2:26" ht="13.2">
      <c r="B1223" s="36"/>
      <c r="D1223" s="41"/>
      <c r="E1223" s="41"/>
      <c r="V1223" s="9"/>
      <c r="X1223" s="40"/>
      <c r="Y1223" s="40"/>
      <c r="Z1223" s="40"/>
    </row>
    <row r="1224" spans="2:26" ht="13.2">
      <c r="B1224" s="36"/>
      <c r="D1224" s="41"/>
      <c r="E1224" s="41"/>
      <c r="V1224" s="9"/>
      <c r="X1224" s="40"/>
      <c r="Y1224" s="40"/>
      <c r="Z1224" s="40"/>
    </row>
    <row r="1225" spans="2:26" ht="13.2">
      <c r="B1225" s="36"/>
      <c r="D1225" s="41"/>
      <c r="E1225" s="41"/>
      <c r="V1225" s="9"/>
      <c r="X1225" s="40"/>
      <c r="Y1225" s="40"/>
      <c r="Z1225" s="40"/>
    </row>
    <row r="1226" spans="2:26" ht="13.2">
      <c r="B1226" s="36"/>
      <c r="D1226" s="41"/>
      <c r="E1226" s="41"/>
      <c r="V1226" s="9"/>
      <c r="X1226" s="40"/>
      <c r="Y1226" s="40"/>
      <c r="Z1226" s="40"/>
    </row>
    <row r="1227" spans="2:26" ht="13.2">
      <c r="B1227" s="36"/>
      <c r="D1227" s="41"/>
      <c r="E1227" s="41"/>
      <c r="V1227" s="9"/>
      <c r="X1227" s="40"/>
      <c r="Y1227" s="40"/>
      <c r="Z1227" s="40"/>
    </row>
    <row r="1228" spans="2:26" ht="13.2">
      <c r="B1228" s="36"/>
      <c r="D1228" s="41"/>
      <c r="E1228" s="41"/>
      <c r="V1228" s="9"/>
      <c r="X1228" s="40"/>
      <c r="Y1228" s="40"/>
      <c r="Z1228" s="40"/>
    </row>
    <row r="1229" spans="2:26" ht="13.2">
      <c r="B1229" s="36"/>
      <c r="D1229" s="41"/>
      <c r="E1229" s="41"/>
      <c r="V1229" s="9"/>
      <c r="X1229" s="40"/>
      <c r="Y1229" s="40"/>
      <c r="Z1229" s="40"/>
    </row>
    <row r="1230" spans="2:26" ht="13.2">
      <c r="B1230" s="36"/>
      <c r="D1230" s="41"/>
      <c r="E1230" s="41"/>
      <c r="V1230" s="9"/>
      <c r="X1230" s="40"/>
      <c r="Y1230" s="40"/>
      <c r="Z1230" s="40"/>
    </row>
    <row r="1231" spans="2:26" ht="13.2">
      <c r="B1231" s="36"/>
      <c r="D1231" s="41"/>
      <c r="E1231" s="41"/>
      <c r="V1231" s="9"/>
      <c r="X1231" s="40"/>
      <c r="Y1231" s="40"/>
      <c r="Z1231" s="40"/>
    </row>
    <row r="1232" spans="2:26" ht="13.2">
      <c r="B1232" s="36"/>
      <c r="D1232" s="41"/>
      <c r="E1232" s="41"/>
      <c r="V1232" s="9"/>
      <c r="X1232" s="40"/>
      <c r="Y1232" s="40"/>
      <c r="Z1232" s="40"/>
    </row>
    <row r="1233" spans="2:26" ht="13.2">
      <c r="B1233" s="36"/>
      <c r="D1233" s="41"/>
      <c r="E1233" s="41"/>
      <c r="V1233" s="9"/>
      <c r="X1233" s="40"/>
      <c r="Y1233" s="40"/>
      <c r="Z1233" s="40"/>
    </row>
    <row r="1234" spans="2:26" ht="13.2">
      <c r="B1234" s="36"/>
      <c r="D1234" s="41"/>
      <c r="E1234" s="41"/>
      <c r="V1234" s="9"/>
      <c r="X1234" s="40"/>
      <c r="Y1234" s="40"/>
      <c r="Z1234" s="40"/>
    </row>
    <row r="1235" spans="2:26" ht="13.2">
      <c r="B1235" s="36"/>
      <c r="D1235" s="41"/>
      <c r="E1235" s="41"/>
      <c r="V1235" s="9"/>
      <c r="X1235" s="40"/>
      <c r="Y1235" s="40"/>
      <c r="Z1235" s="40"/>
    </row>
    <row r="1236" spans="2:26" ht="13.2">
      <c r="B1236" s="36"/>
      <c r="D1236" s="41"/>
      <c r="E1236" s="41"/>
      <c r="V1236" s="9"/>
      <c r="X1236" s="40"/>
      <c r="Y1236" s="40"/>
      <c r="Z1236" s="40"/>
    </row>
    <row r="1237" spans="2:26" ht="13.2">
      <c r="B1237" s="36"/>
      <c r="D1237" s="41"/>
      <c r="E1237" s="41"/>
      <c r="V1237" s="9"/>
      <c r="X1237" s="40"/>
      <c r="Y1237" s="40"/>
      <c r="Z1237" s="40"/>
    </row>
    <row r="1238" spans="2:26" ht="13.2">
      <c r="B1238" s="36"/>
      <c r="D1238" s="41"/>
      <c r="E1238" s="41"/>
      <c r="V1238" s="9"/>
      <c r="X1238" s="40"/>
      <c r="Y1238" s="40"/>
      <c r="Z1238" s="40"/>
    </row>
    <row r="1239" spans="2:26" ht="13.2">
      <c r="B1239" s="36"/>
      <c r="D1239" s="41"/>
      <c r="E1239" s="41"/>
      <c r="V1239" s="9"/>
      <c r="X1239" s="40"/>
      <c r="Y1239" s="40"/>
      <c r="Z1239" s="40"/>
    </row>
    <row r="1240" spans="2:26" ht="13.2">
      <c r="B1240" s="36"/>
      <c r="D1240" s="41"/>
      <c r="E1240" s="41"/>
      <c r="V1240" s="9"/>
      <c r="X1240" s="40"/>
      <c r="Y1240" s="40"/>
      <c r="Z1240" s="40"/>
    </row>
    <row r="1241" spans="2:26" ht="13.2">
      <c r="B1241" s="36"/>
      <c r="D1241" s="41"/>
      <c r="E1241" s="41"/>
      <c r="V1241" s="9"/>
      <c r="X1241" s="40"/>
      <c r="Y1241" s="40"/>
      <c r="Z1241" s="40"/>
    </row>
    <row r="1242" spans="2:26" ht="13.2">
      <c r="B1242" s="36"/>
      <c r="D1242" s="41"/>
      <c r="E1242" s="41"/>
      <c r="V1242" s="9"/>
      <c r="X1242" s="40"/>
      <c r="Y1242" s="40"/>
      <c r="Z1242" s="40"/>
    </row>
    <row r="1243" spans="2:26" ht="13.2">
      <c r="B1243" s="36"/>
      <c r="D1243" s="41"/>
      <c r="E1243" s="41"/>
      <c r="V1243" s="9"/>
      <c r="X1243" s="40"/>
      <c r="Y1243" s="40"/>
      <c r="Z1243" s="40"/>
    </row>
    <row r="1244" spans="2:26" ht="13.2">
      <c r="B1244" s="36"/>
      <c r="D1244" s="41"/>
      <c r="E1244" s="41"/>
      <c r="V1244" s="9"/>
      <c r="X1244" s="40"/>
      <c r="Y1244" s="40"/>
      <c r="Z1244" s="40"/>
    </row>
    <row r="1245" spans="2:26" ht="13.2">
      <c r="B1245" s="36"/>
      <c r="D1245" s="41"/>
      <c r="E1245" s="41"/>
      <c r="V1245" s="9"/>
      <c r="X1245" s="40"/>
      <c r="Y1245" s="40"/>
      <c r="Z1245" s="40"/>
    </row>
    <row r="1246" spans="2:26" ht="13.2">
      <c r="B1246" s="36"/>
      <c r="D1246" s="41"/>
      <c r="E1246" s="41"/>
      <c r="V1246" s="9"/>
      <c r="X1246" s="40"/>
      <c r="Y1246" s="40"/>
      <c r="Z1246" s="40"/>
    </row>
    <row r="1247" spans="2:26" ht="13.2">
      <c r="B1247" s="36"/>
      <c r="D1247" s="41"/>
      <c r="E1247" s="41"/>
      <c r="V1247" s="9"/>
      <c r="X1247" s="40"/>
      <c r="Y1247" s="40"/>
      <c r="Z1247" s="40"/>
    </row>
    <row r="1248" spans="2:26" ht="13.2">
      <c r="B1248" s="36"/>
      <c r="D1248" s="41"/>
      <c r="E1248" s="41"/>
      <c r="V1248" s="9"/>
      <c r="X1248" s="40"/>
      <c r="Y1248" s="40"/>
      <c r="Z1248" s="40"/>
    </row>
    <row r="1249" spans="2:26" ht="13.2">
      <c r="B1249" s="36"/>
      <c r="D1249" s="41"/>
      <c r="E1249" s="41"/>
      <c r="V1249" s="9"/>
      <c r="X1249" s="40"/>
      <c r="Y1249" s="40"/>
      <c r="Z1249" s="40"/>
    </row>
    <row r="1250" spans="2:26" ht="13.2">
      <c r="B1250" s="36"/>
      <c r="D1250" s="41"/>
      <c r="E1250" s="41"/>
      <c r="V1250" s="9"/>
      <c r="X1250" s="40"/>
      <c r="Y1250" s="40"/>
      <c r="Z1250" s="40"/>
    </row>
    <row r="1251" spans="2:26" ht="13.2">
      <c r="B1251" s="36"/>
      <c r="D1251" s="41"/>
      <c r="E1251" s="41"/>
      <c r="V1251" s="9"/>
      <c r="X1251" s="40"/>
      <c r="Y1251" s="40"/>
      <c r="Z1251" s="40"/>
    </row>
    <row r="1252" spans="2:26" ht="13.2">
      <c r="B1252" s="36"/>
      <c r="D1252" s="41"/>
      <c r="E1252" s="41"/>
      <c r="V1252" s="9"/>
      <c r="X1252" s="40"/>
      <c r="Y1252" s="40"/>
      <c r="Z1252" s="40"/>
    </row>
    <row r="1253" spans="2:26" ht="13.2">
      <c r="B1253" s="36"/>
      <c r="D1253" s="41"/>
      <c r="E1253" s="41"/>
      <c r="V1253" s="9"/>
      <c r="X1253" s="40"/>
      <c r="Y1253" s="40"/>
      <c r="Z1253" s="40"/>
    </row>
    <row r="1254" spans="2:26" ht="13.2">
      <c r="B1254" s="36"/>
      <c r="D1254" s="41"/>
      <c r="E1254" s="41"/>
      <c r="V1254" s="9"/>
      <c r="X1254" s="40"/>
      <c r="Y1254" s="40"/>
      <c r="Z1254" s="40"/>
    </row>
    <row r="1255" spans="2:26" ht="13.2">
      <c r="B1255" s="36"/>
      <c r="D1255" s="41"/>
      <c r="E1255" s="41"/>
      <c r="V1255" s="9"/>
      <c r="X1255" s="40"/>
      <c r="Y1255" s="40"/>
      <c r="Z1255" s="40"/>
    </row>
    <row r="1256" spans="2:26" ht="13.2">
      <c r="B1256" s="36"/>
      <c r="D1256" s="41"/>
      <c r="E1256" s="41"/>
      <c r="V1256" s="9"/>
      <c r="X1256" s="40"/>
      <c r="Y1256" s="40"/>
      <c r="Z1256" s="40"/>
    </row>
    <row r="1257" spans="2:26" ht="13.2">
      <c r="B1257" s="36"/>
      <c r="D1257" s="41"/>
      <c r="E1257" s="41"/>
      <c r="V1257" s="9"/>
      <c r="X1257" s="40"/>
      <c r="Y1257" s="40"/>
      <c r="Z1257" s="40"/>
    </row>
    <row r="1258" spans="2:26" ht="13.2">
      <c r="B1258" s="36"/>
      <c r="D1258" s="41"/>
      <c r="E1258" s="41"/>
      <c r="V1258" s="9"/>
      <c r="X1258" s="40"/>
      <c r="Y1258" s="40"/>
      <c r="Z1258" s="40"/>
    </row>
    <row r="1259" spans="2:26" ht="13.2">
      <c r="B1259" s="36"/>
      <c r="D1259" s="41"/>
      <c r="E1259" s="41"/>
      <c r="V1259" s="9"/>
      <c r="X1259" s="40"/>
      <c r="Y1259" s="40"/>
      <c r="Z1259" s="40"/>
    </row>
    <row r="1260" spans="2:26" ht="13.2">
      <c r="B1260" s="36"/>
      <c r="D1260" s="41"/>
      <c r="E1260" s="41"/>
      <c r="V1260" s="9"/>
      <c r="X1260" s="40"/>
      <c r="Y1260" s="40"/>
      <c r="Z1260" s="40"/>
    </row>
    <row r="1261" spans="2:26" ht="13.2">
      <c r="B1261" s="36"/>
      <c r="D1261" s="41"/>
      <c r="E1261" s="41"/>
      <c r="V1261" s="9"/>
      <c r="X1261" s="40"/>
      <c r="Y1261" s="40"/>
      <c r="Z1261" s="40"/>
    </row>
    <row r="1262" spans="2:26" ht="13.2">
      <c r="B1262" s="36"/>
      <c r="D1262" s="41"/>
      <c r="E1262" s="41"/>
      <c r="V1262" s="9"/>
      <c r="X1262" s="40"/>
      <c r="Y1262" s="40"/>
      <c r="Z1262" s="40"/>
    </row>
    <row r="1263" spans="2:26" ht="13.2">
      <c r="B1263" s="36"/>
      <c r="D1263" s="41"/>
      <c r="E1263" s="41"/>
      <c r="V1263" s="9"/>
      <c r="X1263" s="40"/>
      <c r="Y1263" s="40"/>
      <c r="Z1263" s="40"/>
    </row>
    <row r="1264" spans="2:26" ht="13.2">
      <c r="B1264" s="36"/>
      <c r="D1264" s="41"/>
      <c r="E1264" s="41"/>
      <c r="V1264" s="9"/>
      <c r="X1264" s="40"/>
      <c r="Y1264" s="40"/>
      <c r="Z1264" s="40"/>
    </row>
    <row r="1265" spans="2:26" ht="13.2">
      <c r="B1265" s="36"/>
      <c r="D1265" s="41"/>
      <c r="E1265" s="41"/>
      <c r="V1265" s="9"/>
      <c r="X1265" s="40"/>
      <c r="Y1265" s="40"/>
      <c r="Z1265" s="40"/>
    </row>
    <row r="1266" spans="2:26" ht="13.2">
      <c r="B1266" s="36"/>
      <c r="D1266" s="41"/>
      <c r="E1266" s="41"/>
      <c r="V1266" s="9"/>
      <c r="X1266" s="40"/>
      <c r="Y1266" s="40"/>
      <c r="Z1266" s="40"/>
    </row>
    <row r="1267" spans="2:26" ht="13.2">
      <c r="B1267" s="36"/>
      <c r="D1267" s="41"/>
      <c r="E1267" s="41"/>
      <c r="V1267" s="9"/>
      <c r="X1267" s="40"/>
      <c r="Y1267" s="40"/>
      <c r="Z1267" s="40"/>
    </row>
    <row r="1268" spans="2:26" ht="13.2">
      <c r="B1268" s="36"/>
      <c r="D1268" s="41"/>
      <c r="E1268" s="41"/>
      <c r="V1268" s="9"/>
      <c r="X1268" s="40"/>
      <c r="Y1268" s="40"/>
      <c r="Z1268" s="40"/>
    </row>
    <row r="1269" spans="2:26" ht="13.2">
      <c r="B1269" s="36"/>
      <c r="D1269" s="41"/>
      <c r="E1269" s="41"/>
      <c r="V1269" s="9"/>
      <c r="X1269" s="40"/>
      <c r="Y1269" s="40"/>
      <c r="Z1269" s="40"/>
    </row>
    <row r="1270" spans="2:26" ht="13.2">
      <c r="B1270" s="36"/>
      <c r="D1270" s="41"/>
      <c r="E1270" s="41"/>
      <c r="V1270" s="9"/>
      <c r="X1270" s="40"/>
      <c r="Y1270" s="40"/>
      <c r="Z1270" s="40"/>
    </row>
    <row r="1271" spans="2:26" ht="13.2">
      <c r="B1271" s="36"/>
      <c r="D1271" s="41"/>
      <c r="E1271" s="41"/>
      <c r="V1271" s="9"/>
      <c r="X1271" s="40"/>
      <c r="Y1271" s="40"/>
      <c r="Z1271" s="40"/>
    </row>
    <row r="1272" spans="2:26" ht="13.2">
      <c r="B1272" s="36"/>
      <c r="D1272" s="41"/>
      <c r="E1272" s="41"/>
      <c r="V1272" s="9"/>
      <c r="X1272" s="40"/>
      <c r="Y1272" s="40"/>
      <c r="Z1272" s="40"/>
    </row>
    <row r="1273" spans="2:26" ht="13.2">
      <c r="B1273" s="36"/>
      <c r="D1273" s="41"/>
      <c r="E1273" s="41"/>
      <c r="V1273" s="9"/>
      <c r="X1273" s="40"/>
      <c r="Y1273" s="40"/>
      <c r="Z1273" s="40"/>
    </row>
    <row r="1274" spans="2:26" ht="13.2">
      <c r="B1274" s="36"/>
      <c r="D1274" s="41"/>
      <c r="E1274" s="41"/>
      <c r="V1274" s="9"/>
      <c r="X1274" s="40"/>
      <c r="Y1274" s="40"/>
      <c r="Z1274" s="40"/>
    </row>
    <row r="1275" spans="2:26" ht="13.2">
      <c r="B1275" s="36"/>
      <c r="D1275" s="41"/>
      <c r="E1275" s="41"/>
      <c r="V1275" s="9"/>
      <c r="X1275" s="40"/>
      <c r="Y1275" s="40"/>
      <c r="Z1275" s="40"/>
    </row>
    <row r="1276" spans="2:26" ht="13.2">
      <c r="B1276" s="36"/>
      <c r="D1276" s="41"/>
      <c r="E1276" s="41"/>
      <c r="V1276" s="9"/>
      <c r="X1276" s="40"/>
      <c r="Y1276" s="40"/>
      <c r="Z1276" s="40"/>
    </row>
    <row r="1277" spans="2:26" ht="13.2">
      <c r="B1277" s="36"/>
      <c r="D1277" s="41"/>
      <c r="E1277" s="41"/>
      <c r="V1277" s="9"/>
      <c r="X1277" s="40"/>
      <c r="Y1277" s="40"/>
      <c r="Z1277" s="40"/>
    </row>
    <row r="1278" spans="2:26" ht="13.2">
      <c r="B1278" s="36"/>
      <c r="D1278" s="41"/>
      <c r="E1278" s="41"/>
      <c r="V1278" s="9"/>
      <c r="X1278" s="40"/>
      <c r="Y1278" s="40"/>
      <c r="Z1278" s="40"/>
    </row>
    <row r="1279" spans="2:26" ht="13.2">
      <c r="B1279" s="36"/>
      <c r="D1279" s="41"/>
      <c r="E1279" s="41"/>
      <c r="V1279" s="9"/>
      <c r="X1279" s="40"/>
      <c r="Y1279" s="40"/>
      <c r="Z1279" s="40"/>
    </row>
    <row r="1280" spans="2:26" ht="13.2">
      <c r="B1280" s="36"/>
      <c r="D1280" s="41"/>
      <c r="E1280" s="41"/>
      <c r="V1280" s="9"/>
      <c r="X1280" s="40"/>
      <c r="Y1280" s="40"/>
      <c r="Z1280" s="40"/>
    </row>
    <row r="1281" spans="2:26" ht="13.2">
      <c r="B1281" s="36"/>
      <c r="D1281" s="41"/>
      <c r="E1281" s="41"/>
      <c r="V1281" s="9"/>
      <c r="X1281" s="40"/>
      <c r="Y1281" s="40"/>
      <c r="Z1281" s="40"/>
    </row>
    <row r="1282" spans="2:26" ht="13.2">
      <c r="B1282" s="36"/>
      <c r="D1282" s="41"/>
      <c r="E1282" s="41"/>
      <c r="V1282" s="9"/>
      <c r="X1282" s="40"/>
      <c r="Y1282" s="40"/>
      <c r="Z1282" s="40"/>
    </row>
    <row r="1283" spans="2:26" ht="13.2">
      <c r="B1283" s="36"/>
      <c r="D1283" s="41"/>
      <c r="E1283" s="41"/>
      <c r="V1283" s="9"/>
      <c r="X1283" s="40"/>
      <c r="Y1283" s="40"/>
      <c r="Z1283" s="40"/>
    </row>
    <row r="1284" spans="2:26" ht="13.2">
      <c r="B1284" s="36"/>
      <c r="D1284" s="41"/>
      <c r="E1284" s="41"/>
      <c r="V1284" s="9"/>
      <c r="X1284" s="40"/>
      <c r="Y1284" s="40"/>
      <c r="Z1284" s="40"/>
    </row>
    <row r="1285" spans="2:26" ht="13.2">
      <c r="B1285" s="36"/>
      <c r="D1285" s="41"/>
      <c r="E1285" s="41"/>
      <c r="V1285" s="9"/>
      <c r="X1285" s="40"/>
      <c r="Y1285" s="40"/>
      <c r="Z1285" s="40"/>
    </row>
    <row r="1286" spans="2:26" ht="13.2">
      <c r="B1286" s="36"/>
      <c r="D1286" s="41"/>
      <c r="E1286" s="41"/>
      <c r="V1286" s="9"/>
      <c r="X1286" s="40"/>
      <c r="Y1286" s="40"/>
      <c r="Z1286" s="40"/>
    </row>
    <row r="1287" spans="2:26" ht="13.2">
      <c r="B1287" s="36"/>
      <c r="D1287" s="41"/>
      <c r="E1287" s="41"/>
      <c r="V1287" s="9"/>
      <c r="X1287" s="40"/>
      <c r="Y1287" s="40"/>
      <c r="Z1287" s="40"/>
    </row>
    <row r="1288" spans="2:26" ht="13.2">
      <c r="B1288" s="36"/>
      <c r="D1288" s="41"/>
      <c r="E1288" s="41"/>
      <c r="V1288" s="9"/>
      <c r="X1288" s="40"/>
      <c r="Y1288" s="40"/>
      <c r="Z1288" s="40"/>
    </row>
    <row r="1289" spans="2:26" ht="13.2">
      <c r="B1289" s="36"/>
      <c r="D1289" s="41"/>
      <c r="E1289" s="41"/>
      <c r="V1289" s="9"/>
      <c r="X1289" s="40"/>
      <c r="Y1289" s="40"/>
      <c r="Z1289" s="40"/>
    </row>
    <row r="1290" spans="2:26" ht="13.2">
      <c r="B1290" s="36"/>
      <c r="D1290" s="41"/>
      <c r="E1290" s="41"/>
      <c r="V1290" s="9"/>
      <c r="X1290" s="40"/>
      <c r="Y1290" s="40"/>
      <c r="Z1290" s="40"/>
    </row>
    <row r="1291" spans="2:26" ht="13.2">
      <c r="B1291" s="36"/>
      <c r="D1291" s="41"/>
      <c r="E1291" s="41"/>
      <c r="V1291" s="9"/>
      <c r="X1291" s="40"/>
      <c r="Y1291" s="40"/>
      <c r="Z1291" s="40"/>
    </row>
    <row r="1292" spans="2:26" ht="13.2">
      <c r="B1292" s="36"/>
      <c r="D1292" s="41"/>
      <c r="E1292" s="41"/>
      <c r="V1292" s="9"/>
      <c r="X1292" s="40"/>
      <c r="Y1292" s="40"/>
      <c r="Z1292" s="40"/>
    </row>
    <row r="1293" spans="2:26" ht="13.2">
      <c r="B1293" s="36"/>
      <c r="D1293" s="41"/>
      <c r="E1293" s="41"/>
      <c r="V1293" s="9"/>
      <c r="X1293" s="40"/>
      <c r="Y1293" s="40"/>
      <c r="Z1293" s="40"/>
    </row>
    <row r="1294" spans="2:26" ht="13.2">
      <c r="B1294" s="36"/>
      <c r="D1294" s="41"/>
      <c r="E1294" s="41"/>
      <c r="V1294" s="9"/>
      <c r="X1294" s="40"/>
      <c r="Y1294" s="40"/>
      <c r="Z1294" s="40"/>
    </row>
    <row r="1295" spans="2:26" ht="13.2">
      <c r="B1295" s="36"/>
      <c r="D1295" s="41"/>
      <c r="E1295" s="41"/>
      <c r="V1295" s="9"/>
      <c r="X1295" s="40"/>
      <c r="Y1295" s="40"/>
      <c r="Z1295" s="40"/>
    </row>
    <row r="1296" spans="2:26" ht="13.2">
      <c r="B1296" s="36"/>
      <c r="D1296" s="41"/>
      <c r="E1296" s="41"/>
      <c r="V1296" s="9"/>
      <c r="X1296" s="40"/>
      <c r="Y1296" s="40"/>
      <c r="Z1296" s="40"/>
    </row>
    <row r="1297" spans="2:26" ht="13.2">
      <c r="B1297" s="36"/>
      <c r="D1297" s="41"/>
      <c r="E1297" s="41"/>
      <c r="V1297" s="9"/>
      <c r="X1297" s="40"/>
      <c r="Y1297" s="40"/>
      <c r="Z1297" s="40"/>
    </row>
    <row r="1298" spans="2:26" ht="13.2">
      <c r="B1298" s="36"/>
      <c r="D1298" s="41"/>
      <c r="E1298" s="41"/>
      <c r="V1298" s="9"/>
      <c r="X1298" s="40"/>
      <c r="Y1298" s="40"/>
      <c r="Z1298" s="40"/>
    </row>
    <row r="1299" spans="2:26" ht="13.2">
      <c r="B1299" s="36"/>
      <c r="D1299" s="41"/>
      <c r="E1299" s="41"/>
      <c r="V1299" s="9"/>
      <c r="X1299" s="40"/>
      <c r="Y1299" s="40"/>
      <c r="Z1299" s="40"/>
    </row>
    <row r="1300" spans="2:26" ht="13.2">
      <c r="B1300" s="36"/>
      <c r="D1300" s="41"/>
      <c r="E1300" s="41"/>
      <c r="V1300" s="9"/>
      <c r="X1300" s="40"/>
      <c r="Y1300" s="40"/>
      <c r="Z1300" s="40"/>
    </row>
    <row r="1301" spans="2:26" ht="13.2">
      <c r="B1301" s="36"/>
      <c r="D1301" s="41"/>
      <c r="E1301" s="41"/>
      <c r="V1301" s="9"/>
      <c r="X1301" s="40"/>
      <c r="Y1301" s="40"/>
      <c r="Z1301" s="40"/>
    </row>
    <row r="1302" spans="2:26" ht="13.2">
      <c r="B1302" s="36"/>
      <c r="D1302" s="41"/>
      <c r="E1302" s="41"/>
      <c r="V1302" s="9"/>
      <c r="X1302" s="40"/>
      <c r="Y1302" s="40"/>
      <c r="Z1302" s="40"/>
    </row>
    <row r="1303" spans="2:26" ht="13.2">
      <c r="B1303" s="36"/>
      <c r="D1303" s="41"/>
      <c r="E1303" s="41"/>
      <c r="V1303" s="9"/>
      <c r="X1303" s="40"/>
      <c r="Y1303" s="40"/>
      <c r="Z1303" s="40"/>
    </row>
    <row r="1304" spans="2:26" ht="13.2">
      <c r="B1304" s="36"/>
      <c r="D1304" s="41"/>
      <c r="E1304" s="41"/>
      <c r="V1304" s="9"/>
      <c r="X1304" s="40"/>
      <c r="Y1304" s="40"/>
      <c r="Z1304" s="40"/>
    </row>
    <row r="1305" spans="2:26" ht="13.2">
      <c r="B1305" s="36"/>
      <c r="D1305" s="41"/>
      <c r="E1305" s="41"/>
      <c r="V1305" s="9"/>
      <c r="X1305" s="40"/>
      <c r="Y1305" s="40"/>
      <c r="Z1305" s="40"/>
    </row>
    <row r="1306" spans="2:26" ht="13.2">
      <c r="B1306" s="36"/>
      <c r="D1306" s="41"/>
      <c r="E1306" s="41"/>
      <c r="V1306" s="9"/>
      <c r="X1306" s="40"/>
      <c r="Y1306" s="40"/>
      <c r="Z1306" s="40"/>
    </row>
    <row r="1307" spans="2:26" ht="13.2">
      <c r="B1307" s="36"/>
      <c r="D1307" s="41"/>
      <c r="E1307" s="41"/>
      <c r="V1307" s="9"/>
      <c r="X1307" s="40"/>
      <c r="Y1307" s="40"/>
      <c r="Z1307" s="40"/>
    </row>
    <row r="1308" spans="2:26" ht="13.2">
      <c r="B1308" s="36"/>
      <c r="D1308" s="41"/>
      <c r="E1308" s="41"/>
      <c r="V1308" s="9"/>
      <c r="X1308" s="40"/>
      <c r="Y1308" s="40"/>
      <c r="Z1308" s="40"/>
    </row>
    <row r="1309" spans="2:26" ht="13.2">
      <c r="B1309" s="36"/>
      <c r="D1309" s="41"/>
      <c r="E1309" s="41"/>
      <c r="V1309" s="9"/>
      <c r="X1309" s="40"/>
      <c r="Y1309" s="40"/>
      <c r="Z1309" s="40"/>
    </row>
    <row r="1310" spans="2:26" ht="13.2">
      <c r="B1310" s="36"/>
      <c r="D1310" s="41"/>
      <c r="E1310" s="41"/>
      <c r="V1310" s="9"/>
      <c r="X1310" s="40"/>
      <c r="Y1310" s="40"/>
      <c r="Z1310" s="40"/>
    </row>
    <row r="1311" spans="2:26" ht="13.2">
      <c r="B1311" s="36"/>
      <c r="D1311" s="41"/>
      <c r="E1311" s="41"/>
      <c r="V1311" s="9"/>
      <c r="X1311" s="40"/>
      <c r="Y1311" s="40"/>
      <c r="Z1311" s="40"/>
    </row>
    <row r="1312" spans="2:26" ht="13.2">
      <c r="B1312" s="36"/>
      <c r="D1312" s="41"/>
      <c r="E1312" s="41"/>
      <c r="V1312" s="9"/>
      <c r="X1312" s="40"/>
      <c r="Y1312" s="40"/>
      <c r="Z1312" s="40"/>
    </row>
    <row r="1313" spans="2:26" ht="13.2">
      <c r="B1313" s="36"/>
      <c r="D1313" s="41"/>
      <c r="E1313" s="41"/>
      <c r="V1313" s="9"/>
      <c r="X1313" s="40"/>
      <c r="Y1313" s="40"/>
      <c r="Z1313" s="40"/>
    </row>
    <row r="1314" spans="2:26" ht="13.2">
      <c r="B1314" s="36"/>
      <c r="D1314" s="41"/>
      <c r="E1314" s="41"/>
      <c r="V1314" s="9"/>
      <c r="X1314" s="40"/>
      <c r="Y1314" s="40"/>
      <c r="Z1314" s="40"/>
    </row>
    <row r="1315" spans="2:26" ht="13.2">
      <c r="B1315" s="36"/>
      <c r="D1315" s="41"/>
      <c r="E1315" s="41"/>
      <c r="V1315" s="9"/>
      <c r="X1315" s="40"/>
      <c r="Y1315" s="40"/>
      <c r="Z1315" s="40"/>
    </row>
    <row r="1316" spans="2:26" ht="13.2">
      <c r="B1316" s="36"/>
      <c r="D1316" s="41"/>
      <c r="E1316" s="41"/>
      <c r="V1316" s="9"/>
      <c r="X1316" s="40"/>
      <c r="Y1316" s="40"/>
      <c r="Z1316" s="40"/>
    </row>
    <row r="1317" spans="2:26" ht="13.2">
      <c r="B1317" s="36"/>
      <c r="D1317" s="41"/>
      <c r="E1317" s="41"/>
      <c r="V1317" s="9"/>
      <c r="X1317" s="40"/>
      <c r="Y1317" s="40"/>
      <c r="Z1317" s="40"/>
    </row>
    <row r="1318" spans="2:26" ht="13.2">
      <c r="B1318" s="36"/>
      <c r="D1318" s="41"/>
      <c r="E1318" s="41"/>
      <c r="V1318" s="9"/>
      <c r="X1318" s="40"/>
      <c r="Y1318" s="40"/>
      <c r="Z1318" s="40"/>
    </row>
    <row r="1319" spans="2:26" ht="13.2">
      <c r="B1319" s="36"/>
      <c r="D1319" s="41"/>
      <c r="E1319" s="41"/>
      <c r="V1319" s="9"/>
      <c r="X1319" s="40"/>
      <c r="Y1319" s="40"/>
      <c r="Z1319" s="40"/>
    </row>
    <row r="1320" spans="2:26" ht="13.2">
      <c r="B1320" s="36"/>
      <c r="D1320" s="41"/>
      <c r="E1320" s="41"/>
      <c r="V1320" s="9"/>
      <c r="X1320" s="40"/>
      <c r="Y1320" s="40"/>
      <c r="Z1320" s="40"/>
    </row>
    <row r="1321" spans="2:26" ht="13.2">
      <c r="B1321" s="36"/>
      <c r="D1321" s="41"/>
      <c r="E1321" s="41"/>
      <c r="V1321" s="9"/>
      <c r="X1321" s="40"/>
      <c r="Y1321" s="40"/>
      <c r="Z1321" s="40"/>
    </row>
    <row r="1322" spans="2:26" ht="13.2">
      <c r="B1322" s="36"/>
      <c r="D1322" s="41"/>
      <c r="E1322" s="41"/>
      <c r="V1322" s="9"/>
      <c r="X1322" s="40"/>
      <c r="Y1322" s="40"/>
      <c r="Z1322" s="40"/>
    </row>
    <row r="1323" spans="2:26" ht="13.2">
      <c r="B1323" s="36"/>
      <c r="D1323" s="41"/>
      <c r="E1323" s="41"/>
      <c r="V1323" s="9"/>
      <c r="X1323" s="40"/>
      <c r="Y1323" s="40"/>
      <c r="Z1323" s="40"/>
    </row>
    <row r="1324" spans="2:26" ht="13.2">
      <c r="B1324" s="36"/>
      <c r="D1324" s="41"/>
      <c r="E1324" s="41"/>
      <c r="V1324" s="9"/>
      <c r="X1324" s="40"/>
      <c r="Y1324" s="40"/>
      <c r="Z1324" s="40"/>
    </row>
    <row r="1325" spans="2:26" ht="13.2">
      <c r="B1325" s="36"/>
      <c r="D1325" s="41"/>
      <c r="E1325" s="41"/>
      <c r="V1325" s="9"/>
      <c r="X1325" s="40"/>
      <c r="Y1325" s="40"/>
      <c r="Z1325" s="40"/>
    </row>
    <row r="1326" spans="2:26" ht="13.2">
      <c r="B1326" s="36"/>
      <c r="D1326" s="41"/>
      <c r="E1326" s="41"/>
      <c r="V1326" s="9"/>
      <c r="X1326" s="40"/>
      <c r="Y1326" s="40"/>
      <c r="Z1326" s="40"/>
    </row>
    <row r="1327" spans="2:26" ht="13.2">
      <c r="B1327" s="36"/>
      <c r="D1327" s="41"/>
      <c r="E1327" s="41"/>
      <c r="V1327" s="9"/>
      <c r="X1327" s="40"/>
      <c r="Y1327" s="40"/>
      <c r="Z1327" s="40"/>
    </row>
    <row r="1328" spans="2:26" ht="13.2">
      <c r="B1328" s="36"/>
      <c r="D1328" s="41"/>
      <c r="E1328" s="41"/>
      <c r="V1328" s="9"/>
      <c r="X1328" s="40"/>
      <c r="Y1328" s="40"/>
      <c r="Z1328" s="40"/>
    </row>
    <row r="1329" spans="2:26" ht="13.2">
      <c r="B1329" s="36"/>
      <c r="D1329" s="41"/>
      <c r="E1329" s="41"/>
      <c r="V1329" s="9"/>
      <c r="X1329" s="40"/>
      <c r="Y1329" s="40"/>
      <c r="Z1329" s="40"/>
    </row>
    <row r="1330" spans="2:26" ht="13.2">
      <c r="B1330" s="36"/>
      <c r="D1330" s="41"/>
      <c r="E1330" s="41"/>
      <c r="V1330" s="9"/>
      <c r="X1330" s="40"/>
      <c r="Y1330" s="40"/>
      <c r="Z1330" s="40"/>
    </row>
    <row r="1331" spans="2:26" ht="13.2">
      <c r="B1331" s="36"/>
      <c r="D1331" s="41"/>
      <c r="E1331" s="41"/>
      <c r="V1331" s="9"/>
      <c r="X1331" s="40"/>
      <c r="Y1331" s="40"/>
      <c r="Z1331" s="40"/>
    </row>
    <row r="1332" spans="2:26" ht="13.2">
      <c r="B1332" s="36"/>
      <c r="D1332" s="41"/>
      <c r="E1332" s="41"/>
      <c r="V1332" s="9"/>
      <c r="X1332" s="40"/>
      <c r="Y1332" s="40"/>
      <c r="Z1332" s="40"/>
    </row>
    <row r="1333" spans="2:26" ht="13.2">
      <c r="B1333" s="36"/>
      <c r="D1333" s="41"/>
      <c r="E1333" s="41"/>
      <c r="V1333" s="9"/>
      <c r="X1333" s="40"/>
      <c r="Y1333" s="40"/>
      <c r="Z1333" s="40"/>
    </row>
    <row r="1334" spans="2:26" ht="13.2">
      <c r="B1334" s="36"/>
      <c r="D1334" s="41"/>
      <c r="E1334" s="41"/>
      <c r="V1334" s="9"/>
      <c r="X1334" s="40"/>
      <c r="Y1334" s="40"/>
      <c r="Z1334" s="40"/>
    </row>
    <row r="1335" spans="2:26" ht="13.2">
      <c r="B1335" s="36"/>
      <c r="D1335" s="41"/>
      <c r="E1335" s="41"/>
      <c r="V1335" s="9"/>
      <c r="X1335" s="40"/>
      <c r="Y1335" s="40"/>
      <c r="Z1335" s="40"/>
    </row>
    <row r="1336" spans="2:26" ht="13.2">
      <c r="B1336" s="36"/>
      <c r="D1336" s="41"/>
      <c r="E1336" s="41"/>
      <c r="V1336" s="9"/>
      <c r="X1336" s="40"/>
      <c r="Y1336" s="40"/>
      <c r="Z1336" s="40"/>
    </row>
    <row r="1337" spans="2:26" ht="13.2">
      <c r="B1337" s="36"/>
      <c r="D1337" s="41"/>
      <c r="E1337" s="41"/>
      <c r="V1337" s="9"/>
      <c r="X1337" s="40"/>
      <c r="Y1337" s="40"/>
      <c r="Z1337" s="40"/>
    </row>
    <row r="1338" spans="2:26" ht="13.2">
      <c r="B1338" s="36"/>
      <c r="D1338" s="41"/>
      <c r="E1338" s="41"/>
      <c r="V1338" s="9"/>
      <c r="X1338" s="40"/>
      <c r="Y1338" s="40"/>
      <c r="Z1338" s="40"/>
    </row>
    <row r="1339" spans="2:26" ht="13.2">
      <c r="B1339" s="36"/>
      <c r="D1339" s="41"/>
      <c r="E1339" s="41"/>
      <c r="V1339" s="9"/>
      <c r="X1339" s="40"/>
      <c r="Y1339" s="40"/>
      <c r="Z1339" s="40"/>
    </row>
    <row r="1340" spans="2:26" ht="13.2">
      <c r="B1340" s="36"/>
      <c r="D1340" s="41"/>
      <c r="E1340" s="41"/>
      <c r="V1340" s="9"/>
      <c r="X1340" s="40"/>
      <c r="Y1340" s="40"/>
      <c r="Z1340" s="40"/>
    </row>
    <row r="1341" spans="2:26" ht="13.2">
      <c r="B1341" s="36"/>
      <c r="D1341" s="41"/>
      <c r="E1341" s="41"/>
      <c r="V1341" s="9"/>
      <c r="X1341" s="40"/>
      <c r="Y1341" s="40"/>
      <c r="Z1341" s="40"/>
    </row>
    <row r="1342" spans="2:26" ht="13.2">
      <c r="B1342" s="36"/>
      <c r="D1342" s="41"/>
      <c r="E1342" s="41"/>
      <c r="V1342" s="9"/>
      <c r="X1342" s="40"/>
      <c r="Y1342" s="40"/>
      <c r="Z1342" s="40"/>
    </row>
    <row r="1343" spans="2:26" ht="13.2">
      <c r="B1343" s="36"/>
      <c r="D1343" s="41"/>
      <c r="E1343" s="41"/>
      <c r="V1343" s="9"/>
      <c r="X1343" s="40"/>
      <c r="Y1343" s="40"/>
      <c r="Z1343" s="40"/>
    </row>
    <row r="1344" spans="2:26" ht="13.2">
      <c r="B1344" s="36"/>
      <c r="D1344" s="41"/>
      <c r="E1344" s="41"/>
      <c r="V1344" s="9"/>
      <c r="X1344" s="40"/>
      <c r="Y1344" s="40"/>
      <c r="Z1344" s="40"/>
    </row>
    <row r="1345" spans="2:26" ht="13.2">
      <c r="B1345" s="36"/>
      <c r="D1345" s="41"/>
      <c r="E1345" s="41"/>
      <c r="V1345" s="9"/>
      <c r="X1345" s="40"/>
      <c r="Y1345" s="40"/>
      <c r="Z1345" s="40"/>
    </row>
    <row r="1346" spans="2:26" ht="13.2">
      <c r="B1346" s="36"/>
      <c r="D1346" s="41"/>
      <c r="E1346" s="41"/>
      <c r="V1346" s="9"/>
      <c r="X1346" s="40"/>
      <c r="Y1346" s="40"/>
      <c r="Z1346" s="40"/>
    </row>
    <row r="1347" spans="2:26" ht="13.2">
      <c r="B1347" s="36"/>
      <c r="D1347" s="41"/>
      <c r="E1347" s="41"/>
      <c r="V1347" s="9"/>
      <c r="X1347" s="40"/>
      <c r="Y1347" s="40"/>
      <c r="Z1347" s="40"/>
    </row>
    <row r="1348" spans="2:26" ht="13.2">
      <c r="B1348" s="36"/>
      <c r="D1348" s="41"/>
      <c r="E1348" s="41"/>
      <c r="V1348" s="9"/>
      <c r="X1348" s="40"/>
      <c r="Y1348" s="40"/>
      <c r="Z1348" s="40"/>
    </row>
    <row r="1349" spans="2:26" ht="13.2">
      <c r="B1349" s="36"/>
      <c r="D1349" s="41"/>
      <c r="E1349" s="41"/>
      <c r="V1349" s="9"/>
      <c r="X1349" s="40"/>
      <c r="Y1349" s="40"/>
      <c r="Z1349" s="40"/>
    </row>
    <row r="1350" spans="2:26" ht="13.2">
      <c r="B1350" s="36"/>
      <c r="D1350" s="41"/>
      <c r="E1350" s="41"/>
      <c r="V1350" s="9"/>
      <c r="X1350" s="40"/>
      <c r="Y1350" s="40"/>
      <c r="Z1350" s="40"/>
    </row>
    <row r="1351" spans="2:26" ht="13.2">
      <c r="B1351" s="36"/>
      <c r="D1351" s="41"/>
      <c r="E1351" s="41"/>
      <c r="V1351" s="9"/>
      <c r="X1351" s="40"/>
      <c r="Y1351" s="40"/>
      <c r="Z1351" s="40"/>
    </row>
    <row r="1352" spans="2:26" ht="13.2">
      <c r="B1352" s="36"/>
      <c r="D1352" s="41"/>
      <c r="E1352" s="41"/>
      <c r="V1352" s="9"/>
      <c r="X1352" s="40"/>
      <c r="Y1352" s="40"/>
      <c r="Z1352" s="40"/>
    </row>
    <row r="1353" spans="2:26" ht="13.2">
      <c r="B1353" s="36"/>
      <c r="D1353" s="41"/>
      <c r="E1353" s="41"/>
      <c r="V1353" s="9"/>
      <c r="X1353" s="40"/>
      <c r="Y1353" s="40"/>
      <c r="Z1353" s="40"/>
    </row>
    <row r="1354" spans="2:26" ht="13.2">
      <c r="B1354" s="36"/>
      <c r="D1354" s="41"/>
      <c r="E1354" s="41"/>
      <c r="V1354" s="9"/>
      <c r="X1354" s="40"/>
      <c r="Y1354" s="40"/>
      <c r="Z1354" s="40"/>
    </row>
    <row r="1355" spans="2:26" ht="13.2">
      <c r="B1355" s="36"/>
      <c r="D1355" s="41"/>
      <c r="E1355" s="41"/>
      <c r="V1355" s="9"/>
      <c r="X1355" s="40"/>
      <c r="Y1355" s="40"/>
      <c r="Z1355" s="40"/>
    </row>
    <row r="1356" spans="2:26" ht="13.2">
      <c r="B1356" s="36"/>
      <c r="D1356" s="41"/>
      <c r="E1356" s="41"/>
      <c r="V1356" s="9"/>
      <c r="X1356" s="40"/>
      <c r="Y1356" s="40"/>
      <c r="Z1356" s="40"/>
    </row>
    <row r="1357" spans="2:26" ht="13.2">
      <c r="B1357" s="36"/>
      <c r="D1357" s="41"/>
      <c r="E1357" s="41"/>
      <c r="V1357" s="9"/>
      <c r="X1357" s="40"/>
      <c r="Y1357" s="40"/>
      <c r="Z1357" s="40"/>
    </row>
    <row r="1358" spans="2:26" ht="13.2">
      <c r="B1358" s="36"/>
      <c r="D1358" s="41"/>
      <c r="E1358" s="41"/>
      <c r="V1358" s="9"/>
      <c r="X1358" s="40"/>
      <c r="Y1358" s="40"/>
      <c r="Z1358" s="40"/>
    </row>
    <row r="1359" spans="2:26" ht="13.2">
      <c r="B1359" s="36"/>
      <c r="D1359" s="41"/>
      <c r="E1359" s="41"/>
      <c r="V1359" s="9"/>
      <c r="X1359" s="40"/>
      <c r="Y1359" s="40"/>
      <c r="Z1359" s="40"/>
    </row>
    <row r="1360" spans="2:26" ht="13.2">
      <c r="B1360" s="36"/>
      <c r="D1360" s="41"/>
      <c r="E1360" s="41"/>
      <c r="V1360" s="9"/>
      <c r="X1360" s="40"/>
      <c r="Y1360" s="40"/>
      <c r="Z1360" s="40"/>
    </row>
    <row r="1361" spans="2:26" ht="13.2">
      <c r="B1361" s="36"/>
      <c r="D1361" s="41"/>
      <c r="E1361" s="41"/>
      <c r="V1361" s="9"/>
      <c r="X1361" s="40"/>
      <c r="Y1361" s="40"/>
      <c r="Z1361" s="40"/>
    </row>
    <row r="1362" spans="2:26" ht="13.2">
      <c r="B1362" s="36"/>
      <c r="D1362" s="41"/>
      <c r="E1362" s="41"/>
      <c r="V1362" s="9"/>
      <c r="X1362" s="40"/>
      <c r="Y1362" s="40"/>
      <c r="Z1362" s="40"/>
    </row>
    <row r="1363" spans="2:26" ht="13.2">
      <c r="B1363" s="36"/>
      <c r="D1363" s="41"/>
      <c r="E1363" s="41"/>
      <c r="V1363" s="9"/>
      <c r="X1363" s="40"/>
      <c r="Y1363" s="40"/>
      <c r="Z1363" s="40"/>
    </row>
    <row r="1364" spans="2:26" ht="13.2">
      <c r="B1364" s="36"/>
      <c r="D1364" s="41"/>
      <c r="E1364" s="41"/>
      <c r="V1364" s="9"/>
      <c r="X1364" s="40"/>
      <c r="Y1364" s="40"/>
      <c r="Z1364" s="40"/>
    </row>
    <row r="1365" spans="2:26" ht="13.2">
      <c r="B1365" s="36"/>
      <c r="D1365" s="41"/>
      <c r="E1365" s="41"/>
      <c r="V1365" s="9"/>
      <c r="X1365" s="40"/>
      <c r="Y1365" s="40"/>
      <c r="Z1365" s="40"/>
    </row>
    <row r="1366" spans="2:26" ht="13.2">
      <c r="B1366" s="36"/>
      <c r="D1366" s="41"/>
      <c r="E1366" s="41"/>
      <c r="V1366" s="9"/>
      <c r="X1366" s="40"/>
      <c r="Y1366" s="40"/>
      <c r="Z1366" s="40"/>
    </row>
    <row r="1367" spans="2:26" ht="13.2">
      <c r="B1367" s="36"/>
      <c r="D1367" s="41"/>
      <c r="E1367" s="41"/>
      <c r="V1367" s="9"/>
      <c r="X1367" s="40"/>
      <c r="Y1367" s="40"/>
      <c r="Z1367" s="40"/>
    </row>
    <row r="1368" spans="2:26" ht="13.2">
      <c r="B1368" s="36"/>
      <c r="D1368" s="41"/>
      <c r="E1368" s="41"/>
      <c r="V1368" s="9"/>
      <c r="X1368" s="40"/>
      <c r="Y1368" s="40"/>
      <c r="Z1368" s="40"/>
    </row>
    <row r="1369" spans="2:26" ht="13.2">
      <c r="B1369" s="36"/>
      <c r="D1369" s="41"/>
      <c r="E1369" s="41"/>
      <c r="V1369" s="9"/>
      <c r="X1369" s="40"/>
      <c r="Y1369" s="40"/>
      <c r="Z1369" s="40"/>
    </row>
    <row r="1370" spans="2:26" ht="13.2">
      <c r="B1370" s="36"/>
      <c r="D1370" s="41"/>
      <c r="E1370" s="41"/>
      <c r="V1370" s="9"/>
      <c r="X1370" s="40"/>
      <c r="Y1370" s="40"/>
      <c r="Z1370" s="40"/>
    </row>
    <row r="1371" spans="2:26" ht="13.2">
      <c r="B1371" s="36"/>
      <c r="D1371" s="41"/>
      <c r="E1371" s="41"/>
      <c r="V1371" s="9"/>
      <c r="X1371" s="40"/>
      <c r="Y1371" s="40"/>
      <c r="Z1371" s="40"/>
    </row>
    <row r="1372" spans="2:26" ht="13.2">
      <c r="B1372" s="36"/>
      <c r="D1372" s="41"/>
      <c r="E1372" s="41"/>
      <c r="V1372" s="9"/>
      <c r="X1372" s="40"/>
      <c r="Y1372" s="40"/>
      <c r="Z1372" s="40"/>
    </row>
    <row r="1373" spans="2:26" ht="13.2">
      <c r="B1373" s="36"/>
      <c r="D1373" s="41"/>
      <c r="E1373" s="41"/>
      <c r="V1373" s="9"/>
      <c r="X1373" s="40"/>
      <c r="Y1373" s="40"/>
      <c r="Z1373" s="40"/>
    </row>
    <row r="1374" spans="2:26" ht="13.2">
      <c r="B1374" s="36"/>
      <c r="D1374" s="41"/>
      <c r="E1374" s="41"/>
      <c r="V1374" s="9"/>
      <c r="X1374" s="40"/>
      <c r="Y1374" s="40"/>
      <c r="Z1374" s="40"/>
    </row>
    <row r="1375" spans="2:26" ht="13.2">
      <c r="B1375" s="36"/>
      <c r="D1375" s="41"/>
      <c r="E1375" s="41"/>
      <c r="V1375" s="9"/>
      <c r="X1375" s="40"/>
      <c r="Y1375" s="40"/>
      <c r="Z1375" s="40"/>
    </row>
    <row r="1376" spans="2:26" ht="13.2">
      <c r="B1376" s="36"/>
      <c r="D1376" s="41"/>
      <c r="E1376" s="41"/>
      <c r="V1376" s="9"/>
      <c r="X1376" s="40"/>
      <c r="Y1376" s="40"/>
      <c r="Z1376" s="40"/>
    </row>
    <row r="1377" spans="2:26" ht="13.2">
      <c r="B1377" s="36"/>
      <c r="D1377" s="41"/>
      <c r="E1377" s="41"/>
      <c r="V1377" s="9"/>
      <c r="X1377" s="40"/>
      <c r="Y1377" s="40"/>
      <c r="Z1377" s="40"/>
    </row>
    <row r="1378" spans="2:26" ht="13.2">
      <c r="B1378" s="36"/>
      <c r="D1378" s="41"/>
      <c r="E1378" s="41"/>
      <c r="V1378" s="9"/>
      <c r="X1378" s="40"/>
      <c r="Y1378" s="40"/>
      <c r="Z1378" s="40"/>
    </row>
    <row r="1379" spans="2:26" ht="13.2">
      <c r="B1379" s="36"/>
      <c r="D1379" s="41"/>
      <c r="E1379" s="41"/>
      <c r="V1379" s="9"/>
      <c r="X1379" s="40"/>
      <c r="Y1379" s="40"/>
      <c r="Z1379" s="40"/>
    </row>
    <row r="1380" spans="2:26" ht="13.2">
      <c r="B1380" s="36"/>
      <c r="D1380" s="41"/>
      <c r="E1380" s="41"/>
      <c r="V1380" s="9"/>
      <c r="X1380" s="40"/>
      <c r="Y1380" s="40"/>
      <c r="Z1380" s="40"/>
    </row>
    <row r="1381" spans="2:26" ht="13.2">
      <c r="B1381" s="36"/>
      <c r="D1381" s="41"/>
      <c r="E1381" s="41"/>
      <c r="V1381" s="9"/>
      <c r="X1381" s="40"/>
      <c r="Y1381" s="40"/>
      <c r="Z1381" s="40"/>
    </row>
    <row r="1382" spans="2:26" ht="13.2">
      <c r="B1382" s="36"/>
      <c r="D1382" s="41"/>
      <c r="E1382" s="41"/>
      <c r="V1382" s="9"/>
      <c r="X1382" s="40"/>
      <c r="Y1382" s="40"/>
      <c r="Z1382" s="40"/>
    </row>
    <row r="1383" spans="2:26" ht="13.2">
      <c r="B1383" s="36"/>
      <c r="D1383" s="41"/>
      <c r="E1383" s="41"/>
      <c r="V1383" s="9"/>
      <c r="X1383" s="40"/>
      <c r="Y1383" s="40"/>
      <c r="Z1383" s="40"/>
    </row>
    <row r="1384" spans="2:26" ht="13.2">
      <c r="B1384" s="36"/>
      <c r="D1384" s="41"/>
      <c r="E1384" s="41"/>
      <c r="V1384" s="9"/>
      <c r="X1384" s="40"/>
      <c r="Y1384" s="40"/>
      <c r="Z1384" s="40"/>
    </row>
    <row r="1385" spans="2:26" ht="13.2">
      <c r="B1385" s="36"/>
      <c r="D1385" s="41"/>
      <c r="E1385" s="41"/>
      <c r="V1385" s="9"/>
      <c r="X1385" s="40"/>
      <c r="Y1385" s="40"/>
      <c r="Z1385" s="40"/>
    </row>
    <row r="1386" spans="2:26" ht="13.2">
      <c r="B1386" s="36"/>
      <c r="D1386" s="41"/>
      <c r="E1386" s="41"/>
      <c r="V1386" s="9"/>
      <c r="X1386" s="40"/>
      <c r="Y1386" s="40"/>
      <c r="Z1386" s="40"/>
    </row>
    <row r="1387" spans="2:26" ht="13.2">
      <c r="B1387" s="36"/>
      <c r="D1387" s="41"/>
      <c r="E1387" s="41"/>
      <c r="V1387" s="9"/>
      <c r="X1387" s="40"/>
      <c r="Y1387" s="40"/>
      <c r="Z1387" s="40"/>
    </row>
    <row r="1388" spans="2:26" ht="13.2">
      <c r="B1388" s="36"/>
      <c r="D1388" s="41"/>
      <c r="E1388" s="41"/>
      <c r="V1388" s="9"/>
      <c r="X1388" s="40"/>
      <c r="Y1388" s="40"/>
      <c r="Z1388" s="40"/>
    </row>
    <row r="1389" spans="2:26" ht="13.2">
      <c r="B1389" s="36"/>
      <c r="D1389" s="41"/>
      <c r="E1389" s="41"/>
      <c r="V1389" s="9"/>
      <c r="X1389" s="40"/>
      <c r="Y1389" s="40"/>
      <c r="Z1389" s="40"/>
    </row>
    <row r="1390" spans="2:26" ht="13.2">
      <c r="B1390" s="36"/>
      <c r="D1390" s="41"/>
      <c r="E1390" s="41"/>
      <c r="V1390" s="9"/>
      <c r="X1390" s="40"/>
      <c r="Y1390" s="40"/>
      <c r="Z1390" s="40"/>
    </row>
    <row r="1391" spans="2:26" ht="13.2">
      <c r="B1391" s="36"/>
      <c r="D1391" s="41"/>
      <c r="E1391" s="41"/>
      <c r="V1391" s="9"/>
      <c r="X1391" s="40"/>
      <c r="Y1391" s="40"/>
      <c r="Z1391" s="40"/>
    </row>
    <row r="1392" spans="2:26" ht="13.2">
      <c r="B1392" s="36"/>
      <c r="D1392" s="41"/>
      <c r="E1392" s="41"/>
      <c r="V1392" s="9"/>
      <c r="X1392" s="40"/>
      <c r="Y1392" s="40"/>
      <c r="Z1392" s="40"/>
    </row>
    <row r="1393" spans="2:26" ht="13.2">
      <c r="B1393" s="36"/>
      <c r="D1393" s="41"/>
      <c r="E1393" s="41"/>
      <c r="V1393" s="9"/>
      <c r="X1393" s="40"/>
      <c r="Y1393" s="40"/>
      <c r="Z1393" s="40"/>
    </row>
    <row r="1394" spans="2:26" ht="13.2">
      <c r="B1394" s="36"/>
      <c r="D1394" s="41"/>
      <c r="E1394" s="41"/>
      <c r="V1394" s="9"/>
      <c r="X1394" s="40"/>
      <c r="Y1394" s="40"/>
      <c r="Z1394" s="40"/>
    </row>
    <row r="1395" spans="2:26" ht="13.2">
      <c r="B1395" s="36"/>
      <c r="D1395" s="41"/>
      <c r="E1395" s="41"/>
      <c r="V1395" s="9"/>
      <c r="X1395" s="40"/>
      <c r="Y1395" s="40"/>
      <c r="Z1395" s="40"/>
    </row>
    <row r="1396" spans="2:26" ht="13.2">
      <c r="B1396" s="36"/>
      <c r="D1396" s="41"/>
      <c r="E1396" s="41"/>
      <c r="V1396" s="9"/>
      <c r="X1396" s="40"/>
      <c r="Y1396" s="40"/>
      <c r="Z1396" s="40"/>
    </row>
    <row r="1397" spans="2:26" ht="13.2">
      <c r="B1397" s="36"/>
      <c r="D1397" s="41"/>
      <c r="E1397" s="41"/>
      <c r="V1397" s="9"/>
      <c r="X1397" s="40"/>
      <c r="Y1397" s="40"/>
      <c r="Z1397" s="40"/>
    </row>
    <row r="1398" spans="2:26" ht="13.2">
      <c r="B1398" s="36"/>
      <c r="D1398" s="41"/>
      <c r="E1398" s="41"/>
      <c r="V1398" s="9"/>
      <c r="X1398" s="40"/>
      <c r="Y1398" s="40"/>
      <c r="Z1398" s="40"/>
    </row>
    <row r="1399" spans="2:26" ht="13.2">
      <c r="B1399" s="36"/>
      <c r="D1399" s="41"/>
      <c r="E1399" s="41"/>
      <c r="V1399" s="9"/>
      <c r="X1399" s="40"/>
      <c r="Y1399" s="40"/>
      <c r="Z1399" s="40"/>
    </row>
    <row r="1400" spans="2:26" ht="13.2">
      <c r="B1400" s="36"/>
      <c r="D1400" s="41"/>
      <c r="E1400" s="41"/>
      <c r="V1400" s="9"/>
      <c r="X1400" s="40"/>
      <c r="Y1400" s="40"/>
      <c r="Z1400" s="40"/>
    </row>
    <row r="1401" spans="2:26" ht="13.2">
      <c r="B1401" s="36"/>
      <c r="D1401" s="41"/>
      <c r="E1401" s="41"/>
      <c r="V1401" s="9"/>
      <c r="X1401" s="40"/>
      <c r="Y1401" s="40"/>
      <c r="Z1401" s="40"/>
    </row>
    <row r="1402" spans="2:26" ht="13.2">
      <c r="B1402" s="36"/>
      <c r="D1402" s="41"/>
      <c r="E1402" s="41"/>
      <c r="V1402" s="9"/>
      <c r="X1402" s="40"/>
      <c r="Y1402" s="40"/>
      <c r="Z1402" s="40"/>
    </row>
    <row r="1403" spans="2:26" ht="13.2">
      <c r="B1403" s="36"/>
      <c r="D1403" s="41"/>
      <c r="E1403" s="41"/>
      <c r="V1403" s="9"/>
      <c r="X1403" s="40"/>
      <c r="Y1403" s="40"/>
      <c r="Z1403" s="40"/>
    </row>
    <row r="1404" spans="2:26" ht="13.2">
      <c r="B1404" s="36"/>
      <c r="D1404" s="41"/>
      <c r="E1404" s="41"/>
      <c r="V1404" s="9"/>
      <c r="X1404" s="40"/>
      <c r="Y1404" s="40"/>
      <c r="Z1404" s="40"/>
    </row>
    <row r="1405" spans="2:26" ht="13.2">
      <c r="B1405" s="36"/>
      <c r="D1405" s="41"/>
      <c r="E1405" s="41"/>
      <c r="V1405" s="9"/>
      <c r="X1405" s="40"/>
      <c r="Y1405" s="40"/>
      <c r="Z1405" s="40"/>
    </row>
    <row r="1406" spans="2:26" ht="13.2">
      <c r="B1406" s="36"/>
      <c r="D1406" s="41"/>
      <c r="E1406" s="41"/>
      <c r="V1406" s="9"/>
      <c r="X1406" s="40"/>
      <c r="Y1406" s="40"/>
      <c r="Z1406" s="40"/>
    </row>
    <row r="1407" spans="2:26" ht="13.2">
      <c r="B1407" s="36"/>
      <c r="D1407" s="41"/>
      <c r="E1407" s="41"/>
      <c r="V1407" s="9"/>
      <c r="X1407" s="40"/>
      <c r="Y1407" s="40"/>
      <c r="Z1407" s="40"/>
    </row>
    <row r="1408" spans="2:26" ht="13.2">
      <c r="B1408" s="36"/>
      <c r="D1408" s="41"/>
      <c r="E1408" s="41"/>
      <c r="V1408" s="9"/>
      <c r="X1408" s="40"/>
      <c r="Y1408" s="40"/>
      <c r="Z1408" s="40"/>
    </row>
    <row r="1409" spans="2:26" ht="13.2">
      <c r="B1409" s="36"/>
      <c r="D1409" s="41"/>
      <c r="E1409" s="41"/>
      <c r="V1409" s="9"/>
      <c r="X1409" s="40"/>
      <c r="Y1409" s="40"/>
      <c r="Z1409" s="40"/>
    </row>
    <row r="1410" spans="2:26" ht="13.2">
      <c r="B1410" s="36"/>
      <c r="D1410" s="41"/>
      <c r="E1410" s="41"/>
      <c r="V1410" s="9"/>
      <c r="X1410" s="40"/>
      <c r="Y1410" s="40"/>
      <c r="Z1410" s="40"/>
    </row>
    <row r="1411" spans="2:26" ht="13.2">
      <c r="B1411" s="36"/>
      <c r="D1411" s="41"/>
      <c r="E1411" s="41"/>
      <c r="V1411" s="9"/>
      <c r="X1411" s="40"/>
      <c r="Y1411" s="40"/>
      <c r="Z1411" s="40"/>
    </row>
    <row r="1412" spans="2:26" ht="13.2">
      <c r="B1412" s="36"/>
      <c r="D1412" s="41"/>
      <c r="E1412" s="41"/>
      <c r="V1412" s="9"/>
      <c r="X1412" s="40"/>
      <c r="Y1412" s="40"/>
      <c r="Z1412" s="40"/>
    </row>
    <row r="1413" spans="2:26" ht="13.2">
      <c r="B1413" s="36"/>
      <c r="D1413" s="41"/>
      <c r="E1413" s="41"/>
      <c r="V1413" s="9"/>
      <c r="X1413" s="40"/>
      <c r="Y1413" s="40"/>
      <c r="Z1413" s="40"/>
    </row>
    <row r="1414" spans="2:26" ht="13.2">
      <c r="B1414" s="36"/>
      <c r="D1414" s="41"/>
      <c r="E1414" s="41"/>
      <c r="V1414" s="9"/>
      <c r="X1414" s="40"/>
      <c r="Y1414" s="40"/>
      <c r="Z1414" s="40"/>
    </row>
    <row r="1415" spans="2:26" ht="13.2">
      <c r="B1415" s="36"/>
      <c r="D1415" s="41"/>
      <c r="E1415" s="41"/>
      <c r="V1415" s="9"/>
      <c r="X1415" s="40"/>
      <c r="Y1415" s="40"/>
      <c r="Z1415" s="40"/>
    </row>
    <row r="1416" spans="2:26" ht="13.2">
      <c r="B1416" s="36"/>
      <c r="D1416" s="41"/>
      <c r="E1416" s="41"/>
      <c r="V1416" s="9"/>
      <c r="X1416" s="40"/>
      <c r="Y1416" s="40"/>
      <c r="Z1416" s="40"/>
    </row>
    <row r="1417" spans="2:26" ht="13.2">
      <c r="B1417" s="36"/>
      <c r="D1417" s="41"/>
      <c r="E1417" s="41"/>
      <c r="V1417" s="9"/>
      <c r="X1417" s="40"/>
      <c r="Y1417" s="40"/>
      <c r="Z1417" s="40"/>
    </row>
    <row r="1418" spans="2:26" ht="13.2">
      <c r="B1418" s="36"/>
      <c r="D1418" s="41"/>
      <c r="E1418" s="41"/>
      <c r="V1418" s="9"/>
      <c r="X1418" s="40"/>
      <c r="Y1418" s="40"/>
      <c r="Z1418" s="40"/>
    </row>
    <row r="1419" spans="2:26" ht="13.2">
      <c r="B1419" s="36"/>
      <c r="D1419" s="41"/>
      <c r="E1419" s="41"/>
      <c r="V1419" s="9"/>
      <c r="X1419" s="40"/>
      <c r="Y1419" s="40"/>
      <c r="Z1419" s="40"/>
    </row>
    <row r="1420" spans="2:26" ht="13.2">
      <c r="B1420" s="36"/>
      <c r="D1420" s="41"/>
      <c r="E1420" s="41"/>
      <c r="V1420" s="9"/>
      <c r="X1420" s="40"/>
      <c r="Y1420" s="40"/>
      <c r="Z1420" s="40"/>
    </row>
    <row r="1421" spans="2:26" ht="13.2">
      <c r="B1421" s="36"/>
      <c r="D1421" s="41"/>
      <c r="E1421" s="41"/>
      <c r="V1421" s="9"/>
      <c r="X1421" s="40"/>
      <c r="Y1421" s="40"/>
      <c r="Z1421" s="40"/>
    </row>
    <row r="1422" spans="2:26" ht="13.2">
      <c r="B1422" s="36"/>
      <c r="D1422" s="41"/>
      <c r="E1422" s="41"/>
      <c r="V1422" s="9"/>
      <c r="X1422" s="40"/>
      <c r="Y1422" s="40"/>
      <c r="Z1422" s="40"/>
    </row>
    <row r="1423" spans="2:26" ht="13.2">
      <c r="B1423" s="36"/>
      <c r="D1423" s="41"/>
      <c r="E1423" s="41"/>
      <c r="V1423" s="9"/>
      <c r="X1423" s="40"/>
      <c r="Y1423" s="40"/>
      <c r="Z1423" s="40"/>
    </row>
    <row r="1424" spans="2:26" ht="13.2">
      <c r="B1424" s="36"/>
      <c r="D1424" s="41"/>
      <c r="E1424" s="41"/>
      <c r="V1424" s="9"/>
      <c r="X1424" s="40"/>
      <c r="Y1424" s="40"/>
      <c r="Z1424" s="40"/>
    </row>
    <row r="1425" spans="2:26" ht="13.2">
      <c r="B1425" s="36"/>
      <c r="D1425" s="41"/>
      <c r="E1425" s="41"/>
      <c r="V1425" s="9"/>
      <c r="X1425" s="40"/>
      <c r="Y1425" s="40"/>
      <c r="Z1425" s="40"/>
    </row>
    <row r="1426" spans="2:26" ht="13.2">
      <c r="B1426" s="36"/>
      <c r="D1426" s="41"/>
      <c r="E1426" s="41"/>
      <c r="V1426" s="9"/>
      <c r="X1426" s="40"/>
      <c r="Y1426" s="40"/>
      <c r="Z1426" s="40"/>
    </row>
    <row r="1427" spans="2:26" ht="13.2">
      <c r="B1427" s="36"/>
      <c r="D1427" s="41"/>
      <c r="E1427" s="41"/>
      <c r="V1427" s="9"/>
      <c r="X1427" s="40"/>
      <c r="Y1427" s="40"/>
      <c r="Z1427" s="40"/>
    </row>
    <row r="1428" spans="2:26" ht="13.2">
      <c r="B1428" s="36"/>
      <c r="D1428" s="41"/>
      <c r="E1428" s="41"/>
      <c r="V1428" s="9"/>
      <c r="X1428" s="40"/>
      <c r="Y1428" s="40"/>
      <c r="Z1428" s="40"/>
    </row>
    <row r="1429" spans="2:26" ht="13.2">
      <c r="B1429" s="36"/>
      <c r="D1429" s="41"/>
      <c r="E1429" s="41"/>
      <c r="V1429" s="9"/>
      <c r="X1429" s="40"/>
      <c r="Y1429" s="40"/>
      <c r="Z1429" s="40"/>
    </row>
    <row r="1430" spans="2:26" ht="13.2">
      <c r="B1430" s="36"/>
      <c r="D1430" s="41"/>
      <c r="E1430" s="41"/>
      <c r="V1430" s="9"/>
      <c r="X1430" s="40"/>
      <c r="Y1430" s="40"/>
      <c r="Z1430" s="40"/>
    </row>
    <row r="1431" spans="2:26" ht="13.2">
      <c r="B1431" s="36"/>
      <c r="D1431" s="41"/>
      <c r="E1431" s="41"/>
      <c r="V1431" s="9"/>
      <c r="X1431" s="40"/>
      <c r="Y1431" s="40"/>
      <c r="Z1431" s="40"/>
    </row>
    <row r="1432" spans="2:26" ht="13.2">
      <c r="B1432" s="36"/>
      <c r="D1432" s="41"/>
      <c r="E1432" s="41"/>
      <c r="V1432" s="9"/>
      <c r="X1432" s="40"/>
      <c r="Y1432" s="40"/>
      <c r="Z1432" s="40"/>
    </row>
    <row r="1433" spans="2:26" ht="13.2">
      <c r="B1433" s="36"/>
      <c r="D1433" s="41"/>
      <c r="E1433" s="41"/>
      <c r="V1433" s="9"/>
      <c r="X1433" s="40"/>
      <c r="Y1433" s="40"/>
      <c r="Z1433" s="40"/>
    </row>
    <row r="1434" spans="2:26" ht="13.2">
      <c r="B1434" s="36"/>
      <c r="D1434" s="41"/>
      <c r="E1434" s="41"/>
      <c r="V1434" s="9"/>
      <c r="X1434" s="40"/>
      <c r="Y1434" s="40"/>
      <c r="Z1434" s="40"/>
    </row>
    <row r="1435" spans="2:26" ht="13.2">
      <c r="B1435" s="36"/>
      <c r="D1435" s="41"/>
      <c r="E1435" s="41"/>
      <c r="V1435" s="9"/>
      <c r="X1435" s="40"/>
      <c r="Y1435" s="40"/>
      <c r="Z1435" s="40"/>
    </row>
    <row r="1436" spans="2:26" ht="13.2">
      <c r="B1436" s="36"/>
      <c r="D1436" s="41"/>
      <c r="E1436" s="41"/>
      <c r="V1436" s="9"/>
      <c r="X1436" s="40"/>
      <c r="Y1436" s="40"/>
      <c r="Z1436" s="40"/>
    </row>
    <row r="1437" spans="2:26" ht="13.2">
      <c r="B1437" s="36"/>
      <c r="D1437" s="41"/>
      <c r="E1437" s="41"/>
      <c r="V1437" s="9"/>
      <c r="X1437" s="40"/>
      <c r="Y1437" s="40"/>
      <c r="Z1437" s="40"/>
    </row>
    <row r="1438" spans="2:26" ht="13.2">
      <c r="B1438" s="36"/>
      <c r="D1438" s="41"/>
      <c r="E1438" s="41"/>
      <c r="V1438" s="9"/>
      <c r="X1438" s="40"/>
      <c r="Y1438" s="40"/>
      <c r="Z1438" s="40"/>
    </row>
    <row r="1439" spans="2:26" ht="13.2">
      <c r="B1439" s="36"/>
      <c r="D1439" s="41"/>
      <c r="E1439" s="41"/>
      <c r="V1439" s="9"/>
      <c r="X1439" s="40"/>
      <c r="Y1439" s="40"/>
      <c r="Z1439" s="40"/>
    </row>
    <row r="1440" spans="2:26" ht="13.2">
      <c r="B1440" s="36"/>
      <c r="D1440" s="41"/>
      <c r="E1440" s="41"/>
      <c r="V1440" s="9"/>
      <c r="X1440" s="40"/>
      <c r="Y1440" s="40"/>
      <c r="Z1440" s="40"/>
    </row>
    <row r="1441" spans="2:26" ht="13.2">
      <c r="B1441" s="36"/>
      <c r="D1441" s="41"/>
      <c r="E1441" s="41"/>
      <c r="V1441" s="9"/>
      <c r="X1441" s="40"/>
      <c r="Y1441" s="40"/>
      <c r="Z1441" s="40"/>
    </row>
    <row r="1442" spans="2:26" ht="13.2">
      <c r="B1442" s="36"/>
      <c r="D1442" s="41"/>
      <c r="E1442" s="41"/>
      <c r="V1442" s="9"/>
      <c r="X1442" s="40"/>
      <c r="Y1442" s="40"/>
      <c r="Z1442" s="40"/>
    </row>
    <row r="1443" spans="2:26" ht="13.2">
      <c r="B1443" s="36"/>
      <c r="D1443" s="41"/>
      <c r="E1443" s="41"/>
      <c r="V1443" s="9"/>
      <c r="X1443" s="40"/>
      <c r="Y1443" s="40"/>
      <c r="Z1443" s="40"/>
    </row>
    <row r="1444" spans="2:26" ht="13.2">
      <c r="B1444" s="36"/>
      <c r="D1444" s="41"/>
      <c r="E1444" s="41"/>
      <c r="V1444" s="9"/>
      <c r="X1444" s="40"/>
      <c r="Y1444" s="40"/>
      <c r="Z1444" s="40"/>
    </row>
    <row r="1445" spans="2:26" ht="13.2">
      <c r="B1445" s="36"/>
      <c r="D1445" s="41"/>
      <c r="E1445" s="41"/>
      <c r="V1445" s="9"/>
      <c r="X1445" s="40"/>
      <c r="Y1445" s="40"/>
      <c r="Z1445" s="40"/>
    </row>
    <row r="1446" spans="2:26" ht="13.2">
      <c r="B1446" s="36"/>
      <c r="D1446" s="41"/>
      <c r="E1446" s="41"/>
      <c r="V1446" s="9"/>
      <c r="X1446" s="40"/>
      <c r="Y1446" s="40"/>
      <c r="Z1446" s="40"/>
    </row>
    <row r="1447" spans="2:26" ht="13.2">
      <c r="B1447" s="36"/>
      <c r="D1447" s="41"/>
      <c r="E1447" s="41"/>
      <c r="V1447" s="9"/>
      <c r="X1447" s="40"/>
      <c r="Y1447" s="40"/>
      <c r="Z1447" s="40"/>
    </row>
    <row r="1448" spans="2:26" ht="13.2">
      <c r="B1448" s="36"/>
      <c r="D1448" s="41"/>
      <c r="E1448" s="41"/>
      <c r="V1448" s="9"/>
      <c r="X1448" s="40"/>
      <c r="Y1448" s="40"/>
      <c r="Z1448" s="40"/>
    </row>
    <row r="1449" spans="2:26" ht="13.2">
      <c r="B1449" s="36"/>
      <c r="D1449" s="41"/>
      <c r="E1449" s="41"/>
      <c r="V1449" s="9"/>
      <c r="X1449" s="40"/>
      <c r="Y1449" s="40"/>
      <c r="Z1449" s="40"/>
    </row>
    <row r="1450" spans="2:26" ht="13.2">
      <c r="B1450" s="36"/>
      <c r="D1450" s="41"/>
      <c r="E1450" s="41"/>
      <c r="V1450" s="9"/>
      <c r="X1450" s="40"/>
      <c r="Y1450" s="40"/>
      <c r="Z1450" s="40"/>
    </row>
    <row r="1451" spans="2:26" ht="13.2">
      <c r="B1451" s="36"/>
      <c r="D1451" s="41"/>
      <c r="E1451" s="41"/>
      <c r="V1451" s="9"/>
      <c r="X1451" s="40"/>
      <c r="Y1451" s="40"/>
      <c r="Z1451" s="40"/>
    </row>
    <row r="1452" spans="2:26" ht="13.2">
      <c r="B1452" s="36"/>
      <c r="D1452" s="41"/>
      <c r="E1452" s="41"/>
      <c r="V1452" s="9"/>
      <c r="X1452" s="40"/>
      <c r="Y1452" s="40"/>
      <c r="Z1452" s="40"/>
    </row>
    <row r="1453" spans="2:26" ht="13.2">
      <c r="B1453" s="36"/>
      <c r="D1453" s="41"/>
      <c r="E1453" s="41"/>
      <c r="V1453" s="9"/>
      <c r="X1453" s="40"/>
      <c r="Y1453" s="40"/>
      <c r="Z1453" s="40"/>
    </row>
    <row r="1454" spans="2:26" ht="13.2">
      <c r="B1454" s="36"/>
      <c r="D1454" s="41"/>
      <c r="E1454" s="41"/>
      <c r="V1454" s="9"/>
      <c r="X1454" s="40"/>
      <c r="Y1454" s="40"/>
      <c r="Z1454" s="40"/>
    </row>
    <row r="1455" spans="2:26" ht="13.2">
      <c r="B1455" s="36"/>
      <c r="D1455" s="41"/>
      <c r="E1455" s="41"/>
      <c r="V1455" s="9"/>
      <c r="X1455" s="40"/>
      <c r="Y1455" s="40"/>
      <c r="Z1455" s="40"/>
    </row>
    <row r="1456" spans="2:26" ht="13.2">
      <c r="B1456" s="36"/>
      <c r="D1456" s="41"/>
      <c r="E1456" s="41"/>
      <c r="V1456" s="9"/>
      <c r="X1456" s="40"/>
      <c r="Y1456" s="40"/>
      <c r="Z1456" s="40"/>
    </row>
    <row r="1457" spans="2:26" ht="13.2">
      <c r="B1457" s="36"/>
      <c r="D1457" s="41"/>
      <c r="E1457" s="41"/>
      <c r="V1457" s="9"/>
      <c r="X1457" s="40"/>
      <c r="Y1457" s="40"/>
      <c r="Z1457" s="40"/>
    </row>
    <row r="1458" spans="2:26" ht="13.2">
      <c r="B1458" s="36"/>
      <c r="D1458" s="41"/>
      <c r="E1458" s="41"/>
      <c r="V1458" s="9"/>
      <c r="X1458" s="40"/>
      <c r="Y1458" s="40"/>
      <c r="Z1458" s="40"/>
    </row>
    <row r="1459" spans="2:26" ht="13.2">
      <c r="B1459" s="36"/>
      <c r="D1459" s="41"/>
      <c r="E1459" s="41"/>
      <c r="V1459" s="9"/>
      <c r="X1459" s="40"/>
      <c r="Y1459" s="40"/>
      <c r="Z1459" s="40"/>
    </row>
    <row r="1460" spans="2:26" ht="13.2">
      <c r="B1460" s="36"/>
      <c r="D1460" s="41"/>
      <c r="E1460" s="41"/>
      <c r="V1460" s="9"/>
      <c r="X1460" s="40"/>
      <c r="Y1460" s="40"/>
      <c r="Z1460" s="40"/>
    </row>
    <row r="1461" spans="2:26" ht="13.2">
      <c r="B1461" s="36"/>
      <c r="D1461" s="41"/>
      <c r="E1461" s="41"/>
      <c r="V1461" s="9"/>
      <c r="X1461" s="40"/>
      <c r="Y1461" s="40"/>
      <c r="Z1461" s="40"/>
    </row>
    <row r="1462" spans="2:26" ht="13.2">
      <c r="B1462" s="36"/>
      <c r="D1462" s="41"/>
      <c r="E1462" s="41"/>
      <c r="V1462" s="9"/>
      <c r="X1462" s="40"/>
      <c r="Y1462" s="40"/>
      <c r="Z1462" s="40"/>
    </row>
    <row r="1463" spans="2:26" ht="13.2">
      <c r="B1463" s="36"/>
      <c r="D1463" s="41"/>
      <c r="E1463" s="41"/>
      <c r="V1463" s="9"/>
      <c r="X1463" s="40"/>
      <c r="Y1463" s="40"/>
      <c r="Z1463" s="40"/>
    </row>
    <row r="1464" spans="2:26" ht="13.2">
      <c r="B1464" s="36"/>
      <c r="D1464" s="41"/>
      <c r="E1464" s="41"/>
      <c r="V1464" s="9"/>
      <c r="X1464" s="40"/>
      <c r="Y1464" s="40"/>
      <c r="Z1464" s="40"/>
    </row>
    <row r="1465" spans="2:26" ht="13.2">
      <c r="B1465" s="36"/>
      <c r="D1465" s="41"/>
      <c r="E1465" s="41"/>
      <c r="V1465" s="9"/>
      <c r="X1465" s="40"/>
      <c r="Y1465" s="40"/>
      <c r="Z1465" s="40"/>
    </row>
    <row r="1466" spans="2:26" ht="13.2">
      <c r="B1466" s="36"/>
      <c r="D1466" s="41"/>
      <c r="E1466" s="41"/>
      <c r="V1466" s="9"/>
      <c r="X1466" s="40"/>
      <c r="Y1466" s="40"/>
      <c r="Z1466" s="40"/>
    </row>
    <row r="1467" spans="2:26" ht="13.2">
      <c r="B1467" s="36"/>
      <c r="D1467" s="41"/>
      <c r="E1467" s="41"/>
      <c r="V1467" s="9"/>
      <c r="X1467" s="40"/>
      <c r="Y1467" s="40"/>
      <c r="Z1467" s="40"/>
    </row>
    <row r="1468" spans="2:26" ht="13.2">
      <c r="B1468" s="36"/>
      <c r="D1468" s="41"/>
      <c r="E1468" s="41"/>
      <c r="V1468" s="9"/>
      <c r="X1468" s="40"/>
      <c r="Y1468" s="40"/>
      <c r="Z1468" s="40"/>
    </row>
    <row r="1469" spans="2:26" ht="13.2">
      <c r="B1469" s="36"/>
      <c r="D1469" s="41"/>
      <c r="E1469" s="41"/>
      <c r="V1469" s="9"/>
      <c r="X1469" s="40"/>
      <c r="Y1469" s="40"/>
      <c r="Z1469" s="40"/>
    </row>
    <row r="1470" spans="2:26" ht="13.2">
      <c r="B1470" s="36"/>
      <c r="D1470" s="41"/>
      <c r="E1470" s="41"/>
      <c r="V1470" s="9"/>
      <c r="X1470" s="40"/>
      <c r="Y1470" s="40"/>
      <c r="Z1470" s="40"/>
    </row>
    <row r="1471" spans="2:26" ht="13.2">
      <c r="B1471" s="36"/>
      <c r="D1471" s="41"/>
      <c r="E1471" s="41"/>
      <c r="V1471" s="9"/>
      <c r="X1471" s="40"/>
      <c r="Y1471" s="40"/>
      <c r="Z1471" s="40"/>
    </row>
    <row r="1472" spans="2:26" ht="13.2">
      <c r="B1472" s="36"/>
      <c r="D1472" s="41"/>
      <c r="E1472" s="41"/>
      <c r="V1472" s="9"/>
      <c r="X1472" s="40"/>
      <c r="Y1472" s="40"/>
      <c r="Z1472" s="40"/>
    </row>
    <row r="1473" spans="2:26" ht="13.2">
      <c r="B1473" s="36"/>
      <c r="D1473" s="41"/>
      <c r="E1473" s="41"/>
      <c r="V1473" s="9"/>
      <c r="X1473" s="40"/>
      <c r="Y1473" s="40"/>
      <c r="Z1473" s="40"/>
    </row>
    <row r="1474" spans="2:26" ht="13.2">
      <c r="B1474" s="36"/>
      <c r="D1474" s="41"/>
      <c r="E1474" s="41"/>
      <c r="V1474" s="9"/>
      <c r="X1474" s="40"/>
      <c r="Y1474" s="40"/>
      <c r="Z1474" s="40"/>
    </row>
    <row r="1475" spans="2:26" ht="13.2">
      <c r="B1475" s="36"/>
      <c r="D1475" s="41"/>
      <c r="E1475" s="41"/>
      <c r="V1475" s="9"/>
      <c r="X1475" s="40"/>
      <c r="Y1475" s="40"/>
      <c r="Z1475" s="40"/>
    </row>
    <row r="1476" spans="2:26" ht="13.2">
      <c r="B1476" s="36"/>
      <c r="D1476" s="41"/>
      <c r="E1476" s="41"/>
      <c r="V1476" s="9"/>
      <c r="X1476" s="40"/>
      <c r="Y1476" s="40"/>
      <c r="Z1476" s="40"/>
    </row>
    <row r="1477" spans="2:26" ht="13.2">
      <c r="B1477" s="36"/>
      <c r="D1477" s="41"/>
      <c r="E1477" s="41"/>
      <c r="V1477" s="9"/>
      <c r="X1477" s="40"/>
      <c r="Y1477" s="40"/>
      <c r="Z1477" s="40"/>
    </row>
    <row r="1478" spans="2:26" ht="13.2">
      <c r="B1478" s="36"/>
      <c r="D1478" s="41"/>
      <c r="E1478" s="41"/>
      <c r="V1478" s="9"/>
      <c r="X1478" s="40"/>
      <c r="Y1478" s="40"/>
      <c r="Z1478" s="40"/>
    </row>
    <row r="1479" spans="2:26" ht="13.2">
      <c r="B1479" s="36"/>
      <c r="D1479" s="41"/>
      <c r="E1479" s="41"/>
      <c r="V1479" s="9"/>
      <c r="X1479" s="40"/>
      <c r="Y1479" s="40"/>
      <c r="Z1479" s="40"/>
    </row>
  </sheetData>
  <conditionalFormatting sqref="X1:X1479 Y1:Y30 Z1:Z1479 Y32:Y1479">
    <cfRule type="cellIs" dxfId="7" priority="1" operator="equal">
      <formula>"y"</formula>
    </cfRule>
  </conditionalFormatting>
  <conditionalFormatting sqref="X1:Z1479">
    <cfRule type="cellIs" dxfId="6" priority="2" operator="equal">
      <formula>"x"</formula>
    </cfRule>
  </conditionalFormatting>
  <conditionalFormatting sqref="X1:Z1479">
    <cfRule type="cellIs" dxfId="5" priority="3" operator="equal">
      <formula>"-"</formula>
    </cfRule>
  </conditionalFormatting>
  <conditionalFormatting sqref="Z1:Z1479">
    <cfRule type="cellIs" dxfId="4" priority="4" operator="equal">
      <formula>"P"</formula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E2001A"/>
    <outlinePr summaryBelow="0" summaryRight="0"/>
  </sheetPr>
  <dimension ref="A1:U1000"/>
  <sheetViews>
    <sheetView topLeftCell="D1" workbookViewId="0">
      <pane ySplit="1" topLeftCell="A2" activePane="bottomLeft" state="frozen"/>
      <selection pane="bottomLeft" activeCell="B90" sqref="B90"/>
    </sheetView>
  </sheetViews>
  <sheetFormatPr defaultColWidth="14.44140625" defaultRowHeight="15.75" customHeight="1"/>
  <cols>
    <col min="1" max="1" width="19.6640625" customWidth="1"/>
    <col min="2" max="2" width="25" customWidth="1"/>
    <col min="3" max="3" width="23" customWidth="1"/>
    <col min="4" max="4" width="25.33203125" customWidth="1"/>
    <col min="5" max="5" width="30.6640625" customWidth="1"/>
    <col min="6" max="6" width="39.44140625" customWidth="1"/>
    <col min="7" max="7" width="2.88671875" customWidth="1"/>
    <col min="8" max="8" width="17.5546875" customWidth="1"/>
    <col min="9" max="9" width="30.6640625" customWidth="1"/>
    <col min="10" max="27" width="14.44140625" customWidth="1"/>
  </cols>
  <sheetData>
    <row r="1" spans="1:11" ht="15.75" customHeight="1">
      <c r="A1" s="42" t="s">
        <v>81</v>
      </c>
      <c r="B1" s="43" t="s">
        <v>82</v>
      </c>
      <c r="C1" s="44" t="s">
        <v>83</v>
      </c>
      <c r="D1" s="44" t="s">
        <v>84</v>
      </c>
      <c r="E1" s="44" t="s">
        <v>85</v>
      </c>
      <c r="F1" s="45" t="s">
        <v>86</v>
      </c>
      <c r="G1" s="46"/>
      <c r="H1" s="47" t="s">
        <v>87</v>
      </c>
      <c r="I1" s="48" t="s">
        <v>88</v>
      </c>
      <c r="J1" s="109" t="s">
        <v>89</v>
      </c>
      <c r="K1" s="110"/>
    </row>
    <row r="2" spans="1:11" ht="15.75" customHeight="1">
      <c r="A2" s="5">
        <v>42457.004798738424</v>
      </c>
      <c r="B2" s="37" t="s">
        <v>142</v>
      </c>
      <c r="C2" s="7" t="s">
        <v>47</v>
      </c>
      <c r="D2" s="8" t="s">
        <v>29</v>
      </c>
      <c r="E2" s="8" t="s">
        <v>29</v>
      </c>
      <c r="F2" s="49" t="s">
        <v>90</v>
      </c>
      <c r="G2" s="50"/>
      <c r="H2" s="51" t="s">
        <v>91</v>
      </c>
      <c r="I2" s="52">
        <f t="shared" ref="I2:J2" si="0">COUNTIF(D:D, "Volkspartij voor Vrijheid en Democratie (VVD)")</f>
        <v>12</v>
      </c>
      <c r="J2" s="108">
        <f t="shared" si="0"/>
        <v>9</v>
      </c>
      <c r="K2" s="103"/>
    </row>
    <row r="3" spans="1:11" ht="15.75" customHeight="1">
      <c r="A3" s="53">
        <v>42457.006388587964</v>
      </c>
      <c r="B3" s="37" t="s">
        <v>142</v>
      </c>
      <c r="C3" s="54" t="s">
        <v>64</v>
      </c>
      <c r="D3" s="55" t="s">
        <v>29</v>
      </c>
      <c r="E3" s="55" t="s">
        <v>29</v>
      </c>
      <c r="F3" s="49" t="s">
        <v>92</v>
      </c>
      <c r="G3" s="50"/>
      <c r="H3" s="56" t="s">
        <v>93</v>
      </c>
      <c r="I3" s="52">
        <f t="shared" ref="I3:J3" si="1">COUNTIF(D:D, "Solidariteit &amp; Vrijheid (S&amp;V)")</f>
        <v>13</v>
      </c>
      <c r="J3" s="108">
        <f t="shared" si="1"/>
        <v>12</v>
      </c>
      <c r="K3" s="103"/>
    </row>
    <row r="4" spans="1:11" ht="15.75" customHeight="1">
      <c r="A4" s="53">
        <v>42457.006518865739</v>
      </c>
      <c r="B4" s="37" t="s">
        <v>142</v>
      </c>
      <c r="C4" s="54" t="s">
        <v>47</v>
      </c>
      <c r="D4" s="55" t="s">
        <v>29</v>
      </c>
      <c r="E4" s="55" t="s">
        <v>29</v>
      </c>
      <c r="F4" s="49" t="s">
        <v>92</v>
      </c>
      <c r="G4" s="50"/>
      <c r="H4" s="57" t="s">
        <v>94</v>
      </c>
      <c r="I4" s="52">
        <f t="shared" ref="I4:J4" si="2">COUNTIF(D:D, "Partij voor de Vrijheid (PVV)")</f>
        <v>8</v>
      </c>
      <c r="J4" s="108">
        <f t="shared" si="2"/>
        <v>7</v>
      </c>
      <c r="K4" s="103"/>
    </row>
    <row r="5" spans="1:11" ht="15.75" customHeight="1">
      <c r="A5" s="53">
        <v>42457.008014664352</v>
      </c>
      <c r="B5" s="37" t="s">
        <v>142</v>
      </c>
      <c r="C5" s="54" t="s">
        <v>47</v>
      </c>
      <c r="D5" s="55" t="s">
        <v>29</v>
      </c>
      <c r="E5" s="55" t="s">
        <v>29</v>
      </c>
      <c r="F5" s="49" t="s">
        <v>92</v>
      </c>
      <c r="G5" s="50"/>
      <c r="H5" s="58" t="s">
        <v>95</v>
      </c>
      <c r="I5" s="52">
        <f t="shared" ref="I5:J5" si="3">COUNTIF(D:D, "Christen Democratisch Appèl (CDA)")</f>
        <v>3</v>
      </c>
      <c r="J5" s="108">
        <f t="shared" si="3"/>
        <v>2</v>
      </c>
      <c r="K5" s="103"/>
    </row>
    <row r="6" spans="1:11" ht="15.75" customHeight="1">
      <c r="A6" s="53">
        <v>42457.011322233797</v>
      </c>
      <c r="B6" s="37" t="s">
        <v>142</v>
      </c>
      <c r="C6" s="54" t="s">
        <v>64</v>
      </c>
      <c r="D6" s="55" t="s">
        <v>29</v>
      </c>
      <c r="E6" s="55" t="s">
        <v>29</v>
      </c>
      <c r="F6" s="49" t="s">
        <v>96</v>
      </c>
      <c r="G6" s="50"/>
      <c r="H6" s="59" t="s">
        <v>97</v>
      </c>
      <c r="I6" s="60">
        <f t="shared" ref="I6:J6" si="4">COUNTIF(D:D, "Communistische Partij Nederland (CPN)")</f>
        <v>10</v>
      </c>
      <c r="J6" s="108">
        <f t="shared" si="4"/>
        <v>10</v>
      </c>
      <c r="K6" s="103"/>
    </row>
    <row r="7" spans="1:11" ht="15.75" customHeight="1">
      <c r="A7" s="5">
        <v>42457.016759282407</v>
      </c>
      <c r="B7" s="37" t="s">
        <v>142</v>
      </c>
      <c r="C7" s="7" t="s">
        <v>70</v>
      </c>
      <c r="D7" s="8" t="s">
        <v>42</v>
      </c>
      <c r="E7" s="8" t="s">
        <v>42</v>
      </c>
      <c r="F7" s="61" t="s">
        <v>98</v>
      </c>
      <c r="G7" s="50"/>
      <c r="H7" s="62" t="s">
        <v>99</v>
      </c>
      <c r="I7" s="52">
        <f t="shared" ref="I7:J7" si="5">COUNTIF(D:D, "Democraten 66 (D66)")</f>
        <v>6</v>
      </c>
      <c r="J7" s="108">
        <f t="shared" si="5"/>
        <v>14</v>
      </c>
      <c r="K7" s="103"/>
    </row>
    <row r="8" spans="1:11" ht="15.75" customHeight="1">
      <c r="A8" s="5">
        <v>42457.022467766204</v>
      </c>
      <c r="B8" s="37" t="s">
        <v>142</v>
      </c>
      <c r="C8" s="7" t="s">
        <v>59</v>
      </c>
      <c r="D8" s="7" t="s">
        <v>27</v>
      </c>
      <c r="E8" s="7" t="s">
        <v>27</v>
      </c>
      <c r="F8" s="61" t="s">
        <v>90</v>
      </c>
      <c r="G8" s="50"/>
      <c r="H8" s="63" t="s">
        <v>100</v>
      </c>
      <c r="I8" s="52">
        <f t="shared" ref="I8:J8" si="6">COUNTIF(D:D, "GroenLinks (GL)")</f>
        <v>10</v>
      </c>
      <c r="J8" s="108">
        <f t="shared" si="6"/>
        <v>9</v>
      </c>
      <c r="K8" s="103"/>
    </row>
    <row r="9" spans="1:11" ht="15.75" customHeight="1">
      <c r="A9" s="53">
        <v>42457.028387500002</v>
      </c>
      <c r="B9" s="37" t="s">
        <v>142</v>
      </c>
      <c r="C9" s="54" t="s">
        <v>63</v>
      </c>
      <c r="D9" s="54" t="s">
        <v>22</v>
      </c>
      <c r="E9" s="54" t="s">
        <v>27</v>
      </c>
      <c r="F9" s="61" t="s">
        <v>101</v>
      </c>
      <c r="G9" s="50"/>
      <c r="H9" s="64" t="s">
        <v>102</v>
      </c>
      <c r="I9" s="52">
        <f t="shared" ref="I9:J9" si="7">COUNTIF(D:D, "De Nieuwe Lijn (DNL)")</f>
        <v>17</v>
      </c>
      <c r="J9" s="108">
        <f t="shared" si="7"/>
        <v>14</v>
      </c>
      <c r="K9" s="103"/>
    </row>
    <row r="10" spans="1:11" ht="15.75" customHeight="1">
      <c r="A10" s="5">
        <v>42457.593105972221</v>
      </c>
      <c r="B10" s="37" t="s">
        <v>142</v>
      </c>
      <c r="C10" s="7" t="s">
        <v>35</v>
      </c>
      <c r="D10" s="7" t="s">
        <v>22</v>
      </c>
      <c r="E10" s="7" t="s">
        <v>22</v>
      </c>
      <c r="F10" s="61" t="s">
        <v>103</v>
      </c>
      <c r="G10" s="50"/>
      <c r="H10" s="7" t="s">
        <v>30</v>
      </c>
      <c r="I10" s="40">
        <f t="shared" ref="I10:J10" si="8">COUNTIF(D:D, "Blanco")</f>
        <v>4</v>
      </c>
      <c r="J10" s="108">
        <f t="shared" si="8"/>
        <v>6</v>
      </c>
      <c r="K10" s="103"/>
    </row>
    <row r="11" spans="1:11" ht="15.75" customHeight="1">
      <c r="A11" s="53">
        <v>42457.616059525462</v>
      </c>
      <c r="B11" s="37" t="s">
        <v>142</v>
      </c>
      <c r="C11" s="54" t="s">
        <v>78</v>
      </c>
      <c r="D11" s="54" t="s">
        <v>29</v>
      </c>
      <c r="E11" s="54" t="s">
        <v>30</v>
      </c>
      <c r="F11" s="61" t="s">
        <v>104</v>
      </c>
      <c r="G11" s="9"/>
      <c r="I11" s="40"/>
      <c r="J11" s="108"/>
      <c r="K11" s="103"/>
    </row>
    <row r="12" spans="1:11" ht="15.75" customHeight="1">
      <c r="A12" s="5">
        <v>42457.622374861108</v>
      </c>
      <c r="B12" s="37" t="s">
        <v>142</v>
      </c>
      <c r="C12" s="7" t="s">
        <v>78</v>
      </c>
      <c r="D12" s="7" t="s">
        <v>24</v>
      </c>
      <c r="E12" s="8" t="s">
        <v>24</v>
      </c>
      <c r="F12" s="32" t="s">
        <v>103</v>
      </c>
      <c r="G12" s="50"/>
      <c r="H12" s="109" t="s">
        <v>105</v>
      </c>
      <c r="I12" s="110"/>
      <c r="J12" s="107"/>
      <c r="K12" s="103"/>
    </row>
    <row r="13" spans="1:11" ht="15.75" customHeight="1">
      <c r="A13" s="5">
        <v>42457.625121377314</v>
      </c>
      <c r="B13" s="37" t="s">
        <v>142</v>
      </c>
      <c r="C13" s="7" t="s">
        <v>75</v>
      </c>
      <c r="D13" s="7" t="s">
        <v>22</v>
      </c>
      <c r="E13" s="7" t="s">
        <v>22</v>
      </c>
      <c r="F13" s="61" t="s">
        <v>103</v>
      </c>
      <c r="G13" s="50"/>
      <c r="H13" s="65" t="s">
        <v>11</v>
      </c>
      <c r="I13" s="52">
        <f>COUNTIF(C:C, "Drenthe")</f>
        <v>3</v>
      </c>
      <c r="J13" s="103"/>
      <c r="K13" s="103"/>
    </row>
    <row r="14" spans="1:11" ht="15.75" customHeight="1">
      <c r="A14" s="5">
        <v>42457.631457025462</v>
      </c>
      <c r="B14" s="37" t="s">
        <v>142</v>
      </c>
      <c r="C14" s="7" t="s">
        <v>59</v>
      </c>
      <c r="D14" s="7" t="s">
        <v>27</v>
      </c>
      <c r="E14" s="7" t="s">
        <v>19</v>
      </c>
      <c r="F14" s="61" t="s">
        <v>90</v>
      </c>
      <c r="G14" s="50"/>
      <c r="H14" s="65" t="s">
        <v>35</v>
      </c>
      <c r="I14" s="66">
        <f>COUNTIF(C:C, "Flevoland")</f>
        <v>2</v>
      </c>
      <c r="J14" s="103"/>
      <c r="K14" s="103"/>
    </row>
    <row r="15" spans="1:11" ht="15.75" customHeight="1">
      <c r="A15" s="5">
        <v>42457.639633425926</v>
      </c>
      <c r="B15" s="37" t="s">
        <v>142</v>
      </c>
      <c r="C15" s="7" t="s">
        <v>63</v>
      </c>
      <c r="D15" s="7" t="s">
        <v>19</v>
      </c>
      <c r="E15" s="7" t="s">
        <v>12</v>
      </c>
      <c r="F15" s="61" t="s">
        <v>103</v>
      </c>
      <c r="G15" s="50"/>
      <c r="H15" s="65" t="s">
        <v>41</v>
      </c>
      <c r="I15" s="52">
        <f>COUNTIF(C:C, "Friesland")</f>
        <v>3</v>
      </c>
      <c r="J15" s="103"/>
      <c r="K15" s="103"/>
    </row>
    <row r="16" spans="1:11" ht="15.75" customHeight="1">
      <c r="A16" s="5">
        <v>42457.643658252317</v>
      </c>
      <c r="B16" s="37" t="s">
        <v>142</v>
      </c>
      <c r="C16" s="7" t="s">
        <v>69</v>
      </c>
      <c r="D16" s="7" t="s">
        <v>30</v>
      </c>
      <c r="E16" s="7" t="s">
        <v>30</v>
      </c>
      <c r="F16" s="61" t="s">
        <v>106</v>
      </c>
      <c r="G16" s="50"/>
      <c r="H16" s="65" t="s">
        <v>47</v>
      </c>
      <c r="I16" s="52">
        <f>COUNTIF(C:C, "Gelderland")</f>
        <v>11</v>
      </c>
      <c r="J16" s="103"/>
      <c r="K16" s="103"/>
    </row>
    <row r="17" spans="1:21" ht="15.75" customHeight="1">
      <c r="A17" s="5">
        <v>42457.652910335644</v>
      </c>
      <c r="B17" s="37" t="s">
        <v>142</v>
      </c>
      <c r="C17" s="7" t="s">
        <v>69</v>
      </c>
      <c r="D17" s="7" t="s">
        <v>27</v>
      </c>
      <c r="E17" s="7" t="s">
        <v>27</v>
      </c>
      <c r="F17" s="61" t="s">
        <v>103</v>
      </c>
      <c r="G17" s="50"/>
      <c r="H17" s="65" t="s">
        <v>59</v>
      </c>
      <c r="I17" s="52">
        <f>COUNTIF(C:C, "Groningen")</f>
        <v>5</v>
      </c>
      <c r="J17" s="103"/>
      <c r="K17" s="103"/>
    </row>
    <row r="18" spans="1:21" ht="15.75" customHeight="1">
      <c r="A18" s="5">
        <v>42457.653905069441</v>
      </c>
      <c r="B18" s="37" t="s">
        <v>142</v>
      </c>
      <c r="C18" s="7" t="s">
        <v>47</v>
      </c>
      <c r="D18" s="7" t="s">
        <v>19</v>
      </c>
      <c r="E18" s="7" t="s">
        <v>27</v>
      </c>
      <c r="F18" s="61" t="s">
        <v>103</v>
      </c>
      <c r="G18" s="50"/>
      <c r="H18" s="65" t="s">
        <v>63</v>
      </c>
      <c r="I18" s="52">
        <f>COUNTIF(C:C, "Limburg")</f>
        <v>3</v>
      </c>
      <c r="J18" s="103"/>
      <c r="K18" s="103"/>
    </row>
    <row r="19" spans="1:21" ht="15.75" customHeight="1">
      <c r="A19" s="5">
        <v>42457.656524525461</v>
      </c>
      <c r="B19" s="37" t="s">
        <v>142</v>
      </c>
      <c r="C19" s="7" t="s">
        <v>11</v>
      </c>
      <c r="D19" s="8" t="s">
        <v>49</v>
      </c>
      <c r="E19" s="8" t="s">
        <v>12</v>
      </c>
      <c r="F19" s="67" t="s">
        <v>107</v>
      </c>
      <c r="G19" s="50"/>
      <c r="H19" s="65" t="s">
        <v>64</v>
      </c>
      <c r="I19" s="52">
        <f>COUNTIF(C:C, "Noord-Brabant")</f>
        <v>5</v>
      </c>
      <c r="J19" s="103"/>
      <c r="K19" s="103"/>
    </row>
    <row r="20" spans="1:21" ht="15.75" customHeight="1">
      <c r="A20" s="5">
        <v>42457.666121782408</v>
      </c>
      <c r="B20" s="37" t="s">
        <v>142</v>
      </c>
      <c r="C20" s="7" t="s">
        <v>11</v>
      </c>
      <c r="D20" s="7" t="s">
        <v>22</v>
      </c>
      <c r="E20" s="7" t="s">
        <v>22</v>
      </c>
      <c r="F20" s="61" t="s">
        <v>103</v>
      </c>
      <c r="G20" s="50"/>
      <c r="H20" s="65" t="s">
        <v>69</v>
      </c>
      <c r="I20" s="52">
        <f>COUNTIF(C:C, "Noord-Holland")</f>
        <v>13</v>
      </c>
      <c r="J20" s="103"/>
      <c r="K20" s="103"/>
    </row>
    <row r="21" spans="1:21" ht="15.75" customHeight="1">
      <c r="A21" s="5">
        <v>42457.670547893518</v>
      </c>
      <c r="B21" s="37" t="s">
        <v>142</v>
      </c>
      <c r="C21" s="7" t="s">
        <v>75</v>
      </c>
      <c r="D21" s="7" t="s">
        <v>29</v>
      </c>
      <c r="E21" s="7" t="s">
        <v>12</v>
      </c>
      <c r="F21" s="61" t="s">
        <v>106</v>
      </c>
      <c r="G21" s="50"/>
      <c r="H21" s="65" t="s">
        <v>70</v>
      </c>
      <c r="I21" s="52">
        <f>COUNTIF(C:C, "Overijssel")</f>
        <v>11</v>
      </c>
      <c r="J21" s="103"/>
      <c r="K21" s="103"/>
    </row>
    <row r="22" spans="1:21" ht="15.75" customHeight="1">
      <c r="A22" s="5">
        <v>42457.670745729163</v>
      </c>
      <c r="B22" s="37" t="s">
        <v>142</v>
      </c>
      <c r="C22" s="7" t="s">
        <v>69</v>
      </c>
      <c r="D22" s="8" t="s">
        <v>24</v>
      </c>
      <c r="E22" s="8" t="s">
        <v>12</v>
      </c>
      <c r="F22" s="67" t="s">
        <v>107</v>
      </c>
      <c r="G22" s="50"/>
      <c r="H22" s="65" t="s">
        <v>75</v>
      </c>
      <c r="I22" s="52">
        <f>COUNTIF(C:C, "Utrecht")</f>
        <v>12</v>
      </c>
      <c r="J22" s="103"/>
      <c r="K22" s="103"/>
    </row>
    <row r="23" spans="1:21" ht="15.75" customHeight="1">
      <c r="A23" s="5">
        <v>42457.673952731478</v>
      </c>
      <c r="B23" s="37" t="s">
        <v>142</v>
      </c>
      <c r="C23" s="7" t="s">
        <v>69</v>
      </c>
      <c r="D23" s="7" t="s">
        <v>27</v>
      </c>
      <c r="E23" s="7" t="s">
        <v>27</v>
      </c>
      <c r="F23" s="61" t="s">
        <v>103</v>
      </c>
      <c r="G23" s="50"/>
      <c r="H23" s="65" t="s">
        <v>77</v>
      </c>
      <c r="I23" s="52">
        <f>COUNTIF(C:C, "Zeeland")</f>
        <v>1</v>
      </c>
      <c r="J23" s="103"/>
      <c r="K23" s="103"/>
    </row>
    <row r="24" spans="1:21" ht="15.75" customHeight="1">
      <c r="A24" s="5">
        <v>42457.689684004625</v>
      </c>
      <c r="B24" s="37" t="s">
        <v>142</v>
      </c>
      <c r="C24" s="7" t="s">
        <v>64</v>
      </c>
      <c r="D24" s="7" t="s">
        <v>22</v>
      </c>
      <c r="E24" s="7" t="s">
        <v>29</v>
      </c>
      <c r="F24" s="61" t="s">
        <v>90</v>
      </c>
      <c r="G24" s="50"/>
      <c r="H24" s="65" t="s">
        <v>78</v>
      </c>
      <c r="I24" s="52">
        <f>COUNTIF(C:C, "Zuid-Holland")</f>
        <v>14</v>
      </c>
      <c r="J24" s="103"/>
      <c r="K24" s="103"/>
    </row>
    <row r="25" spans="1:21" ht="15.75" customHeight="1">
      <c r="A25" s="5">
        <v>42457.690241539356</v>
      </c>
      <c r="B25" s="37" t="s">
        <v>142</v>
      </c>
      <c r="C25" s="7" t="s">
        <v>70</v>
      </c>
      <c r="D25" s="8" t="s">
        <v>22</v>
      </c>
      <c r="E25" s="8" t="s">
        <v>22</v>
      </c>
      <c r="F25" s="67" t="s">
        <v>107</v>
      </c>
      <c r="G25" s="50"/>
      <c r="H25" s="7" t="s">
        <v>73</v>
      </c>
      <c r="I25" s="40">
        <f>COUNTIF(C:C, "Overzeese gebieden")</f>
        <v>0</v>
      </c>
      <c r="J25" s="103"/>
      <c r="K25" s="103"/>
    </row>
    <row r="26" spans="1:21" ht="15.75" customHeight="1">
      <c r="A26" s="5">
        <v>42457.692295069442</v>
      </c>
      <c r="B26" s="37" t="s">
        <v>142</v>
      </c>
      <c r="C26" s="7" t="s">
        <v>69</v>
      </c>
      <c r="D26" s="8" t="s">
        <v>19</v>
      </c>
      <c r="E26" s="8" t="s">
        <v>19</v>
      </c>
      <c r="F26" s="67" t="s">
        <v>107</v>
      </c>
      <c r="G26" s="50"/>
      <c r="H26" s="65" t="s">
        <v>108</v>
      </c>
      <c r="I26" s="52">
        <f>COUNTIF(C:C, "Ik stem bij de ambassade")</f>
        <v>0</v>
      </c>
      <c r="J26" s="103"/>
      <c r="K26" s="103"/>
    </row>
    <row r="27" spans="1:21" ht="15.75" customHeight="1">
      <c r="A27" s="5">
        <v>42457.697284641203</v>
      </c>
      <c r="B27" s="37" t="s">
        <v>142</v>
      </c>
      <c r="C27" s="7" t="s">
        <v>69</v>
      </c>
      <c r="D27" s="8" t="s">
        <v>22</v>
      </c>
      <c r="E27" s="8" t="s">
        <v>30</v>
      </c>
      <c r="F27" s="67" t="s">
        <v>107</v>
      </c>
      <c r="G27" s="50"/>
      <c r="J27" s="103"/>
      <c r="K27" s="103"/>
    </row>
    <row r="28" spans="1:21" ht="15.75" customHeight="1">
      <c r="A28" s="5">
        <v>42457.70361138889</v>
      </c>
      <c r="B28" s="37" t="s">
        <v>142</v>
      </c>
      <c r="C28" s="7" t="s">
        <v>70</v>
      </c>
      <c r="D28" s="7" t="s">
        <v>19</v>
      </c>
      <c r="E28" s="7" t="s">
        <v>19</v>
      </c>
      <c r="F28" s="61" t="s">
        <v>109</v>
      </c>
      <c r="G28" s="50"/>
      <c r="H28" s="104" t="s">
        <v>110</v>
      </c>
      <c r="I28" s="103"/>
      <c r="J28" s="103"/>
      <c r="K28" s="103"/>
    </row>
    <row r="29" spans="1:21" ht="15.75" customHeight="1">
      <c r="A29" s="5">
        <v>42457.704686435187</v>
      </c>
      <c r="B29" s="37" t="s">
        <v>142</v>
      </c>
      <c r="C29" s="7" t="s">
        <v>78</v>
      </c>
      <c r="D29" s="8" t="s">
        <v>29</v>
      </c>
      <c r="E29" s="8" t="s">
        <v>29</v>
      </c>
      <c r="F29" s="67" t="s">
        <v>107</v>
      </c>
      <c r="G29" s="68"/>
      <c r="H29" s="7" t="s">
        <v>111</v>
      </c>
      <c r="I29" s="40">
        <f>COUNTIF('Formulierreacties 1'!A:A, "&lt;&gt;")-1</f>
        <v>395</v>
      </c>
      <c r="J29" s="103"/>
      <c r="K29" s="103"/>
    </row>
    <row r="30" spans="1:21" ht="13.2">
      <c r="A30" s="5">
        <v>42457.704898321761</v>
      </c>
      <c r="B30" s="37" t="s">
        <v>142</v>
      </c>
      <c r="C30" s="7" t="s">
        <v>47</v>
      </c>
      <c r="D30" s="8" t="s">
        <v>19</v>
      </c>
      <c r="E30" s="8" t="s">
        <v>12</v>
      </c>
      <c r="F30" s="67" t="s">
        <v>107</v>
      </c>
      <c r="G30" s="68"/>
      <c r="H30" s="7" t="s">
        <v>112</v>
      </c>
      <c r="I30" s="40">
        <f>I29-I36</f>
        <v>395</v>
      </c>
      <c r="J30" s="103"/>
      <c r="K30" s="103"/>
      <c r="M30" s="69"/>
    </row>
    <row r="31" spans="1:21" ht="13.2">
      <c r="A31" s="5">
        <v>42457.706763935188</v>
      </c>
      <c r="B31" s="37" t="s">
        <v>142</v>
      </c>
      <c r="C31" s="7" t="s">
        <v>63</v>
      </c>
      <c r="D31" s="8" t="s">
        <v>12</v>
      </c>
      <c r="E31" s="8" t="s">
        <v>12</v>
      </c>
      <c r="F31" s="67" t="s">
        <v>107</v>
      </c>
      <c r="G31" s="68"/>
      <c r="H31" s="7" t="s">
        <v>113</v>
      </c>
      <c r="I31" s="40">
        <f>COUNTIF('Formulierreacties 1'!X:X, "x")+COUNTIF('Formulierreacties 1'!X:X, "y")</f>
        <v>395</v>
      </c>
      <c r="J31" s="103"/>
      <c r="K31" s="103"/>
      <c r="M31" s="7"/>
      <c r="U31" s="7"/>
    </row>
    <row r="32" spans="1:21" ht="13.2">
      <c r="A32" s="5">
        <v>42457.708358796299</v>
      </c>
      <c r="B32" s="37" t="s">
        <v>142</v>
      </c>
      <c r="C32" s="7" t="s">
        <v>41</v>
      </c>
      <c r="D32" s="7" t="s">
        <v>27</v>
      </c>
      <c r="E32" s="8" t="s">
        <v>27</v>
      </c>
      <c r="F32" s="61" t="s">
        <v>103</v>
      </c>
      <c r="G32" s="68"/>
      <c r="H32" s="7" t="s">
        <v>114</v>
      </c>
      <c r="I32" s="40">
        <f>COUNTIF('Formulierreacties 1'!Y:Y, "x")+COUNTIF('Formulierreacties 1'!Y:Y, "y")</f>
        <v>395</v>
      </c>
      <c r="J32" s="103"/>
      <c r="K32" s="103"/>
      <c r="M32" s="7"/>
      <c r="O32" s="7"/>
    </row>
    <row r="33" spans="1:21" ht="13.2">
      <c r="A33" s="5">
        <v>42457.715097187502</v>
      </c>
      <c r="B33" s="37" t="s">
        <v>142</v>
      </c>
      <c r="C33" s="7" t="s">
        <v>78</v>
      </c>
      <c r="D33" s="7" t="s">
        <v>19</v>
      </c>
      <c r="E33" s="8" t="s">
        <v>19</v>
      </c>
      <c r="F33" s="32" t="s">
        <v>103</v>
      </c>
      <c r="G33" s="68"/>
      <c r="H33" s="7" t="s">
        <v>115</v>
      </c>
      <c r="I33" s="40">
        <f>I29-I31</f>
        <v>0</v>
      </c>
      <c r="J33" s="103"/>
      <c r="K33" s="103"/>
      <c r="M33" s="7"/>
      <c r="U33" s="7"/>
    </row>
    <row r="34" spans="1:21" ht="13.2">
      <c r="A34" s="5">
        <v>42457.720805185185</v>
      </c>
      <c r="B34" s="37" t="s">
        <v>142</v>
      </c>
      <c r="C34" s="7" t="s">
        <v>47</v>
      </c>
      <c r="D34" s="7" t="s">
        <v>29</v>
      </c>
      <c r="E34" s="8" t="s">
        <v>29</v>
      </c>
      <c r="F34" s="32" t="s">
        <v>103</v>
      </c>
      <c r="G34" s="68"/>
      <c r="H34" s="70" t="s">
        <v>116</v>
      </c>
      <c r="I34" s="52">
        <f>I29-I32</f>
        <v>0</v>
      </c>
      <c r="J34" s="103"/>
      <c r="K34" s="103"/>
    </row>
    <row r="35" spans="1:21" ht="13.2">
      <c r="A35" s="5">
        <v>42457.738878402779</v>
      </c>
      <c r="B35" s="37" t="s">
        <v>142</v>
      </c>
      <c r="C35" s="7" t="s">
        <v>47</v>
      </c>
      <c r="D35" s="7" t="s">
        <v>24</v>
      </c>
      <c r="E35" s="7" t="s">
        <v>24</v>
      </c>
      <c r="F35" s="61" t="s">
        <v>101</v>
      </c>
      <c r="G35" s="9"/>
      <c r="H35" s="104" t="s">
        <v>117</v>
      </c>
      <c r="I35" s="103"/>
      <c r="J35" s="103"/>
      <c r="K35" s="103"/>
    </row>
    <row r="36" spans="1:21" ht="13.2">
      <c r="A36" s="5">
        <v>42457.745188657413</v>
      </c>
      <c r="B36" s="37" t="s">
        <v>142</v>
      </c>
      <c r="C36" s="7" t="s">
        <v>69</v>
      </c>
      <c r="D36" s="7" t="s">
        <v>42</v>
      </c>
      <c r="E36" s="8" t="s">
        <v>49</v>
      </c>
      <c r="F36" s="32" t="s">
        <v>103</v>
      </c>
      <c r="G36" s="9"/>
      <c r="H36" s="61" t="s">
        <v>111</v>
      </c>
      <c r="I36" s="71">
        <f>COUNTIF('Formulierreacties 1'!Z:Z, "x")</f>
        <v>0</v>
      </c>
      <c r="J36" s="103"/>
      <c r="K36" s="103"/>
    </row>
    <row r="37" spans="1:21" ht="13.2">
      <c r="A37" s="5">
        <v>42457.746340324069</v>
      </c>
      <c r="B37" s="37" t="s">
        <v>142</v>
      </c>
      <c r="C37" s="7" t="s">
        <v>75</v>
      </c>
      <c r="D37" s="7" t="s">
        <v>12</v>
      </c>
      <c r="E37" s="8" t="s">
        <v>12</v>
      </c>
      <c r="F37" s="32" t="s">
        <v>103</v>
      </c>
      <c r="G37" s="9"/>
      <c r="H37" s="67" t="s">
        <v>118</v>
      </c>
      <c r="I37" s="72">
        <f>COUNTIF(F:F, "&lt;&gt;")-1</f>
        <v>83</v>
      </c>
      <c r="J37" s="106" t="str">
        <f>IF(I36 &lt;&gt; I37, "NIET GENOTEERDE ONGELDIGE STEM", "")</f>
        <v>NIET GENOTEERDE ONGELDIGE STEM</v>
      </c>
      <c r="K37" s="103"/>
      <c r="L37" s="73"/>
    </row>
    <row r="38" spans="1:21" ht="13.2">
      <c r="A38" s="5">
        <v>42457.748552638892</v>
      </c>
      <c r="B38" s="37" t="s">
        <v>142</v>
      </c>
      <c r="C38" s="7" t="s">
        <v>69</v>
      </c>
      <c r="D38" s="7" t="s">
        <v>49</v>
      </c>
      <c r="E38" s="7" t="s">
        <v>49</v>
      </c>
      <c r="F38" s="61" t="s">
        <v>103</v>
      </c>
      <c r="G38" s="68"/>
      <c r="H38" s="74"/>
      <c r="I38" s="52"/>
      <c r="J38" s="103"/>
      <c r="K38" s="103"/>
      <c r="M38" s="7"/>
      <c r="U38" s="7"/>
    </row>
    <row r="39" spans="1:21" ht="13.2">
      <c r="A39" s="5">
        <v>42457.753693831022</v>
      </c>
      <c r="B39" s="37" t="s">
        <v>142</v>
      </c>
      <c r="C39" s="7" t="s">
        <v>78</v>
      </c>
      <c r="D39" s="7" t="s">
        <v>49</v>
      </c>
      <c r="E39" s="7" t="s">
        <v>49</v>
      </c>
      <c r="F39" s="61" t="s">
        <v>90</v>
      </c>
      <c r="G39" s="68"/>
      <c r="H39" s="105" t="s">
        <v>119</v>
      </c>
      <c r="I39" s="103"/>
      <c r="J39" s="103"/>
      <c r="K39" s="103"/>
      <c r="M39" s="7"/>
      <c r="U39" s="7"/>
    </row>
    <row r="40" spans="1:21" ht="13.2">
      <c r="A40" s="5">
        <v>42457.75427336806</v>
      </c>
      <c r="B40" s="37" t="s">
        <v>142</v>
      </c>
      <c r="C40" s="7" t="s">
        <v>78</v>
      </c>
      <c r="D40" s="7" t="s">
        <v>49</v>
      </c>
      <c r="E40" s="7" t="s">
        <v>49</v>
      </c>
      <c r="F40" s="61" t="s">
        <v>106</v>
      </c>
      <c r="G40" s="68"/>
      <c r="H40" s="70" t="s">
        <v>103</v>
      </c>
      <c r="I40" s="52">
        <f t="shared" ref="I40:I46" si="9">COUNTIF(F:F, H40)</f>
        <v>42</v>
      </c>
      <c r="J40" s="103"/>
      <c r="K40" s="103"/>
    </row>
    <row r="41" spans="1:21" ht="13.2">
      <c r="A41" s="5">
        <v>42457.766362708338</v>
      </c>
      <c r="B41" s="37" t="s">
        <v>142</v>
      </c>
      <c r="C41" s="7" t="s">
        <v>78</v>
      </c>
      <c r="D41" s="7" t="s">
        <v>22</v>
      </c>
      <c r="E41" s="8" t="s">
        <v>22</v>
      </c>
      <c r="F41" s="32" t="s">
        <v>103</v>
      </c>
      <c r="G41" s="68"/>
      <c r="H41" s="70" t="s">
        <v>90</v>
      </c>
      <c r="I41" s="52">
        <f t="shared" si="9"/>
        <v>5</v>
      </c>
      <c r="J41" s="103"/>
      <c r="K41" s="103"/>
    </row>
    <row r="42" spans="1:21" ht="13.2">
      <c r="A42" s="5">
        <v>42457.769010381948</v>
      </c>
      <c r="B42" s="37" t="s">
        <v>142</v>
      </c>
      <c r="C42" s="7" t="s">
        <v>75</v>
      </c>
      <c r="D42" s="7" t="s">
        <v>49</v>
      </c>
      <c r="E42" s="8" t="s">
        <v>49</v>
      </c>
      <c r="F42" s="32" t="s">
        <v>103</v>
      </c>
      <c r="G42" s="68"/>
      <c r="H42" s="70" t="s">
        <v>106</v>
      </c>
      <c r="I42" s="52">
        <f t="shared" si="9"/>
        <v>7</v>
      </c>
      <c r="J42" s="103"/>
      <c r="K42" s="103"/>
    </row>
    <row r="43" spans="1:21" ht="13.2">
      <c r="A43" s="5">
        <v>42457.791877731477</v>
      </c>
      <c r="B43" s="37" t="s">
        <v>142</v>
      </c>
      <c r="C43" s="7" t="s">
        <v>59</v>
      </c>
      <c r="D43" s="7" t="s">
        <v>27</v>
      </c>
      <c r="E43" s="8" t="s">
        <v>27</v>
      </c>
      <c r="F43" s="32" t="s">
        <v>103</v>
      </c>
      <c r="G43" s="68"/>
      <c r="H43" s="70" t="s">
        <v>101</v>
      </c>
      <c r="I43" s="52">
        <f t="shared" si="9"/>
        <v>3</v>
      </c>
      <c r="J43" s="103"/>
      <c r="K43" s="103"/>
    </row>
    <row r="44" spans="1:21" ht="13.2">
      <c r="A44" s="5">
        <v>42457.797278310187</v>
      </c>
      <c r="B44" s="37" t="s">
        <v>142</v>
      </c>
      <c r="C44" s="7" t="s">
        <v>78</v>
      </c>
      <c r="D44" s="7" t="s">
        <v>27</v>
      </c>
      <c r="E44" s="8" t="s">
        <v>27</v>
      </c>
      <c r="F44" s="32" t="s">
        <v>103</v>
      </c>
      <c r="G44" s="68"/>
      <c r="H44" s="7" t="s">
        <v>92</v>
      </c>
      <c r="I44" s="52">
        <f t="shared" si="9"/>
        <v>3</v>
      </c>
      <c r="J44" s="103"/>
      <c r="K44" s="103"/>
    </row>
    <row r="45" spans="1:21" ht="13.2">
      <c r="A45" s="5">
        <v>42457.809752326386</v>
      </c>
      <c r="B45" s="37" t="s">
        <v>142</v>
      </c>
      <c r="C45" s="7" t="s">
        <v>70</v>
      </c>
      <c r="D45" s="7" t="s">
        <v>12</v>
      </c>
      <c r="E45" s="8" t="s">
        <v>12</v>
      </c>
      <c r="F45" s="32" t="s">
        <v>103</v>
      </c>
      <c r="G45" s="68"/>
      <c r="H45" s="70" t="s">
        <v>98</v>
      </c>
      <c r="I45" s="52">
        <f t="shared" si="9"/>
        <v>1</v>
      </c>
      <c r="J45" s="103"/>
      <c r="K45" s="103"/>
    </row>
    <row r="46" spans="1:21" ht="13.2">
      <c r="A46" s="5">
        <v>42457.851003043979</v>
      </c>
      <c r="B46" s="37" t="s">
        <v>142</v>
      </c>
      <c r="C46" s="7" t="s">
        <v>69</v>
      </c>
      <c r="D46" s="7" t="s">
        <v>29</v>
      </c>
      <c r="E46" s="8" t="s">
        <v>29</v>
      </c>
      <c r="F46" s="61" t="s">
        <v>106</v>
      </c>
      <c r="G46" s="68"/>
      <c r="H46" s="70" t="s">
        <v>96</v>
      </c>
      <c r="I46" s="52">
        <f t="shared" si="9"/>
        <v>3</v>
      </c>
      <c r="J46" s="103"/>
      <c r="K46" s="103"/>
    </row>
    <row r="47" spans="1:21" ht="13.2">
      <c r="A47" s="5">
        <v>42457.856143634257</v>
      </c>
      <c r="B47" s="37" t="s">
        <v>142</v>
      </c>
      <c r="C47" s="7" t="s">
        <v>77</v>
      </c>
      <c r="D47" s="8" t="s">
        <v>27</v>
      </c>
      <c r="E47" s="8" t="s">
        <v>27</v>
      </c>
      <c r="F47" s="67" t="s">
        <v>107</v>
      </c>
      <c r="G47" s="68"/>
      <c r="H47" s="74"/>
      <c r="I47" s="52"/>
      <c r="J47" s="103"/>
      <c r="K47" s="103"/>
    </row>
    <row r="48" spans="1:21" ht="13.2">
      <c r="A48" s="5">
        <v>42457.858339664352</v>
      </c>
      <c r="B48" s="37" t="s">
        <v>142</v>
      </c>
      <c r="C48" s="7" t="s">
        <v>59</v>
      </c>
      <c r="D48" s="7" t="s">
        <v>29</v>
      </c>
      <c r="E48" s="8" t="s">
        <v>12</v>
      </c>
      <c r="F48" s="61" t="s">
        <v>103</v>
      </c>
      <c r="G48" s="9"/>
      <c r="J48" s="103"/>
      <c r="K48" s="103"/>
    </row>
    <row r="49" spans="1:11" ht="13.2">
      <c r="A49" s="5">
        <v>42457.863267453708</v>
      </c>
      <c r="B49" s="37" t="s">
        <v>142</v>
      </c>
      <c r="C49" s="7" t="s">
        <v>47</v>
      </c>
      <c r="D49" s="7" t="s">
        <v>12</v>
      </c>
      <c r="E49" s="8" t="s">
        <v>12</v>
      </c>
      <c r="F49" s="32" t="s">
        <v>103</v>
      </c>
      <c r="G49" s="75"/>
      <c r="H49" s="74"/>
      <c r="I49" s="74"/>
      <c r="J49" s="103"/>
      <c r="K49" s="103"/>
    </row>
    <row r="50" spans="1:11" ht="13.2">
      <c r="A50" s="5">
        <v>42457.864254456013</v>
      </c>
      <c r="B50" s="37" t="s">
        <v>142</v>
      </c>
      <c r="C50" s="7" t="s">
        <v>70</v>
      </c>
      <c r="D50" s="7" t="s">
        <v>49</v>
      </c>
      <c r="E50" s="8" t="s">
        <v>49</v>
      </c>
      <c r="F50" s="61" t="s">
        <v>106</v>
      </c>
      <c r="G50" s="75"/>
      <c r="H50" s="74"/>
      <c r="I50" s="74"/>
      <c r="J50" s="103"/>
      <c r="K50" s="103"/>
    </row>
    <row r="51" spans="1:11" ht="13.2">
      <c r="A51" s="5">
        <v>42457.869208645832</v>
      </c>
      <c r="B51" s="37" t="s">
        <v>142</v>
      </c>
      <c r="C51" s="7" t="s">
        <v>75</v>
      </c>
      <c r="D51" s="7" t="s">
        <v>29</v>
      </c>
      <c r="E51" s="8" t="s">
        <v>29</v>
      </c>
      <c r="F51" s="61" t="s">
        <v>103</v>
      </c>
      <c r="G51" s="75"/>
      <c r="H51" s="74"/>
      <c r="I51" s="74"/>
      <c r="J51" s="103"/>
      <c r="K51" s="103"/>
    </row>
    <row r="52" spans="1:11" ht="13.2">
      <c r="A52" s="5">
        <v>42457.87841582176</v>
      </c>
      <c r="B52" s="37" t="s">
        <v>142</v>
      </c>
      <c r="C52" s="7" t="s">
        <v>41</v>
      </c>
      <c r="D52" s="7" t="s">
        <v>24</v>
      </c>
      <c r="E52" s="8" t="s">
        <v>24</v>
      </c>
      <c r="F52" s="32" t="s">
        <v>103</v>
      </c>
      <c r="G52" s="75"/>
      <c r="H52" s="74"/>
      <c r="I52" s="74"/>
      <c r="J52" s="103"/>
      <c r="K52" s="103"/>
    </row>
    <row r="53" spans="1:11" ht="13.2">
      <c r="A53" s="5">
        <v>42457.881368009257</v>
      </c>
      <c r="B53" s="37" t="s">
        <v>142</v>
      </c>
      <c r="C53" s="7" t="s">
        <v>75</v>
      </c>
      <c r="D53" s="7" t="s">
        <v>19</v>
      </c>
      <c r="E53" s="8" t="s">
        <v>12</v>
      </c>
      <c r="F53" s="32" t="s">
        <v>103</v>
      </c>
      <c r="G53" s="75"/>
      <c r="H53" s="74"/>
      <c r="I53" s="74"/>
      <c r="J53" s="103"/>
      <c r="K53" s="103"/>
    </row>
    <row r="54" spans="1:11" ht="13.2">
      <c r="A54" s="5">
        <v>42457.891377152773</v>
      </c>
      <c r="B54" s="37" t="s">
        <v>142</v>
      </c>
      <c r="C54" s="7" t="s">
        <v>78</v>
      </c>
      <c r="D54" s="7" t="s">
        <v>29</v>
      </c>
      <c r="E54" s="8" t="s">
        <v>29</v>
      </c>
      <c r="F54" s="32" t="s">
        <v>103</v>
      </c>
      <c r="G54" s="75"/>
      <c r="H54" s="74"/>
      <c r="I54" s="74"/>
      <c r="J54" s="103"/>
      <c r="K54" s="103"/>
    </row>
    <row r="55" spans="1:11" ht="13.2">
      <c r="A55" s="5">
        <v>42457.89697563657</v>
      </c>
      <c r="B55" s="37" t="s">
        <v>142</v>
      </c>
      <c r="C55" s="7" t="s">
        <v>75</v>
      </c>
      <c r="D55" s="7" t="s">
        <v>42</v>
      </c>
      <c r="E55" s="8" t="s">
        <v>42</v>
      </c>
      <c r="F55" s="32" t="s">
        <v>103</v>
      </c>
      <c r="G55" s="75"/>
      <c r="H55" s="74"/>
      <c r="I55" s="74"/>
      <c r="J55" s="103"/>
      <c r="K55" s="103"/>
    </row>
    <row r="56" spans="1:11" ht="13.2">
      <c r="A56" s="5">
        <v>42457.905958935182</v>
      </c>
      <c r="B56" s="37" t="s">
        <v>142</v>
      </c>
      <c r="C56" s="7" t="s">
        <v>69</v>
      </c>
      <c r="D56" s="7" t="s">
        <v>29</v>
      </c>
      <c r="E56" s="8" t="s">
        <v>29</v>
      </c>
      <c r="F56" s="32" t="s">
        <v>103</v>
      </c>
      <c r="G56" s="75"/>
      <c r="H56" s="74"/>
      <c r="I56" s="74"/>
      <c r="J56" s="103"/>
      <c r="K56" s="103"/>
    </row>
    <row r="57" spans="1:11" ht="13.2">
      <c r="A57" s="5">
        <v>42457.907451620369</v>
      </c>
      <c r="B57" s="37" t="s">
        <v>142</v>
      </c>
      <c r="C57" s="7" t="s">
        <v>59</v>
      </c>
      <c r="D57" s="7" t="s">
        <v>49</v>
      </c>
      <c r="E57" s="8" t="s">
        <v>49</v>
      </c>
      <c r="F57" s="67" t="s">
        <v>96</v>
      </c>
      <c r="G57" s="75"/>
      <c r="H57" s="74"/>
      <c r="I57" s="74"/>
      <c r="J57" s="103"/>
      <c r="K57" s="103"/>
    </row>
    <row r="58" spans="1:11" ht="13.2">
      <c r="A58" s="5">
        <v>42457.92050388889</v>
      </c>
      <c r="B58" s="37" t="s">
        <v>142</v>
      </c>
      <c r="C58" s="7" t="s">
        <v>47</v>
      </c>
      <c r="D58" s="7" t="s">
        <v>49</v>
      </c>
      <c r="E58" s="8" t="s">
        <v>49</v>
      </c>
      <c r="F58" s="61" t="s">
        <v>106</v>
      </c>
      <c r="G58" s="75"/>
      <c r="H58" s="74"/>
      <c r="I58" s="74"/>
      <c r="J58" s="103"/>
      <c r="K58" s="103"/>
    </row>
    <row r="59" spans="1:11" ht="13.2">
      <c r="A59" s="5">
        <v>42457.922920844911</v>
      </c>
      <c r="B59" s="37" t="s">
        <v>142</v>
      </c>
      <c r="C59" s="7" t="s">
        <v>75</v>
      </c>
      <c r="D59" s="7" t="s">
        <v>30</v>
      </c>
      <c r="E59" s="8" t="s">
        <v>30</v>
      </c>
      <c r="F59" s="32" t="s">
        <v>103</v>
      </c>
      <c r="G59" s="75"/>
      <c r="H59" s="74"/>
      <c r="I59" s="74"/>
      <c r="J59" s="103"/>
      <c r="K59" s="103"/>
    </row>
    <row r="60" spans="1:11" ht="13.2">
      <c r="A60" s="5">
        <v>42457.929528657405</v>
      </c>
      <c r="B60" s="37" t="s">
        <v>142</v>
      </c>
      <c r="C60" s="7" t="s">
        <v>75</v>
      </c>
      <c r="D60" s="7" t="s">
        <v>12</v>
      </c>
      <c r="E60" s="8" t="s">
        <v>12</v>
      </c>
      <c r="F60" s="32" t="s">
        <v>103</v>
      </c>
      <c r="G60" s="75"/>
      <c r="H60" s="74"/>
      <c r="I60" s="74"/>
      <c r="J60" s="103"/>
      <c r="K60" s="103"/>
    </row>
    <row r="61" spans="1:11" ht="13.2">
      <c r="A61" s="5">
        <v>42457.941995636575</v>
      </c>
      <c r="B61" s="37" t="s">
        <v>142</v>
      </c>
      <c r="C61" s="7" t="s">
        <v>70</v>
      </c>
      <c r="D61" s="7" t="s">
        <v>29</v>
      </c>
      <c r="E61" s="8" t="s">
        <v>29</v>
      </c>
      <c r="F61" s="32" t="s">
        <v>103</v>
      </c>
      <c r="G61" s="75"/>
      <c r="H61" s="74"/>
      <c r="I61" s="74"/>
      <c r="J61" s="103"/>
      <c r="K61" s="103"/>
    </row>
    <row r="62" spans="1:11" ht="13.2">
      <c r="A62" s="5">
        <v>42457.945874837962</v>
      </c>
      <c r="B62" s="37" t="s">
        <v>142</v>
      </c>
      <c r="C62" s="7" t="s">
        <v>75</v>
      </c>
      <c r="D62" s="7" t="s">
        <v>22</v>
      </c>
      <c r="E62" s="8" t="s">
        <v>22</v>
      </c>
      <c r="F62" s="32" t="s">
        <v>103</v>
      </c>
      <c r="G62" s="75"/>
      <c r="H62" s="74"/>
      <c r="I62" s="74"/>
      <c r="J62" s="103"/>
      <c r="K62" s="103"/>
    </row>
    <row r="63" spans="1:11" ht="13.2">
      <c r="A63" s="5">
        <v>42457.949606041671</v>
      </c>
      <c r="B63" s="37" t="s">
        <v>142</v>
      </c>
      <c r="C63" s="7" t="s">
        <v>75</v>
      </c>
      <c r="D63" s="8" t="s">
        <v>19</v>
      </c>
      <c r="E63" s="8" t="s">
        <v>19</v>
      </c>
      <c r="F63" s="67" t="s">
        <v>107</v>
      </c>
      <c r="G63" s="75"/>
      <c r="H63" s="74"/>
      <c r="I63" s="74"/>
      <c r="J63" s="103"/>
      <c r="K63" s="103"/>
    </row>
    <row r="64" spans="1:11" ht="13.2">
      <c r="A64" s="5">
        <v>42457.953769363427</v>
      </c>
      <c r="B64" s="37" t="s">
        <v>142</v>
      </c>
      <c r="C64" s="7" t="s">
        <v>70</v>
      </c>
      <c r="D64" s="8" t="s">
        <v>29</v>
      </c>
      <c r="E64" s="8" t="s">
        <v>19</v>
      </c>
      <c r="F64" s="67" t="s">
        <v>107</v>
      </c>
      <c r="G64" s="75"/>
      <c r="H64" s="74"/>
      <c r="I64" s="74"/>
      <c r="J64" s="103"/>
      <c r="K64" s="103"/>
    </row>
    <row r="65" spans="1:11" ht="13.2">
      <c r="A65" s="5">
        <v>42457.95864950231</v>
      </c>
      <c r="B65" s="37" t="s">
        <v>142</v>
      </c>
      <c r="C65" s="7" t="s">
        <v>75</v>
      </c>
      <c r="D65" s="7" t="s">
        <v>12</v>
      </c>
      <c r="E65" s="8" t="s">
        <v>12</v>
      </c>
      <c r="F65" s="32" t="s">
        <v>103</v>
      </c>
      <c r="G65" s="75"/>
      <c r="H65" s="74"/>
      <c r="I65" s="74"/>
      <c r="J65" s="103"/>
      <c r="K65" s="103"/>
    </row>
    <row r="66" spans="1:11" ht="13.2">
      <c r="A66" s="5">
        <v>42457.966003726848</v>
      </c>
      <c r="B66" s="37" t="s">
        <v>142</v>
      </c>
      <c r="C66" s="7" t="s">
        <v>78</v>
      </c>
      <c r="D66" s="8" t="s">
        <v>19</v>
      </c>
      <c r="E66" s="8" t="s">
        <v>19</v>
      </c>
      <c r="F66" s="67" t="s">
        <v>107</v>
      </c>
      <c r="G66" s="75"/>
      <c r="H66" s="74"/>
      <c r="I66" s="74"/>
      <c r="J66" s="103"/>
      <c r="K66" s="103"/>
    </row>
    <row r="67" spans="1:11" ht="13.2">
      <c r="A67" s="5">
        <v>42457.998241875001</v>
      </c>
      <c r="B67" s="37" t="s">
        <v>142</v>
      </c>
      <c r="C67" s="7" t="s">
        <v>78</v>
      </c>
      <c r="D67" s="7" t="s">
        <v>22</v>
      </c>
      <c r="E67" s="8" t="s">
        <v>22</v>
      </c>
      <c r="F67" s="32" t="s">
        <v>103</v>
      </c>
      <c r="G67" s="75"/>
      <c r="H67" s="74"/>
      <c r="I67" s="74"/>
      <c r="J67" s="103"/>
      <c r="K67" s="103"/>
    </row>
    <row r="68" spans="1:11" ht="13.2">
      <c r="A68" s="5">
        <v>42458.012713981487</v>
      </c>
      <c r="B68" s="37" t="s">
        <v>142</v>
      </c>
      <c r="C68" s="7" t="s">
        <v>64</v>
      </c>
      <c r="D68" s="8" t="s">
        <v>19</v>
      </c>
      <c r="E68" s="8" t="s">
        <v>12</v>
      </c>
      <c r="F68" s="67" t="s">
        <v>107</v>
      </c>
      <c r="G68" s="75"/>
      <c r="H68" s="74"/>
      <c r="I68" s="74"/>
      <c r="J68" s="103"/>
      <c r="K68" s="103"/>
    </row>
    <row r="69" spans="1:11" ht="13.2">
      <c r="A69" s="5">
        <v>42458.022990266203</v>
      </c>
      <c r="B69" s="37" t="s">
        <v>142</v>
      </c>
      <c r="C69" s="7" t="s">
        <v>41</v>
      </c>
      <c r="D69" s="7" t="s">
        <v>24</v>
      </c>
      <c r="E69" s="8" t="s">
        <v>30</v>
      </c>
      <c r="F69" s="61" t="s">
        <v>106</v>
      </c>
      <c r="G69" s="75"/>
      <c r="H69" s="74"/>
      <c r="I69" s="74"/>
      <c r="J69" s="103"/>
      <c r="K69" s="103"/>
    </row>
    <row r="70" spans="1:11" ht="13.2">
      <c r="A70" s="5">
        <v>42458.04656618055</v>
      </c>
      <c r="B70" s="37" t="s">
        <v>142</v>
      </c>
      <c r="C70" s="7" t="s">
        <v>69</v>
      </c>
      <c r="D70" s="7" t="s">
        <v>22</v>
      </c>
      <c r="E70" s="7" t="s">
        <v>22</v>
      </c>
      <c r="F70" s="61" t="s">
        <v>101</v>
      </c>
      <c r="G70" s="75"/>
      <c r="H70" s="74"/>
      <c r="I70" s="74"/>
      <c r="J70" s="103"/>
      <c r="K70" s="103"/>
    </row>
    <row r="71" spans="1:11" ht="13.2">
      <c r="A71" s="5">
        <v>42458.049846944443</v>
      </c>
      <c r="B71" s="37" t="s">
        <v>142</v>
      </c>
      <c r="C71" s="7" t="s">
        <v>47</v>
      </c>
      <c r="D71" s="7" t="s">
        <v>29</v>
      </c>
      <c r="E71" s="7" t="s">
        <v>29</v>
      </c>
      <c r="F71" s="32" t="s">
        <v>103</v>
      </c>
      <c r="G71" s="75"/>
      <c r="H71" s="74"/>
      <c r="I71" s="74"/>
      <c r="J71" s="103"/>
      <c r="K71" s="103"/>
    </row>
    <row r="72" spans="1:11" ht="13.2">
      <c r="A72" s="5">
        <v>42458.323317465278</v>
      </c>
      <c r="B72" s="37" t="s">
        <v>142</v>
      </c>
      <c r="C72" s="7" t="s">
        <v>78</v>
      </c>
      <c r="D72" s="7" t="s">
        <v>27</v>
      </c>
      <c r="E72" s="8" t="s">
        <v>19</v>
      </c>
      <c r="F72" s="67" t="s">
        <v>103</v>
      </c>
      <c r="G72" s="75"/>
      <c r="H72" s="74"/>
      <c r="I72" s="74"/>
      <c r="J72" s="103"/>
      <c r="K72" s="103"/>
    </row>
    <row r="73" spans="1:11" ht="13.2">
      <c r="A73" s="5">
        <v>42458.350567905094</v>
      </c>
      <c r="B73" s="37" t="s">
        <v>142</v>
      </c>
      <c r="C73" s="7" t="s">
        <v>70</v>
      </c>
      <c r="D73" s="7" t="s">
        <v>49</v>
      </c>
      <c r="E73" s="8" t="s">
        <v>49</v>
      </c>
      <c r="F73" s="67" t="s">
        <v>103</v>
      </c>
      <c r="G73" s="75"/>
      <c r="H73" s="74"/>
      <c r="I73" s="74"/>
      <c r="J73" s="103"/>
      <c r="K73" s="103"/>
    </row>
    <row r="74" spans="1:11" ht="13.2">
      <c r="A74" s="5">
        <v>42458.404763553241</v>
      </c>
      <c r="B74" s="37" t="s">
        <v>142</v>
      </c>
      <c r="C74" s="7" t="s">
        <v>70</v>
      </c>
      <c r="D74" s="7" t="s">
        <v>49</v>
      </c>
      <c r="E74" s="7" t="s">
        <v>49</v>
      </c>
      <c r="F74" s="67" t="s">
        <v>103</v>
      </c>
      <c r="G74" s="75"/>
      <c r="H74" s="74"/>
      <c r="I74" s="74"/>
      <c r="J74" s="103"/>
      <c r="K74" s="103"/>
    </row>
    <row r="75" spans="1:11" ht="13.2">
      <c r="A75" s="5">
        <v>42458.442471712959</v>
      </c>
      <c r="B75" s="37" t="s">
        <v>142</v>
      </c>
      <c r="C75" s="7" t="s">
        <v>64</v>
      </c>
      <c r="D75" s="7" t="s">
        <v>24</v>
      </c>
      <c r="E75" s="7" t="s">
        <v>24</v>
      </c>
      <c r="F75" s="67" t="s">
        <v>103</v>
      </c>
      <c r="G75" s="75"/>
      <c r="H75" s="74"/>
      <c r="I75" s="74"/>
      <c r="J75" s="103"/>
      <c r="K75" s="103"/>
    </row>
    <row r="76" spans="1:11" ht="13.2">
      <c r="A76" s="5">
        <v>42458.459048854165</v>
      </c>
      <c r="B76" s="37" t="s">
        <v>142</v>
      </c>
      <c r="C76" s="7" t="s">
        <v>69</v>
      </c>
      <c r="D76" s="8" t="s">
        <v>22</v>
      </c>
      <c r="E76" s="8" t="s">
        <v>22</v>
      </c>
      <c r="F76" s="67" t="s">
        <v>107</v>
      </c>
      <c r="G76" s="75"/>
      <c r="H76" s="74"/>
      <c r="I76" s="74"/>
      <c r="J76" s="103"/>
      <c r="K76" s="103"/>
    </row>
    <row r="77" spans="1:11" ht="13.2">
      <c r="A77" s="5">
        <v>42458.665639189814</v>
      </c>
      <c r="B77" s="37" t="s">
        <v>142</v>
      </c>
      <c r="C77" s="7" t="s">
        <v>78</v>
      </c>
      <c r="D77" s="7" t="s">
        <v>27</v>
      </c>
      <c r="E77" s="7" t="s">
        <v>27</v>
      </c>
      <c r="F77" s="32" t="s">
        <v>103</v>
      </c>
      <c r="G77" s="75"/>
      <c r="H77" s="74"/>
      <c r="I77" s="74"/>
      <c r="J77" s="103"/>
      <c r="K77" s="103"/>
    </row>
    <row r="78" spans="1:11" ht="13.2">
      <c r="A78" s="5">
        <v>42458.838730462958</v>
      </c>
      <c r="B78" s="37" t="s">
        <v>142</v>
      </c>
      <c r="C78" s="8" t="s">
        <v>47</v>
      </c>
      <c r="D78" s="8" t="s">
        <v>49</v>
      </c>
      <c r="E78" s="8" t="s">
        <v>19</v>
      </c>
      <c r="F78" s="67" t="s">
        <v>107</v>
      </c>
      <c r="G78" s="75"/>
      <c r="H78" s="74"/>
      <c r="I78" s="74"/>
      <c r="J78" s="103"/>
      <c r="K78" s="103"/>
    </row>
    <row r="79" spans="1:11" ht="13.2">
      <c r="A79" s="76">
        <v>42458.986200844913</v>
      </c>
      <c r="B79" s="37" t="s">
        <v>142</v>
      </c>
      <c r="C79" s="31" t="s">
        <v>69</v>
      </c>
      <c r="D79" s="31" t="s">
        <v>24</v>
      </c>
      <c r="E79" s="31" t="s">
        <v>24</v>
      </c>
      <c r="F79" s="77" t="s">
        <v>107</v>
      </c>
      <c r="G79" s="75"/>
      <c r="H79" s="74"/>
      <c r="I79" s="74"/>
      <c r="J79" s="103"/>
      <c r="K79" s="103"/>
    </row>
    <row r="80" spans="1:11" ht="13.2">
      <c r="A80" s="76">
        <v>42459.571476180558</v>
      </c>
      <c r="B80" s="37" t="s">
        <v>142</v>
      </c>
      <c r="C80" s="31" t="s">
        <v>78</v>
      </c>
      <c r="D80" s="31" t="s">
        <v>30</v>
      </c>
      <c r="E80" s="31" t="s">
        <v>30</v>
      </c>
      <c r="F80" s="77" t="s">
        <v>107</v>
      </c>
      <c r="G80" s="75"/>
      <c r="H80" s="74"/>
      <c r="I80" s="74"/>
      <c r="J80" s="103"/>
      <c r="K80" s="103"/>
    </row>
    <row r="81" spans="1:11" ht="13.2">
      <c r="A81" s="5">
        <v>42459.88032167824</v>
      </c>
      <c r="B81" s="37" t="s">
        <v>142</v>
      </c>
      <c r="C81" s="7" t="s">
        <v>70</v>
      </c>
      <c r="D81" s="7" t="s">
        <v>30</v>
      </c>
      <c r="E81" s="7" t="s">
        <v>24</v>
      </c>
      <c r="F81" s="67" t="s">
        <v>103</v>
      </c>
      <c r="G81" s="75"/>
      <c r="H81" s="74"/>
      <c r="I81" s="74"/>
      <c r="J81" s="103"/>
      <c r="K81" s="103"/>
    </row>
    <row r="82" spans="1:11" ht="13.2">
      <c r="A82" s="5">
        <v>42460.942910405094</v>
      </c>
      <c r="B82" s="37" t="s">
        <v>142</v>
      </c>
      <c r="C82" s="7" t="s">
        <v>11</v>
      </c>
      <c r="D82" s="7" t="s">
        <v>49</v>
      </c>
      <c r="E82" s="7" t="s">
        <v>49</v>
      </c>
      <c r="F82" s="67" t="s">
        <v>96</v>
      </c>
      <c r="G82" s="75"/>
      <c r="H82" s="74"/>
      <c r="I82" s="74"/>
      <c r="J82" s="103"/>
      <c r="K82" s="103"/>
    </row>
    <row r="83" spans="1:11" ht="13.2">
      <c r="A83" s="5">
        <v>42460.528135659726</v>
      </c>
      <c r="B83" s="37" t="s">
        <v>142</v>
      </c>
      <c r="C83" s="7" t="s">
        <v>35</v>
      </c>
      <c r="D83" s="8" t="s">
        <v>24</v>
      </c>
      <c r="E83" s="8" t="s">
        <v>24</v>
      </c>
      <c r="F83" s="67" t="s">
        <v>103</v>
      </c>
      <c r="G83" s="75"/>
      <c r="H83" s="74"/>
      <c r="I83" s="74"/>
      <c r="J83" s="103"/>
      <c r="K83" s="103"/>
    </row>
    <row r="84" spans="1:11" ht="13.2">
      <c r="A84" s="5">
        <v>42460.426918206023</v>
      </c>
      <c r="B84" s="37" t="s">
        <v>142</v>
      </c>
      <c r="C84" s="7" t="s">
        <v>70</v>
      </c>
      <c r="D84" s="8" t="s">
        <v>49</v>
      </c>
      <c r="E84" s="8" t="s">
        <v>49</v>
      </c>
      <c r="F84" s="67" t="s">
        <v>103</v>
      </c>
      <c r="G84" s="75"/>
      <c r="H84" s="74"/>
      <c r="I84" s="74"/>
      <c r="J84" s="103"/>
      <c r="K84" s="103"/>
    </row>
    <row r="85" spans="1:11" ht="13.2">
      <c r="A85" s="74"/>
      <c r="B85" s="78"/>
      <c r="C85" s="74"/>
      <c r="D85" s="74"/>
      <c r="E85" s="74"/>
      <c r="F85" s="78"/>
      <c r="G85" s="75"/>
      <c r="H85" s="74"/>
      <c r="I85" s="74"/>
      <c r="J85" s="103"/>
      <c r="K85" s="103"/>
    </row>
    <row r="86" spans="1:11" ht="13.2">
      <c r="A86" s="74"/>
      <c r="B86" s="78"/>
      <c r="C86" s="74"/>
      <c r="D86" s="74"/>
      <c r="E86" s="74"/>
      <c r="F86" s="78"/>
      <c r="G86" s="74"/>
      <c r="H86" s="74"/>
      <c r="I86" s="74"/>
      <c r="J86" s="103"/>
      <c r="K86" s="103"/>
    </row>
    <row r="87" spans="1:11" ht="13.2">
      <c r="A87" s="74"/>
      <c r="B87" s="78"/>
      <c r="C87" s="74"/>
      <c r="D87" s="74"/>
      <c r="E87" s="74"/>
      <c r="F87" s="78"/>
      <c r="G87" s="74"/>
      <c r="H87" s="74"/>
      <c r="I87" s="74"/>
      <c r="J87" s="103"/>
      <c r="K87" s="103"/>
    </row>
    <row r="88" spans="1:11" ht="13.2">
      <c r="A88" s="74"/>
      <c r="B88" s="78"/>
      <c r="C88" s="74"/>
      <c r="D88" s="74"/>
      <c r="E88" s="74"/>
      <c r="F88" s="78"/>
      <c r="G88" s="74"/>
      <c r="H88" s="74"/>
      <c r="I88" s="74"/>
      <c r="J88" s="103"/>
      <c r="K88" s="103"/>
    </row>
    <row r="89" spans="1:11" ht="13.2">
      <c r="A89" s="74"/>
      <c r="B89" s="78"/>
      <c r="C89" s="74"/>
      <c r="D89" s="74"/>
      <c r="E89" s="74"/>
      <c r="F89" s="78"/>
      <c r="G89" s="74"/>
      <c r="H89" s="74"/>
      <c r="I89" s="74"/>
      <c r="J89" s="103"/>
      <c r="K89" s="103"/>
    </row>
    <row r="90" spans="1:11" ht="13.2">
      <c r="A90" s="74"/>
      <c r="B90" s="78"/>
      <c r="C90" s="74"/>
      <c r="D90" s="74"/>
      <c r="E90" s="74"/>
      <c r="F90" s="78"/>
      <c r="G90" s="74"/>
      <c r="H90" s="74"/>
      <c r="I90" s="74"/>
      <c r="J90" s="103"/>
      <c r="K90" s="103"/>
    </row>
    <row r="91" spans="1:11" ht="13.2">
      <c r="A91" s="74"/>
      <c r="B91" s="78"/>
      <c r="C91" s="74"/>
      <c r="D91" s="74"/>
      <c r="E91" s="74"/>
      <c r="F91" s="78"/>
      <c r="G91" s="74"/>
      <c r="H91" s="74"/>
      <c r="I91" s="74"/>
      <c r="J91" s="103"/>
      <c r="K91" s="103"/>
    </row>
    <row r="92" spans="1:11" ht="13.2">
      <c r="A92" s="74"/>
      <c r="B92" s="78"/>
      <c r="C92" s="74"/>
      <c r="D92" s="74"/>
      <c r="E92" s="74"/>
      <c r="F92" s="78"/>
      <c r="G92" s="74"/>
      <c r="H92" s="74"/>
      <c r="I92" s="74"/>
      <c r="J92" s="103"/>
      <c r="K92" s="103"/>
    </row>
    <row r="93" spans="1:11" ht="13.2">
      <c r="A93" s="74"/>
      <c r="B93" s="78"/>
      <c r="C93" s="74"/>
      <c r="D93" s="74"/>
      <c r="E93" s="74"/>
      <c r="F93" s="78"/>
      <c r="G93" s="74"/>
      <c r="H93" s="74"/>
      <c r="I93" s="74"/>
      <c r="J93" s="103"/>
      <c r="K93" s="103"/>
    </row>
    <row r="94" spans="1:11" ht="13.2">
      <c r="A94" s="74"/>
      <c r="B94" s="78"/>
      <c r="C94" s="74"/>
      <c r="D94" s="74"/>
      <c r="E94" s="74"/>
      <c r="F94" s="78"/>
      <c r="G94" s="74"/>
      <c r="H94" s="74"/>
      <c r="I94" s="74"/>
      <c r="J94" s="103"/>
      <c r="K94" s="103"/>
    </row>
    <row r="95" spans="1:11" ht="13.2">
      <c r="A95" s="74"/>
      <c r="B95" s="78"/>
      <c r="C95" s="74"/>
      <c r="D95" s="74"/>
      <c r="E95" s="74"/>
      <c r="F95" s="78"/>
      <c r="G95" s="74"/>
      <c r="H95" s="74"/>
      <c r="I95" s="74"/>
      <c r="J95" s="103"/>
      <c r="K95" s="103"/>
    </row>
    <row r="96" spans="1:11" ht="13.2">
      <c r="A96" s="74"/>
      <c r="B96" s="78"/>
      <c r="C96" s="74"/>
      <c r="D96" s="74"/>
      <c r="E96" s="74"/>
      <c r="F96" s="78"/>
      <c r="G96" s="74"/>
      <c r="H96" s="74"/>
      <c r="I96" s="74"/>
      <c r="J96" s="103"/>
      <c r="K96" s="103"/>
    </row>
    <row r="97" spans="1:11" ht="13.2">
      <c r="A97" s="74"/>
      <c r="B97" s="78"/>
      <c r="C97" s="74"/>
      <c r="D97" s="74"/>
      <c r="E97" s="74"/>
      <c r="F97" s="78"/>
      <c r="G97" s="74"/>
      <c r="H97" s="74"/>
      <c r="I97" s="74"/>
      <c r="J97" s="103"/>
      <c r="K97" s="103"/>
    </row>
    <row r="98" spans="1:11" ht="13.2">
      <c r="A98" s="74"/>
      <c r="B98" s="78"/>
      <c r="C98" s="74"/>
      <c r="D98" s="74"/>
      <c r="E98" s="74"/>
      <c r="F98" s="78"/>
      <c r="G98" s="74"/>
      <c r="H98" s="74"/>
      <c r="I98" s="74"/>
      <c r="J98" s="103"/>
      <c r="K98" s="103"/>
    </row>
    <row r="99" spans="1:11" ht="13.2">
      <c r="A99" s="74"/>
      <c r="B99" s="78"/>
      <c r="C99" s="74"/>
      <c r="D99" s="74"/>
      <c r="E99" s="74"/>
      <c r="F99" s="78"/>
      <c r="G99" s="74"/>
      <c r="H99" s="74"/>
      <c r="I99" s="74"/>
      <c r="J99" s="103"/>
      <c r="K99" s="103"/>
    </row>
    <row r="100" spans="1:11" ht="13.2">
      <c r="A100" s="74"/>
      <c r="B100" s="78"/>
      <c r="C100" s="74"/>
      <c r="D100" s="74"/>
      <c r="E100" s="74"/>
      <c r="F100" s="78"/>
      <c r="G100" s="74"/>
      <c r="H100" s="74"/>
      <c r="I100" s="74"/>
      <c r="J100" s="103"/>
      <c r="K100" s="103"/>
    </row>
    <row r="101" spans="1:11" ht="13.2">
      <c r="A101" s="74"/>
      <c r="B101" s="78"/>
      <c r="C101" s="74"/>
      <c r="D101" s="74"/>
      <c r="E101" s="74"/>
      <c r="F101" s="78"/>
      <c r="G101" s="74"/>
      <c r="H101" s="74"/>
      <c r="I101" s="74"/>
      <c r="J101" s="103"/>
      <c r="K101" s="103"/>
    </row>
    <row r="102" spans="1:11" ht="13.2">
      <c r="A102" s="74"/>
      <c r="B102" s="78"/>
      <c r="C102" s="74"/>
      <c r="D102" s="74"/>
      <c r="E102" s="74"/>
      <c r="F102" s="78"/>
      <c r="G102" s="74"/>
      <c r="H102" s="74"/>
      <c r="I102" s="74"/>
      <c r="J102" s="103"/>
      <c r="K102" s="103"/>
    </row>
    <row r="103" spans="1:11" ht="13.2">
      <c r="A103" s="74"/>
      <c r="B103" s="78"/>
      <c r="C103" s="74"/>
      <c r="D103" s="74"/>
      <c r="E103" s="74"/>
      <c r="F103" s="78"/>
      <c r="G103" s="74"/>
      <c r="H103" s="74"/>
      <c r="I103" s="74"/>
      <c r="J103" s="103"/>
      <c r="K103" s="103"/>
    </row>
    <row r="104" spans="1:11" ht="13.2">
      <c r="A104" s="74"/>
      <c r="B104" s="78"/>
      <c r="C104" s="74"/>
      <c r="D104" s="74"/>
      <c r="E104" s="74"/>
      <c r="F104" s="78"/>
      <c r="G104" s="74"/>
      <c r="H104" s="74"/>
      <c r="I104" s="74"/>
      <c r="J104" s="103"/>
      <c r="K104" s="103"/>
    </row>
    <row r="105" spans="1:11" ht="13.2">
      <c r="A105" s="74"/>
      <c r="B105" s="78"/>
      <c r="C105" s="74"/>
      <c r="D105" s="74"/>
      <c r="E105" s="74"/>
      <c r="F105" s="78"/>
      <c r="G105" s="74"/>
      <c r="H105" s="74"/>
      <c r="I105" s="74"/>
      <c r="J105" s="103"/>
      <c r="K105" s="103"/>
    </row>
    <row r="106" spans="1:11" ht="13.2">
      <c r="A106" s="74"/>
      <c r="B106" s="78"/>
      <c r="C106" s="74"/>
      <c r="D106" s="74"/>
      <c r="E106" s="74"/>
      <c r="F106" s="78"/>
      <c r="G106" s="74"/>
      <c r="H106" s="74"/>
      <c r="I106" s="74"/>
      <c r="J106" s="103"/>
      <c r="K106" s="103"/>
    </row>
    <row r="107" spans="1:11" ht="13.2">
      <c r="A107" s="74"/>
      <c r="B107" s="78"/>
      <c r="C107" s="74"/>
      <c r="D107" s="74"/>
      <c r="E107" s="74"/>
      <c r="F107" s="78"/>
      <c r="G107" s="74"/>
      <c r="H107" s="74"/>
      <c r="I107" s="74"/>
      <c r="J107" s="103"/>
      <c r="K107" s="103"/>
    </row>
    <row r="108" spans="1:11" ht="13.2">
      <c r="A108" s="74"/>
      <c r="B108" s="78"/>
      <c r="C108" s="74"/>
      <c r="D108" s="74"/>
      <c r="E108" s="74"/>
      <c r="F108" s="78"/>
      <c r="G108" s="74"/>
      <c r="H108" s="74"/>
      <c r="I108" s="74"/>
      <c r="J108" s="103"/>
      <c r="K108" s="103"/>
    </row>
    <row r="109" spans="1:11" ht="13.2">
      <c r="A109" s="74"/>
      <c r="B109" s="78"/>
      <c r="C109" s="74"/>
      <c r="D109" s="74"/>
      <c r="E109" s="74"/>
      <c r="F109" s="78"/>
      <c r="G109" s="74"/>
      <c r="H109" s="74"/>
      <c r="I109" s="74"/>
      <c r="J109" s="103"/>
      <c r="K109" s="103"/>
    </row>
    <row r="110" spans="1:11" ht="13.2">
      <c r="A110" s="74"/>
      <c r="B110" s="78"/>
      <c r="C110" s="74"/>
      <c r="D110" s="74"/>
      <c r="E110" s="74"/>
      <c r="F110" s="78"/>
      <c r="G110" s="74"/>
      <c r="H110" s="74"/>
      <c r="I110" s="74"/>
      <c r="J110" s="103"/>
      <c r="K110" s="103"/>
    </row>
    <row r="111" spans="1:11" ht="13.2">
      <c r="A111" s="74"/>
      <c r="B111" s="78"/>
      <c r="C111" s="74"/>
      <c r="D111" s="74"/>
      <c r="E111" s="74"/>
      <c r="F111" s="78"/>
      <c r="G111" s="74"/>
      <c r="H111" s="74"/>
      <c r="I111" s="74"/>
      <c r="J111" s="103"/>
      <c r="K111" s="103"/>
    </row>
    <row r="112" spans="1:11" ht="13.2">
      <c r="A112" s="74"/>
      <c r="B112" s="78"/>
      <c r="C112" s="74"/>
      <c r="D112" s="74"/>
      <c r="E112" s="74"/>
      <c r="F112" s="78"/>
      <c r="G112" s="74"/>
      <c r="H112" s="74"/>
      <c r="I112" s="74"/>
      <c r="J112" s="103"/>
      <c r="K112" s="103"/>
    </row>
    <row r="113" spans="1:11" ht="13.2">
      <c r="A113" s="74"/>
      <c r="B113" s="78"/>
      <c r="C113" s="74"/>
      <c r="D113" s="74"/>
      <c r="E113" s="74"/>
      <c r="F113" s="78"/>
      <c r="G113" s="74"/>
      <c r="H113" s="74"/>
      <c r="I113" s="74"/>
      <c r="J113" s="103"/>
      <c r="K113" s="103"/>
    </row>
    <row r="114" spans="1:11" ht="13.2">
      <c r="A114" s="74"/>
      <c r="B114" s="78"/>
      <c r="C114" s="74"/>
      <c r="D114" s="74"/>
      <c r="E114" s="74"/>
      <c r="F114" s="78"/>
      <c r="G114" s="74"/>
      <c r="H114" s="74"/>
      <c r="I114" s="74"/>
      <c r="J114" s="103"/>
      <c r="K114" s="103"/>
    </row>
    <row r="115" spans="1:11" ht="13.2">
      <c r="A115" s="74"/>
      <c r="B115" s="78"/>
      <c r="C115" s="74"/>
      <c r="D115" s="74"/>
      <c r="E115" s="74"/>
      <c r="F115" s="78"/>
      <c r="G115" s="74"/>
      <c r="H115" s="74"/>
      <c r="I115" s="74"/>
      <c r="J115" s="103"/>
      <c r="K115" s="103"/>
    </row>
    <row r="116" spans="1:11" ht="13.2">
      <c r="A116" s="74"/>
      <c r="B116" s="78"/>
      <c r="C116" s="74"/>
      <c r="D116" s="74"/>
      <c r="E116" s="74"/>
      <c r="F116" s="78"/>
      <c r="G116" s="74"/>
      <c r="H116" s="74"/>
      <c r="I116" s="74"/>
      <c r="J116" s="103"/>
      <c r="K116" s="103"/>
    </row>
    <row r="117" spans="1:11" ht="13.2">
      <c r="A117" s="74"/>
      <c r="B117" s="78"/>
      <c r="C117" s="74"/>
      <c r="D117" s="74"/>
      <c r="E117" s="74"/>
      <c r="F117" s="78"/>
      <c r="G117" s="74"/>
      <c r="H117" s="74"/>
      <c r="I117" s="74"/>
      <c r="J117" s="103"/>
      <c r="K117" s="103"/>
    </row>
    <row r="118" spans="1:11" ht="13.2">
      <c r="A118" s="74"/>
      <c r="B118" s="78"/>
      <c r="C118" s="74"/>
      <c r="D118" s="74"/>
      <c r="E118" s="74"/>
      <c r="F118" s="78"/>
      <c r="G118" s="74"/>
      <c r="H118" s="74"/>
      <c r="I118" s="74"/>
      <c r="J118" s="103"/>
      <c r="K118" s="103"/>
    </row>
    <row r="119" spans="1:11" ht="13.2">
      <c r="A119" s="74"/>
      <c r="B119" s="78"/>
      <c r="C119" s="74"/>
      <c r="D119" s="74"/>
      <c r="E119" s="74"/>
      <c r="F119" s="78"/>
      <c r="G119" s="74"/>
      <c r="H119" s="74"/>
      <c r="I119" s="74"/>
      <c r="J119" s="103"/>
      <c r="K119" s="103"/>
    </row>
    <row r="120" spans="1:11" ht="13.2">
      <c r="A120" s="74"/>
      <c r="B120" s="78"/>
      <c r="C120" s="74"/>
      <c r="D120" s="74"/>
      <c r="E120" s="74"/>
      <c r="F120" s="78"/>
      <c r="G120" s="74"/>
      <c r="H120" s="74"/>
      <c r="I120" s="74"/>
      <c r="J120" s="103"/>
      <c r="K120" s="103"/>
    </row>
    <row r="121" spans="1:11" ht="13.2">
      <c r="A121" s="74"/>
      <c r="B121" s="78"/>
      <c r="C121" s="74"/>
      <c r="D121" s="74"/>
      <c r="E121" s="74"/>
      <c r="F121" s="78"/>
      <c r="G121" s="74"/>
      <c r="H121" s="74"/>
      <c r="I121" s="74"/>
      <c r="J121" s="103"/>
      <c r="K121" s="103"/>
    </row>
    <row r="122" spans="1:11" ht="13.2">
      <c r="A122" s="74"/>
      <c r="B122" s="78"/>
      <c r="C122" s="74"/>
      <c r="D122" s="74"/>
      <c r="E122" s="74"/>
      <c r="F122" s="78"/>
      <c r="G122" s="74"/>
      <c r="H122" s="74"/>
      <c r="I122" s="74"/>
      <c r="J122" s="103"/>
      <c r="K122" s="103"/>
    </row>
    <row r="123" spans="1:11" ht="13.2">
      <c r="A123" s="74"/>
      <c r="B123" s="78"/>
      <c r="C123" s="74"/>
      <c r="D123" s="74"/>
      <c r="E123" s="74"/>
      <c r="F123" s="78"/>
      <c r="G123" s="74"/>
      <c r="H123" s="74"/>
      <c r="I123" s="74"/>
      <c r="J123" s="103"/>
      <c r="K123" s="103"/>
    </row>
    <row r="124" spans="1:11" ht="13.2">
      <c r="A124" s="74"/>
      <c r="B124" s="78"/>
      <c r="C124" s="74"/>
      <c r="D124" s="74"/>
      <c r="E124" s="74"/>
      <c r="F124" s="78"/>
      <c r="G124" s="74"/>
      <c r="H124" s="74"/>
      <c r="I124" s="74"/>
      <c r="J124" s="103"/>
      <c r="K124" s="103"/>
    </row>
    <row r="125" spans="1:11" ht="13.2">
      <c r="A125" s="74"/>
      <c r="B125" s="78"/>
      <c r="C125" s="74"/>
      <c r="D125" s="74"/>
      <c r="E125" s="74"/>
      <c r="F125" s="78"/>
      <c r="G125" s="74"/>
      <c r="H125" s="74"/>
      <c r="I125" s="74"/>
      <c r="J125" s="103"/>
      <c r="K125" s="103"/>
    </row>
    <row r="126" spans="1:11" ht="13.2">
      <c r="A126" s="74"/>
      <c r="B126" s="78"/>
      <c r="C126" s="74"/>
      <c r="D126" s="74"/>
      <c r="E126" s="74"/>
      <c r="F126" s="78"/>
      <c r="G126" s="74"/>
      <c r="H126" s="74"/>
      <c r="I126" s="74"/>
      <c r="J126" s="103"/>
      <c r="K126" s="103"/>
    </row>
    <row r="127" spans="1:11" ht="13.2">
      <c r="A127" s="74"/>
      <c r="B127" s="78"/>
      <c r="C127" s="74"/>
      <c r="D127" s="74"/>
      <c r="E127" s="74"/>
      <c r="F127" s="78"/>
      <c r="G127" s="74"/>
      <c r="H127" s="74"/>
      <c r="I127" s="74"/>
      <c r="J127" s="103"/>
      <c r="K127" s="103"/>
    </row>
    <row r="128" spans="1:11" ht="13.2">
      <c r="A128" s="74"/>
      <c r="B128" s="78"/>
      <c r="C128" s="74"/>
      <c r="D128" s="74"/>
      <c r="E128" s="74"/>
      <c r="F128" s="78"/>
      <c r="G128" s="74"/>
      <c r="H128" s="74"/>
      <c r="I128" s="74"/>
      <c r="J128" s="103"/>
      <c r="K128" s="103"/>
    </row>
    <row r="129" spans="1:11" ht="13.2">
      <c r="A129" s="74"/>
      <c r="B129" s="78"/>
      <c r="C129" s="74"/>
      <c r="D129" s="74"/>
      <c r="E129" s="74"/>
      <c r="F129" s="78"/>
      <c r="G129" s="74"/>
      <c r="H129" s="74"/>
      <c r="I129" s="74"/>
      <c r="J129" s="103"/>
      <c r="K129" s="103"/>
    </row>
    <row r="130" spans="1:11" ht="13.2">
      <c r="A130" s="74"/>
      <c r="B130" s="78"/>
      <c r="C130" s="74"/>
      <c r="D130" s="74"/>
      <c r="E130" s="74"/>
      <c r="F130" s="78"/>
      <c r="G130" s="74"/>
      <c r="H130" s="74"/>
      <c r="I130" s="74"/>
      <c r="J130" s="103"/>
      <c r="K130" s="103"/>
    </row>
    <row r="131" spans="1:11" ht="13.2">
      <c r="A131" s="74"/>
      <c r="B131" s="78"/>
      <c r="C131" s="74"/>
      <c r="D131" s="74"/>
      <c r="E131" s="74"/>
      <c r="F131" s="78"/>
      <c r="G131" s="74"/>
      <c r="H131" s="74"/>
      <c r="I131" s="74"/>
      <c r="J131" s="103"/>
      <c r="K131" s="103"/>
    </row>
    <row r="132" spans="1:11" ht="13.2">
      <c r="A132" s="74"/>
      <c r="B132" s="78"/>
      <c r="C132" s="74"/>
      <c r="D132" s="74"/>
      <c r="E132" s="74"/>
      <c r="F132" s="78"/>
      <c r="G132" s="74"/>
      <c r="H132" s="74"/>
      <c r="I132" s="74"/>
      <c r="J132" s="103"/>
      <c r="K132" s="103"/>
    </row>
    <row r="133" spans="1:11" ht="13.2">
      <c r="A133" s="74"/>
      <c r="B133" s="78"/>
      <c r="C133" s="74"/>
      <c r="D133" s="74"/>
      <c r="E133" s="74"/>
      <c r="F133" s="78"/>
      <c r="G133" s="74"/>
      <c r="H133" s="74"/>
      <c r="I133" s="74"/>
      <c r="J133" s="103"/>
      <c r="K133" s="103"/>
    </row>
    <row r="134" spans="1:11" ht="13.2">
      <c r="A134" s="74"/>
      <c r="B134" s="78"/>
      <c r="C134" s="74"/>
      <c r="D134" s="74"/>
      <c r="E134" s="74"/>
      <c r="F134" s="78"/>
      <c r="G134" s="74"/>
      <c r="H134" s="74"/>
      <c r="I134" s="74"/>
      <c r="J134" s="103"/>
      <c r="K134" s="103"/>
    </row>
    <row r="135" spans="1:11" ht="13.2">
      <c r="A135" s="74"/>
      <c r="B135" s="78"/>
      <c r="C135" s="74"/>
      <c r="D135" s="74"/>
      <c r="E135" s="74"/>
      <c r="F135" s="78"/>
      <c r="G135" s="74"/>
      <c r="H135" s="74"/>
      <c r="I135" s="74"/>
      <c r="J135" s="103"/>
      <c r="K135" s="103"/>
    </row>
    <row r="136" spans="1:11" ht="13.2">
      <c r="A136" s="74"/>
      <c r="B136" s="78"/>
      <c r="C136" s="74"/>
      <c r="D136" s="74"/>
      <c r="E136" s="74"/>
      <c r="F136" s="78"/>
      <c r="G136" s="74"/>
      <c r="H136" s="74"/>
      <c r="I136" s="74"/>
      <c r="J136" s="103"/>
      <c r="K136" s="103"/>
    </row>
    <row r="137" spans="1:11" ht="13.2">
      <c r="A137" s="74"/>
      <c r="B137" s="78"/>
      <c r="C137" s="74"/>
      <c r="D137" s="74"/>
      <c r="E137" s="74"/>
      <c r="F137" s="78"/>
      <c r="G137" s="74"/>
      <c r="H137" s="74"/>
      <c r="I137" s="74"/>
      <c r="J137" s="103"/>
      <c r="K137" s="103"/>
    </row>
    <row r="138" spans="1:11" ht="13.2">
      <c r="A138" s="74"/>
      <c r="B138" s="78"/>
      <c r="C138" s="74"/>
      <c r="D138" s="74"/>
      <c r="E138" s="74"/>
      <c r="F138" s="78"/>
      <c r="G138" s="74"/>
      <c r="H138" s="74"/>
      <c r="I138" s="74"/>
      <c r="J138" s="103"/>
      <c r="K138" s="103"/>
    </row>
    <row r="139" spans="1:11" ht="13.2">
      <c r="A139" s="74"/>
      <c r="B139" s="78"/>
      <c r="C139" s="74"/>
      <c r="D139" s="74"/>
      <c r="E139" s="74"/>
      <c r="F139" s="78"/>
      <c r="G139" s="74"/>
      <c r="H139" s="74"/>
      <c r="I139" s="74"/>
      <c r="J139" s="103"/>
      <c r="K139" s="103"/>
    </row>
    <row r="140" spans="1:11" ht="13.2">
      <c r="A140" s="74"/>
      <c r="B140" s="78"/>
      <c r="C140" s="74"/>
      <c r="D140" s="74"/>
      <c r="E140" s="74"/>
      <c r="F140" s="78"/>
      <c r="G140" s="74"/>
      <c r="H140" s="74"/>
      <c r="I140" s="74"/>
      <c r="J140" s="103"/>
      <c r="K140" s="103"/>
    </row>
    <row r="141" spans="1:11" ht="13.2">
      <c r="A141" s="74"/>
      <c r="B141" s="78"/>
      <c r="C141" s="74"/>
      <c r="D141" s="74"/>
      <c r="E141" s="74"/>
      <c r="F141" s="78"/>
      <c r="G141" s="74"/>
      <c r="H141" s="74"/>
      <c r="I141" s="74"/>
      <c r="J141" s="103"/>
      <c r="K141" s="103"/>
    </row>
    <row r="142" spans="1:11" ht="13.2">
      <c r="A142" s="74"/>
      <c r="B142" s="78"/>
      <c r="C142" s="74"/>
      <c r="D142" s="74"/>
      <c r="E142" s="74"/>
      <c r="F142" s="78"/>
      <c r="G142" s="74"/>
      <c r="H142" s="74"/>
      <c r="I142" s="74"/>
      <c r="J142" s="103"/>
      <c r="K142" s="103"/>
    </row>
    <row r="143" spans="1:11" ht="13.2">
      <c r="A143" s="74"/>
      <c r="B143" s="78"/>
      <c r="C143" s="74"/>
      <c r="D143" s="74"/>
      <c r="E143" s="74"/>
      <c r="F143" s="78"/>
      <c r="G143" s="74"/>
      <c r="H143" s="74"/>
      <c r="I143" s="74"/>
      <c r="J143" s="103"/>
      <c r="K143" s="103"/>
    </row>
    <row r="144" spans="1:11" ht="13.2">
      <c r="A144" s="74"/>
      <c r="B144" s="78"/>
      <c r="C144" s="74"/>
      <c r="D144" s="74"/>
      <c r="E144" s="74"/>
      <c r="F144" s="78"/>
      <c r="G144" s="74"/>
      <c r="H144" s="74"/>
      <c r="I144" s="74"/>
      <c r="J144" s="103"/>
      <c r="K144" s="103"/>
    </row>
    <row r="145" spans="1:11" ht="13.2">
      <c r="A145" s="74"/>
      <c r="B145" s="78"/>
      <c r="C145" s="74"/>
      <c r="D145" s="74"/>
      <c r="E145" s="74"/>
      <c r="F145" s="78"/>
      <c r="G145" s="74"/>
      <c r="H145" s="74"/>
      <c r="I145" s="74"/>
      <c r="J145" s="103"/>
      <c r="K145" s="103"/>
    </row>
    <row r="146" spans="1:11" ht="13.2">
      <c r="A146" s="74"/>
      <c r="B146" s="78"/>
      <c r="C146" s="74"/>
      <c r="D146" s="74"/>
      <c r="E146" s="74"/>
      <c r="F146" s="78"/>
      <c r="G146" s="74"/>
      <c r="H146" s="74"/>
      <c r="I146" s="74"/>
      <c r="J146" s="103"/>
      <c r="K146" s="103"/>
    </row>
    <row r="147" spans="1:11" ht="13.2">
      <c r="A147" s="74"/>
      <c r="B147" s="78"/>
      <c r="C147" s="74"/>
      <c r="D147" s="74"/>
      <c r="E147" s="74"/>
      <c r="F147" s="78"/>
      <c r="G147" s="74"/>
      <c r="H147" s="74"/>
      <c r="I147" s="74"/>
      <c r="J147" s="103"/>
      <c r="K147" s="103"/>
    </row>
    <row r="148" spans="1:11" ht="13.2">
      <c r="A148" s="74"/>
      <c r="B148" s="78"/>
      <c r="C148" s="74"/>
      <c r="D148" s="74"/>
      <c r="E148" s="74"/>
      <c r="F148" s="78"/>
      <c r="G148" s="74"/>
      <c r="H148" s="74"/>
      <c r="I148" s="74"/>
      <c r="J148" s="103"/>
      <c r="K148" s="103"/>
    </row>
    <row r="149" spans="1:11" ht="13.2">
      <c r="A149" s="74"/>
      <c r="B149" s="78"/>
      <c r="C149" s="74"/>
      <c r="D149" s="74"/>
      <c r="E149" s="74"/>
      <c r="F149" s="78"/>
      <c r="G149" s="74"/>
      <c r="H149" s="74"/>
      <c r="I149" s="74"/>
      <c r="J149" s="103"/>
      <c r="K149" s="103"/>
    </row>
    <row r="150" spans="1:11" ht="13.2">
      <c r="A150" s="74"/>
      <c r="B150" s="78"/>
      <c r="C150" s="74"/>
      <c r="D150" s="74"/>
      <c r="E150" s="74"/>
      <c r="F150" s="78"/>
      <c r="G150" s="74"/>
      <c r="H150" s="74"/>
      <c r="I150" s="74"/>
      <c r="J150" s="103"/>
      <c r="K150" s="103"/>
    </row>
    <row r="151" spans="1:11" ht="13.2">
      <c r="A151" s="74"/>
      <c r="B151" s="78"/>
      <c r="C151" s="74"/>
      <c r="D151" s="74"/>
      <c r="E151" s="74"/>
      <c r="F151" s="78"/>
      <c r="G151" s="74"/>
      <c r="H151" s="74"/>
      <c r="I151" s="74"/>
      <c r="J151" s="103"/>
      <c r="K151" s="103"/>
    </row>
    <row r="152" spans="1:11" ht="13.2">
      <c r="A152" s="74"/>
      <c r="B152" s="78"/>
      <c r="C152" s="74"/>
      <c r="D152" s="74"/>
      <c r="E152" s="74"/>
      <c r="F152" s="78"/>
      <c r="G152" s="74"/>
      <c r="H152" s="74"/>
      <c r="I152" s="74"/>
      <c r="J152" s="103"/>
      <c r="K152" s="103"/>
    </row>
    <row r="153" spans="1:11" ht="13.2">
      <c r="A153" s="74"/>
      <c r="B153" s="78"/>
      <c r="C153" s="74"/>
      <c r="D153" s="74"/>
      <c r="E153" s="74"/>
      <c r="F153" s="78"/>
      <c r="G153" s="74"/>
      <c r="H153" s="74"/>
      <c r="I153" s="74"/>
      <c r="J153" s="103"/>
      <c r="K153" s="103"/>
    </row>
    <row r="154" spans="1:11" ht="13.2">
      <c r="A154" s="74"/>
      <c r="B154" s="78"/>
      <c r="C154" s="74"/>
      <c r="D154" s="74"/>
      <c r="E154" s="74"/>
      <c r="F154" s="78"/>
      <c r="G154" s="74"/>
      <c r="H154" s="74"/>
      <c r="I154" s="74"/>
      <c r="J154" s="103"/>
      <c r="K154" s="103"/>
    </row>
    <row r="155" spans="1:11" ht="13.2">
      <c r="A155" s="74"/>
      <c r="B155" s="78"/>
      <c r="C155" s="74"/>
      <c r="D155" s="74"/>
      <c r="E155" s="74"/>
      <c r="F155" s="78"/>
      <c r="G155" s="74"/>
      <c r="H155" s="74"/>
      <c r="I155" s="74"/>
      <c r="J155" s="103"/>
      <c r="K155" s="103"/>
    </row>
    <row r="156" spans="1:11" ht="13.2">
      <c r="A156" s="74"/>
      <c r="B156" s="78"/>
      <c r="C156" s="74"/>
      <c r="D156" s="74"/>
      <c r="E156" s="74"/>
      <c r="F156" s="78"/>
      <c r="G156" s="74"/>
      <c r="H156" s="74"/>
      <c r="I156" s="74"/>
      <c r="J156" s="103"/>
      <c r="K156" s="103"/>
    </row>
    <row r="157" spans="1:11" ht="13.2">
      <c r="A157" s="74"/>
      <c r="B157" s="78"/>
      <c r="C157" s="74"/>
      <c r="D157" s="74"/>
      <c r="E157" s="74"/>
      <c r="F157" s="78"/>
      <c r="G157" s="74"/>
      <c r="H157" s="74"/>
      <c r="I157" s="74"/>
      <c r="J157" s="103"/>
      <c r="K157" s="103"/>
    </row>
    <row r="158" spans="1:11" ht="13.2">
      <c r="A158" s="74"/>
      <c r="B158" s="78"/>
      <c r="C158" s="74"/>
      <c r="D158" s="74"/>
      <c r="E158" s="74"/>
      <c r="F158" s="78"/>
      <c r="G158" s="74"/>
      <c r="H158" s="74"/>
      <c r="I158" s="74"/>
      <c r="J158" s="103"/>
      <c r="K158" s="103"/>
    </row>
    <row r="159" spans="1:11" ht="13.2">
      <c r="A159" s="74"/>
      <c r="B159" s="78"/>
      <c r="C159" s="74"/>
      <c r="D159" s="74"/>
      <c r="E159" s="74"/>
      <c r="F159" s="78"/>
      <c r="G159" s="74"/>
      <c r="H159" s="74"/>
      <c r="I159" s="74"/>
      <c r="J159" s="103"/>
      <c r="K159" s="103"/>
    </row>
    <row r="160" spans="1:11" ht="13.2">
      <c r="A160" s="74"/>
      <c r="B160" s="78"/>
      <c r="C160" s="74"/>
      <c r="D160" s="74"/>
      <c r="E160" s="74"/>
      <c r="F160" s="78"/>
      <c r="G160" s="74"/>
      <c r="H160" s="74"/>
      <c r="I160" s="74"/>
      <c r="J160" s="103"/>
      <c r="K160" s="103"/>
    </row>
    <row r="161" spans="1:11" ht="13.2">
      <c r="A161" s="74"/>
      <c r="B161" s="78"/>
      <c r="C161" s="74"/>
      <c r="D161" s="74"/>
      <c r="E161" s="74"/>
      <c r="F161" s="78"/>
      <c r="G161" s="74"/>
      <c r="H161" s="74"/>
      <c r="I161" s="74"/>
      <c r="J161" s="103"/>
      <c r="K161" s="103"/>
    </row>
    <row r="162" spans="1:11" ht="13.2">
      <c r="A162" s="74"/>
      <c r="B162" s="78"/>
      <c r="C162" s="74"/>
      <c r="D162" s="74"/>
      <c r="E162" s="74"/>
      <c r="F162" s="78"/>
      <c r="G162" s="74"/>
      <c r="H162" s="74"/>
      <c r="I162" s="74"/>
      <c r="J162" s="103"/>
      <c r="K162" s="103"/>
    </row>
    <row r="163" spans="1:11" ht="13.2">
      <c r="A163" s="74"/>
      <c r="B163" s="78"/>
      <c r="C163" s="74"/>
      <c r="D163" s="74"/>
      <c r="E163" s="74"/>
      <c r="F163" s="78"/>
      <c r="G163" s="74"/>
      <c r="H163" s="74"/>
      <c r="I163" s="74"/>
      <c r="J163" s="103"/>
      <c r="K163" s="103"/>
    </row>
    <row r="164" spans="1:11" ht="13.2">
      <c r="A164" s="74"/>
      <c r="B164" s="78"/>
      <c r="C164" s="74"/>
      <c r="D164" s="74"/>
      <c r="E164" s="74"/>
      <c r="F164" s="78"/>
      <c r="G164" s="74"/>
      <c r="H164" s="74"/>
      <c r="I164" s="74"/>
      <c r="J164" s="103"/>
      <c r="K164" s="103"/>
    </row>
    <row r="165" spans="1:11" ht="13.2">
      <c r="A165" s="74"/>
      <c r="B165" s="78"/>
      <c r="C165" s="74"/>
      <c r="D165" s="74"/>
      <c r="E165" s="74"/>
      <c r="F165" s="78"/>
      <c r="G165" s="74"/>
      <c r="H165" s="74"/>
      <c r="I165" s="74"/>
      <c r="J165" s="103"/>
      <c r="K165" s="103"/>
    </row>
    <row r="166" spans="1:11" ht="13.2">
      <c r="A166" s="74"/>
      <c r="B166" s="78"/>
      <c r="C166" s="74"/>
      <c r="D166" s="74"/>
      <c r="E166" s="74"/>
      <c r="F166" s="78"/>
      <c r="G166" s="74"/>
      <c r="H166" s="74"/>
      <c r="I166" s="74"/>
      <c r="J166" s="103"/>
      <c r="K166" s="103"/>
    </row>
    <row r="167" spans="1:11" ht="13.2">
      <c r="A167" s="74"/>
      <c r="B167" s="78"/>
      <c r="C167" s="74"/>
      <c r="D167" s="74"/>
      <c r="E167" s="74"/>
      <c r="F167" s="78"/>
      <c r="G167" s="74"/>
      <c r="H167" s="74"/>
      <c r="I167" s="74"/>
      <c r="J167" s="103"/>
      <c r="K167" s="103"/>
    </row>
    <row r="168" spans="1:11" ht="13.2">
      <c r="A168" s="74"/>
      <c r="B168" s="78"/>
      <c r="C168" s="74"/>
      <c r="D168" s="74"/>
      <c r="E168" s="74"/>
      <c r="F168" s="78"/>
      <c r="G168" s="74"/>
      <c r="H168" s="74"/>
      <c r="I168" s="74"/>
      <c r="J168" s="103"/>
      <c r="K168" s="103"/>
    </row>
    <row r="169" spans="1:11" ht="13.2">
      <c r="A169" s="74"/>
      <c r="B169" s="78"/>
      <c r="C169" s="74"/>
      <c r="D169" s="74"/>
      <c r="E169" s="74"/>
      <c r="F169" s="78"/>
      <c r="G169" s="74"/>
      <c r="H169" s="74"/>
      <c r="I169" s="74"/>
      <c r="J169" s="103"/>
      <c r="K169" s="103"/>
    </row>
    <row r="170" spans="1:11" ht="13.2">
      <c r="A170" s="74"/>
      <c r="B170" s="78"/>
      <c r="C170" s="74"/>
      <c r="D170" s="74"/>
      <c r="E170" s="74"/>
      <c r="F170" s="78"/>
      <c r="G170" s="74"/>
      <c r="H170" s="74"/>
      <c r="I170" s="74"/>
      <c r="J170" s="103"/>
      <c r="K170" s="103"/>
    </row>
    <row r="171" spans="1:11" ht="13.2">
      <c r="A171" s="74"/>
      <c r="B171" s="78"/>
      <c r="C171" s="74"/>
      <c r="D171" s="74"/>
      <c r="E171" s="74"/>
      <c r="F171" s="78"/>
      <c r="G171" s="74"/>
      <c r="H171" s="74"/>
      <c r="I171" s="74"/>
      <c r="J171" s="103"/>
      <c r="K171" s="103"/>
    </row>
    <row r="172" spans="1:11" ht="13.2">
      <c r="A172" s="74"/>
      <c r="B172" s="78"/>
      <c r="C172" s="74"/>
      <c r="D172" s="74"/>
      <c r="E172" s="74"/>
      <c r="F172" s="78"/>
      <c r="G172" s="74"/>
      <c r="H172" s="74"/>
      <c r="I172" s="74"/>
      <c r="J172" s="103"/>
      <c r="K172" s="103"/>
    </row>
    <row r="173" spans="1:11" ht="13.2">
      <c r="A173" s="74"/>
      <c r="B173" s="78"/>
      <c r="C173" s="74"/>
      <c r="D173" s="74"/>
      <c r="E173" s="74"/>
      <c r="F173" s="78"/>
      <c r="G173" s="74"/>
      <c r="H173" s="74"/>
      <c r="I173" s="74"/>
      <c r="J173" s="103"/>
      <c r="K173" s="103"/>
    </row>
    <row r="174" spans="1:11" ht="13.2">
      <c r="A174" s="74"/>
      <c r="B174" s="78"/>
      <c r="C174" s="74"/>
      <c r="D174" s="74"/>
      <c r="E174" s="74"/>
      <c r="F174" s="78"/>
      <c r="G174" s="74"/>
      <c r="H174" s="74"/>
      <c r="I174" s="74"/>
      <c r="J174" s="103"/>
      <c r="K174" s="103"/>
    </row>
    <row r="175" spans="1:11" ht="13.2">
      <c r="A175" s="74"/>
      <c r="B175" s="78"/>
      <c r="C175" s="74"/>
      <c r="D175" s="74"/>
      <c r="E175" s="74"/>
      <c r="F175" s="78"/>
      <c r="G175" s="74"/>
      <c r="H175" s="74"/>
      <c r="I175" s="74"/>
      <c r="J175" s="103"/>
      <c r="K175" s="103"/>
    </row>
    <row r="176" spans="1:11" ht="13.2">
      <c r="A176" s="74"/>
      <c r="B176" s="78"/>
      <c r="C176" s="74"/>
      <c r="D176" s="74"/>
      <c r="E176" s="74"/>
      <c r="F176" s="78"/>
      <c r="G176" s="74"/>
      <c r="H176" s="74"/>
      <c r="I176" s="74"/>
      <c r="J176" s="103"/>
      <c r="K176" s="103"/>
    </row>
    <row r="177" spans="1:11" ht="13.2">
      <c r="A177" s="74"/>
      <c r="B177" s="78"/>
      <c r="C177" s="74"/>
      <c r="D177" s="74"/>
      <c r="E177" s="74"/>
      <c r="F177" s="78"/>
      <c r="G177" s="74"/>
      <c r="H177" s="74"/>
      <c r="I177" s="74"/>
      <c r="J177" s="103"/>
      <c r="K177" s="103"/>
    </row>
    <row r="178" spans="1:11" ht="13.2">
      <c r="A178" s="74"/>
      <c r="B178" s="78"/>
      <c r="C178" s="74"/>
      <c r="D178" s="74"/>
      <c r="E178" s="74"/>
      <c r="F178" s="78"/>
      <c r="G178" s="74"/>
      <c r="H178" s="74"/>
      <c r="I178" s="74"/>
      <c r="J178" s="103"/>
      <c r="K178" s="103"/>
    </row>
    <row r="179" spans="1:11" ht="13.2">
      <c r="A179" s="74"/>
      <c r="B179" s="78"/>
      <c r="C179" s="74"/>
      <c r="D179" s="74"/>
      <c r="E179" s="74"/>
      <c r="F179" s="78"/>
      <c r="G179" s="74"/>
      <c r="H179" s="74"/>
      <c r="I179" s="74"/>
      <c r="J179" s="103"/>
      <c r="K179" s="103"/>
    </row>
    <row r="180" spans="1:11" ht="13.2">
      <c r="A180" s="74"/>
      <c r="B180" s="78"/>
      <c r="C180" s="74"/>
      <c r="D180" s="74"/>
      <c r="E180" s="74"/>
      <c r="F180" s="78"/>
      <c r="G180" s="74"/>
      <c r="H180" s="74"/>
      <c r="I180" s="74"/>
      <c r="J180" s="103"/>
      <c r="K180" s="103"/>
    </row>
    <row r="181" spans="1:11" ht="13.2">
      <c r="A181" s="74"/>
      <c r="B181" s="78"/>
      <c r="C181" s="74"/>
      <c r="D181" s="74"/>
      <c r="E181" s="74"/>
      <c r="F181" s="78"/>
      <c r="G181" s="74"/>
      <c r="H181" s="74"/>
      <c r="I181" s="74"/>
      <c r="J181" s="103"/>
      <c r="K181" s="103"/>
    </row>
    <row r="182" spans="1:11" ht="13.2">
      <c r="A182" s="74"/>
      <c r="B182" s="78"/>
      <c r="C182" s="74"/>
      <c r="D182" s="74"/>
      <c r="E182" s="74"/>
      <c r="F182" s="78"/>
      <c r="G182" s="74"/>
      <c r="H182" s="74"/>
      <c r="I182" s="74"/>
      <c r="J182" s="103"/>
      <c r="K182" s="103"/>
    </row>
    <row r="183" spans="1:11" ht="13.2">
      <c r="A183" s="74"/>
      <c r="B183" s="78"/>
      <c r="C183" s="74"/>
      <c r="D183" s="74"/>
      <c r="E183" s="74"/>
      <c r="F183" s="78"/>
      <c r="G183" s="74"/>
      <c r="H183" s="74"/>
      <c r="I183" s="74"/>
      <c r="J183" s="103"/>
      <c r="K183" s="103"/>
    </row>
    <row r="184" spans="1:11" ht="13.2">
      <c r="A184" s="74"/>
      <c r="B184" s="78"/>
      <c r="C184" s="74"/>
      <c r="D184" s="74"/>
      <c r="E184" s="74"/>
      <c r="F184" s="78"/>
      <c r="G184" s="74"/>
      <c r="H184" s="74"/>
      <c r="I184" s="74"/>
      <c r="J184" s="103"/>
      <c r="K184" s="103"/>
    </row>
    <row r="185" spans="1:11" ht="13.2">
      <c r="A185" s="74"/>
      <c r="B185" s="78"/>
      <c r="C185" s="74"/>
      <c r="D185" s="74"/>
      <c r="E185" s="74"/>
      <c r="F185" s="78"/>
      <c r="G185" s="74"/>
      <c r="H185" s="74"/>
      <c r="I185" s="74"/>
      <c r="J185" s="103"/>
      <c r="K185" s="103"/>
    </row>
    <row r="186" spans="1:11" ht="13.2">
      <c r="A186" s="74"/>
      <c r="B186" s="78"/>
      <c r="C186" s="74"/>
      <c r="D186" s="74"/>
      <c r="E186" s="74"/>
      <c r="F186" s="78"/>
      <c r="G186" s="74"/>
      <c r="H186" s="74"/>
      <c r="I186" s="74"/>
      <c r="J186" s="103"/>
      <c r="K186" s="103"/>
    </row>
    <row r="187" spans="1:11" ht="13.2">
      <c r="A187" s="74"/>
      <c r="B187" s="78"/>
      <c r="C187" s="74"/>
      <c r="D187" s="74"/>
      <c r="E187" s="74"/>
      <c r="F187" s="78"/>
      <c r="G187" s="74"/>
      <c r="H187" s="74"/>
      <c r="I187" s="74"/>
      <c r="J187" s="103"/>
      <c r="K187" s="103"/>
    </row>
    <row r="188" spans="1:11" ht="13.2">
      <c r="A188" s="74"/>
      <c r="B188" s="78"/>
      <c r="C188" s="74"/>
      <c r="D188" s="74"/>
      <c r="E188" s="74"/>
      <c r="F188" s="78"/>
      <c r="G188" s="74"/>
      <c r="H188" s="74"/>
      <c r="I188" s="74"/>
      <c r="J188" s="103"/>
      <c r="K188" s="103"/>
    </row>
    <row r="189" spans="1:11" ht="13.2">
      <c r="A189" s="74"/>
      <c r="B189" s="78"/>
      <c r="C189" s="74"/>
      <c r="D189" s="74"/>
      <c r="E189" s="74"/>
      <c r="F189" s="78"/>
      <c r="G189" s="74"/>
      <c r="H189" s="74"/>
      <c r="I189" s="74"/>
      <c r="J189" s="103"/>
      <c r="K189" s="103"/>
    </row>
    <row r="190" spans="1:11" ht="13.2">
      <c r="A190" s="74"/>
      <c r="B190" s="78"/>
      <c r="C190" s="74"/>
      <c r="D190" s="74"/>
      <c r="E190" s="74"/>
      <c r="F190" s="78"/>
      <c r="G190" s="74"/>
      <c r="H190" s="74"/>
      <c r="I190" s="74"/>
      <c r="J190" s="103"/>
      <c r="K190" s="103"/>
    </row>
    <row r="191" spans="1:11" ht="13.2">
      <c r="A191" s="74"/>
      <c r="B191" s="78"/>
      <c r="C191" s="74"/>
      <c r="D191" s="74"/>
      <c r="E191" s="74"/>
      <c r="F191" s="78"/>
      <c r="G191" s="74"/>
      <c r="H191" s="74"/>
      <c r="I191" s="74"/>
      <c r="J191" s="103"/>
      <c r="K191" s="103"/>
    </row>
    <row r="192" spans="1:11" ht="13.2">
      <c r="A192" s="74"/>
      <c r="B192" s="78"/>
      <c r="C192" s="74"/>
      <c r="D192" s="74"/>
      <c r="E192" s="74"/>
      <c r="F192" s="78"/>
      <c r="G192" s="74"/>
      <c r="H192" s="74"/>
      <c r="I192" s="74"/>
      <c r="J192" s="103"/>
      <c r="K192" s="103"/>
    </row>
    <row r="193" spans="1:11" ht="13.2">
      <c r="A193" s="74"/>
      <c r="B193" s="78"/>
      <c r="C193" s="74"/>
      <c r="D193" s="74"/>
      <c r="E193" s="74"/>
      <c r="F193" s="78"/>
      <c r="G193" s="74"/>
      <c r="H193" s="74"/>
      <c r="I193" s="74"/>
      <c r="J193" s="103"/>
      <c r="K193" s="103"/>
    </row>
    <row r="194" spans="1:11" ht="13.2">
      <c r="A194" s="74"/>
      <c r="B194" s="78"/>
      <c r="C194" s="74"/>
      <c r="D194" s="74"/>
      <c r="E194" s="74"/>
      <c r="F194" s="78"/>
      <c r="G194" s="74"/>
      <c r="H194" s="74"/>
      <c r="I194" s="74"/>
      <c r="J194" s="103"/>
      <c r="K194" s="103"/>
    </row>
    <row r="195" spans="1:11" ht="13.2">
      <c r="A195" s="74"/>
      <c r="B195" s="78"/>
      <c r="C195" s="74"/>
      <c r="D195" s="74"/>
      <c r="E195" s="74"/>
      <c r="F195" s="78"/>
      <c r="G195" s="74"/>
      <c r="H195" s="74"/>
      <c r="I195" s="74"/>
      <c r="J195" s="103"/>
      <c r="K195" s="103"/>
    </row>
    <row r="196" spans="1:11" ht="13.2">
      <c r="A196" s="74"/>
      <c r="B196" s="78"/>
      <c r="C196" s="74"/>
      <c r="D196" s="74"/>
      <c r="E196" s="74"/>
      <c r="F196" s="78"/>
      <c r="G196" s="74"/>
      <c r="H196" s="74"/>
      <c r="I196" s="74"/>
      <c r="J196" s="103"/>
      <c r="K196" s="103"/>
    </row>
    <row r="197" spans="1:11" ht="13.2">
      <c r="A197" s="74"/>
      <c r="B197" s="78"/>
      <c r="C197" s="74"/>
      <c r="D197" s="74"/>
      <c r="E197" s="74"/>
      <c r="F197" s="78"/>
      <c r="G197" s="74"/>
      <c r="H197" s="74"/>
      <c r="I197" s="74"/>
      <c r="J197" s="103"/>
      <c r="K197" s="103"/>
    </row>
    <row r="198" spans="1:11" ht="13.2">
      <c r="A198" s="74"/>
      <c r="B198" s="78"/>
      <c r="C198" s="74"/>
      <c r="D198" s="74"/>
      <c r="E198" s="74"/>
      <c r="F198" s="78"/>
      <c r="G198" s="74"/>
      <c r="H198" s="74"/>
      <c r="I198" s="74"/>
      <c r="J198" s="103"/>
      <c r="K198" s="103"/>
    </row>
    <row r="199" spans="1:11" ht="13.2">
      <c r="A199" s="74"/>
      <c r="B199" s="78"/>
      <c r="C199" s="74"/>
      <c r="D199" s="74"/>
      <c r="E199" s="74"/>
      <c r="F199" s="78"/>
      <c r="G199" s="74"/>
      <c r="H199" s="74"/>
      <c r="I199" s="74"/>
      <c r="J199" s="103"/>
      <c r="K199" s="103"/>
    </row>
    <row r="200" spans="1:11" ht="13.2">
      <c r="A200" s="74"/>
      <c r="B200" s="78"/>
      <c r="C200" s="74"/>
      <c r="D200" s="74"/>
      <c r="E200" s="74"/>
      <c r="F200" s="78"/>
      <c r="G200" s="74"/>
      <c r="H200" s="74"/>
      <c r="I200" s="74"/>
      <c r="J200" s="103"/>
      <c r="K200" s="103"/>
    </row>
    <row r="201" spans="1:11" ht="13.2">
      <c r="A201" s="74"/>
      <c r="B201" s="78"/>
      <c r="C201" s="74"/>
      <c r="D201" s="74"/>
      <c r="E201" s="74"/>
      <c r="F201" s="78"/>
      <c r="G201" s="74"/>
      <c r="H201" s="74"/>
      <c r="I201" s="74"/>
      <c r="J201" s="103"/>
      <c r="K201" s="103"/>
    </row>
    <row r="202" spans="1:11" ht="13.2">
      <c r="A202" s="74"/>
      <c r="B202" s="78"/>
      <c r="C202" s="74"/>
      <c r="D202" s="74"/>
      <c r="E202" s="74"/>
      <c r="F202" s="78"/>
      <c r="G202" s="74"/>
      <c r="H202" s="74"/>
      <c r="I202" s="74"/>
      <c r="J202" s="103"/>
      <c r="K202" s="103"/>
    </row>
    <row r="203" spans="1:11" ht="13.2">
      <c r="A203" s="74"/>
      <c r="B203" s="78"/>
      <c r="C203" s="74"/>
      <c r="D203" s="74"/>
      <c r="E203" s="74"/>
      <c r="F203" s="78"/>
      <c r="G203" s="74"/>
      <c r="H203" s="74"/>
      <c r="I203" s="74"/>
      <c r="J203" s="103"/>
      <c r="K203" s="103"/>
    </row>
    <row r="204" spans="1:11" ht="13.2">
      <c r="A204" s="74"/>
      <c r="B204" s="78"/>
      <c r="C204" s="74"/>
      <c r="D204" s="74"/>
      <c r="E204" s="74"/>
      <c r="F204" s="78"/>
      <c r="G204" s="74"/>
      <c r="H204" s="74"/>
      <c r="I204" s="74"/>
      <c r="J204" s="103"/>
      <c r="K204" s="103"/>
    </row>
    <row r="205" spans="1:11" ht="13.2">
      <c r="A205" s="74"/>
      <c r="B205" s="78"/>
      <c r="C205" s="74"/>
      <c r="D205" s="74"/>
      <c r="E205" s="74"/>
      <c r="F205" s="78"/>
      <c r="G205" s="74"/>
      <c r="H205" s="74"/>
      <c r="I205" s="74"/>
      <c r="J205" s="103"/>
      <c r="K205" s="103"/>
    </row>
    <row r="206" spans="1:11" ht="13.2">
      <c r="A206" s="74"/>
      <c r="B206" s="78"/>
      <c r="C206" s="74"/>
      <c r="D206" s="74"/>
      <c r="E206" s="74"/>
      <c r="F206" s="78"/>
      <c r="G206" s="74"/>
      <c r="H206" s="74"/>
      <c r="I206" s="74"/>
      <c r="J206" s="103"/>
      <c r="K206" s="103"/>
    </row>
    <row r="207" spans="1:11" ht="13.2">
      <c r="A207" s="74"/>
      <c r="B207" s="78"/>
      <c r="C207" s="74"/>
      <c r="D207" s="74"/>
      <c r="E207" s="74"/>
      <c r="F207" s="78"/>
      <c r="G207" s="74"/>
      <c r="H207" s="74"/>
      <c r="I207" s="74"/>
      <c r="J207" s="103"/>
      <c r="K207" s="103"/>
    </row>
    <row r="208" spans="1:11" ht="13.2">
      <c r="A208" s="74"/>
      <c r="B208" s="78"/>
      <c r="C208" s="74"/>
      <c r="D208" s="74"/>
      <c r="E208" s="74"/>
      <c r="F208" s="78"/>
      <c r="G208" s="74"/>
      <c r="H208" s="74"/>
      <c r="I208" s="74"/>
      <c r="J208" s="103"/>
      <c r="K208" s="103"/>
    </row>
    <row r="209" spans="1:11" ht="13.2">
      <c r="A209" s="74"/>
      <c r="B209" s="78"/>
      <c r="C209" s="74"/>
      <c r="D209" s="74"/>
      <c r="E209" s="74"/>
      <c r="F209" s="78"/>
      <c r="G209" s="74"/>
      <c r="H209" s="74"/>
      <c r="I209" s="74"/>
      <c r="J209" s="103"/>
      <c r="K209" s="103"/>
    </row>
    <row r="210" spans="1:11" ht="13.2">
      <c r="A210" s="74"/>
      <c r="B210" s="78"/>
      <c r="C210" s="74"/>
      <c r="D210" s="74"/>
      <c r="E210" s="74"/>
      <c r="F210" s="78"/>
      <c r="G210" s="74"/>
      <c r="H210" s="74"/>
      <c r="I210" s="74"/>
      <c r="J210" s="103"/>
      <c r="K210" s="103"/>
    </row>
    <row r="211" spans="1:11" ht="13.2">
      <c r="A211" s="74"/>
      <c r="B211" s="78"/>
      <c r="C211" s="74"/>
      <c r="D211" s="74"/>
      <c r="E211" s="74"/>
      <c r="F211" s="78"/>
      <c r="G211" s="74"/>
      <c r="H211" s="74"/>
      <c r="I211" s="74"/>
      <c r="J211" s="103"/>
      <c r="K211" s="103"/>
    </row>
    <row r="212" spans="1:11" ht="13.2">
      <c r="A212" s="74"/>
      <c r="B212" s="78"/>
      <c r="C212" s="74"/>
      <c r="D212" s="74"/>
      <c r="E212" s="74"/>
      <c r="F212" s="78"/>
      <c r="G212" s="74"/>
      <c r="H212" s="74"/>
      <c r="I212" s="74"/>
      <c r="J212" s="103"/>
      <c r="K212" s="103"/>
    </row>
    <row r="213" spans="1:11" ht="13.2">
      <c r="A213" s="74"/>
      <c r="B213" s="78"/>
      <c r="C213" s="74"/>
      <c r="D213" s="74"/>
      <c r="E213" s="74"/>
      <c r="F213" s="78"/>
      <c r="G213" s="74"/>
      <c r="H213" s="74"/>
      <c r="I213" s="74"/>
      <c r="J213" s="103"/>
      <c r="K213" s="103"/>
    </row>
    <row r="214" spans="1:11" ht="13.2">
      <c r="A214" s="74"/>
      <c r="B214" s="78"/>
      <c r="C214" s="74"/>
      <c r="D214" s="74"/>
      <c r="E214" s="74"/>
      <c r="F214" s="78"/>
      <c r="G214" s="74"/>
      <c r="H214" s="74"/>
      <c r="I214" s="74"/>
      <c r="J214" s="103"/>
      <c r="K214" s="103"/>
    </row>
    <row r="215" spans="1:11" ht="13.2">
      <c r="A215" s="74"/>
      <c r="B215" s="78"/>
      <c r="C215" s="74"/>
      <c r="D215" s="74"/>
      <c r="E215" s="74"/>
      <c r="F215" s="78"/>
      <c r="G215" s="74"/>
      <c r="H215" s="74"/>
      <c r="I215" s="74"/>
      <c r="J215" s="103"/>
      <c r="K215" s="103"/>
    </row>
    <row r="216" spans="1:11" ht="13.2">
      <c r="A216" s="74"/>
      <c r="B216" s="78"/>
      <c r="C216" s="74"/>
      <c r="D216" s="74"/>
      <c r="E216" s="74"/>
      <c r="F216" s="78"/>
      <c r="G216" s="74"/>
      <c r="H216" s="74"/>
      <c r="I216" s="74"/>
      <c r="J216" s="103"/>
      <c r="K216" s="103"/>
    </row>
    <row r="217" spans="1:11" ht="13.2">
      <c r="A217" s="74"/>
      <c r="B217" s="78"/>
      <c r="C217" s="74"/>
      <c r="D217" s="74"/>
      <c r="E217" s="74"/>
      <c r="F217" s="78"/>
      <c r="G217" s="74"/>
      <c r="H217" s="74"/>
      <c r="I217" s="74"/>
      <c r="J217" s="103"/>
      <c r="K217" s="103"/>
    </row>
    <row r="218" spans="1:11" ht="13.2">
      <c r="A218" s="74"/>
      <c r="B218" s="78"/>
      <c r="C218" s="74"/>
      <c r="D218" s="74"/>
      <c r="E218" s="74"/>
      <c r="F218" s="78"/>
      <c r="G218" s="74"/>
      <c r="H218" s="74"/>
      <c r="I218" s="74"/>
      <c r="J218" s="103"/>
      <c r="K218" s="103"/>
    </row>
    <row r="219" spans="1:11" ht="13.2">
      <c r="A219" s="74"/>
      <c r="B219" s="78"/>
      <c r="C219" s="74"/>
      <c r="D219" s="74"/>
      <c r="E219" s="74"/>
      <c r="F219" s="78"/>
      <c r="G219" s="74"/>
      <c r="H219" s="74"/>
      <c r="I219" s="74"/>
      <c r="J219" s="103"/>
      <c r="K219" s="103"/>
    </row>
    <row r="220" spans="1:11" ht="13.2">
      <c r="A220" s="74"/>
      <c r="B220" s="78"/>
      <c r="C220" s="74"/>
      <c r="D220" s="74"/>
      <c r="E220" s="74"/>
      <c r="F220" s="78"/>
      <c r="G220" s="74"/>
      <c r="H220" s="74"/>
      <c r="I220" s="74"/>
      <c r="J220" s="103"/>
      <c r="K220" s="103"/>
    </row>
    <row r="221" spans="1:11" ht="13.2">
      <c r="A221" s="74"/>
      <c r="B221" s="78"/>
      <c r="C221" s="74"/>
      <c r="D221" s="74"/>
      <c r="E221" s="74"/>
      <c r="F221" s="78"/>
      <c r="G221" s="74"/>
      <c r="H221" s="74"/>
      <c r="I221" s="74"/>
      <c r="J221" s="103"/>
      <c r="K221" s="103"/>
    </row>
    <row r="222" spans="1:11" ht="13.2">
      <c r="A222" s="74"/>
      <c r="B222" s="78"/>
      <c r="C222" s="74"/>
      <c r="D222" s="74"/>
      <c r="E222" s="74"/>
      <c r="F222" s="78"/>
      <c r="G222" s="74"/>
      <c r="H222" s="74"/>
      <c r="I222" s="74"/>
      <c r="J222" s="103"/>
      <c r="K222" s="103"/>
    </row>
    <row r="223" spans="1:11" ht="13.2">
      <c r="A223" s="74"/>
      <c r="B223" s="78"/>
      <c r="C223" s="74"/>
      <c r="D223" s="74"/>
      <c r="E223" s="74"/>
      <c r="F223" s="78"/>
      <c r="G223" s="74"/>
      <c r="H223" s="74"/>
      <c r="I223" s="74"/>
      <c r="J223" s="103"/>
      <c r="K223" s="103"/>
    </row>
    <row r="224" spans="1:11" ht="13.2">
      <c r="A224" s="74"/>
      <c r="B224" s="78"/>
      <c r="C224" s="74"/>
      <c r="D224" s="74"/>
      <c r="E224" s="74"/>
      <c r="F224" s="78"/>
      <c r="G224" s="74"/>
      <c r="H224" s="74"/>
      <c r="I224" s="74"/>
      <c r="J224" s="103"/>
      <c r="K224" s="103"/>
    </row>
    <row r="225" spans="1:11" ht="13.2">
      <c r="A225" s="74"/>
      <c r="B225" s="78"/>
      <c r="C225" s="74"/>
      <c r="D225" s="74"/>
      <c r="E225" s="74"/>
      <c r="F225" s="78"/>
      <c r="G225" s="74"/>
      <c r="H225" s="74"/>
      <c r="I225" s="74"/>
      <c r="J225" s="103"/>
      <c r="K225" s="103"/>
    </row>
    <row r="226" spans="1:11" ht="13.2">
      <c r="A226" s="74"/>
      <c r="B226" s="78"/>
      <c r="C226" s="74"/>
      <c r="D226" s="74"/>
      <c r="E226" s="74"/>
      <c r="F226" s="78"/>
      <c r="G226" s="74"/>
      <c r="H226" s="74"/>
      <c r="I226" s="74"/>
      <c r="J226" s="103"/>
      <c r="K226" s="103"/>
    </row>
    <row r="227" spans="1:11" ht="13.2">
      <c r="A227" s="74"/>
      <c r="B227" s="78"/>
      <c r="C227" s="74"/>
      <c r="D227" s="74"/>
      <c r="E227" s="74"/>
      <c r="F227" s="78"/>
      <c r="G227" s="74"/>
      <c r="H227" s="74"/>
      <c r="I227" s="74"/>
      <c r="J227" s="103"/>
      <c r="K227" s="103"/>
    </row>
    <row r="228" spans="1:11" ht="13.2">
      <c r="A228" s="74"/>
      <c r="B228" s="78"/>
      <c r="C228" s="74"/>
      <c r="D228" s="74"/>
      <c r="E228" s="74"/>
      <c r="F228" s="78"/>
      <c r="G228" s="74"/>
      <c r="H228" s="74"/>
      <c r="I228" s="74"/>
      <c r="J228" s="103"/>
      <c r="K228" s="103"/>
    </row>
    <row r="229" spans="1:11" ht="13.2">
      <c r="A229" s="74"/>
      <c r="B229" s="78"/>
      <c r="C229" s="74"/>
      <c r="D229" s="74"/>
      <c r="E229" s="74"/>
      <c r="F229" s="78"/>
      <c r="G229" s="74"/>
      <c r="H229" s="74"/>
      <c r="I229" s="74"/>
      <c r="J229" s="103"/>
      <c r="K229" s="103"/>
    </row>
    <row r="230" spans="1:11" ht="13.2">
      <c r="A230" s="74"/>
      <c r="B230" s="78"/>
      <c r="C230" s="74"/>
      <c r="D230" s="74"/>
      <c r="E230" s="74"/>
      <c r="F230" s="78"/>
      <c r="G230" s="74"/>
      <c r="H230" s="74"/>
      <c r="I230" s="74"/>
      <c r="J230" s="103"/>
      <c r="K230" s="103"/>
    </row>
    <row r="231" spans="1:11" ht="13.2">
      <c r="A231" s="74"/>
      <c r="B231" s="78"/>
      <c r="C231" s="74"/>
      <c r="D231" s="74"/>
      <c r="E231" s="74"/>
      <c r="F231" s="78"/>
      <c r="G231" s="74"/>
      <c r="H231" s="74"/>
      <c r="I231" s="74"/>
      <c r="J231" s="103"/>
      <c r="K231" s="103"/>
    </row>
    <row r="232" spans="1:11" ht="13.2">
      <c r="A232" s="74"/>
      <c r="B232" s="78"/>
      <c r="C232" s="74"/>
      <c r="D232" s="74"/>
      <c r="E232" s="74"/>
      <c r="F232" s="78"/>
      <c r="G232" s="74"/>
      <c r="H232" s="74"/>
      <c r="I232" s="74"/>
      <c r="J232" s="103"/>
      <c r="K232" s="103"/>
    </row>
    <row r="233" spans="1:11" ht="13.2">
      <c r="A233" s="74"/>
      <c r="B233" s="78"/>
      <c r="C233" s="74"/>
      <c r="D233" s="74"/>
      <c r="E233" s="74"/>
      <c r="F233" s="78"/>
      <c r="G233" s="74"/>
      <c r="H233" s="74"/>
      <c r="I233" s="74"/>
      <c r="J233" s="103"/>
      <c r="K233" s="103"/>
    </row>
    <row r="234" spans="1:11" ht="13.2">
      <c r="A234" s="74"/>
      <c r="B234" s="78"/>
      <c r="C234" s="74"/>
      <c r="D234" s="74"/>
      <c r="E234" s="74"/>
      <c r="F234" s="78"/>
      <c r="G234" s="74"/>
      <c r="H234" s="74"/>
      <c r="I234" s="74"/>
      <c r="J234" s="103"/>
      <c r="K234" s="103"/>
    </row>
    <row r="235" spans="1:11" ht="13.2">
      <c r="A235" s="74"/>
      <c r="B235" s="78"/>
      <c r="C235" s="74"/>
      <c r="D235" s="74"/>
      <c r="E235" s="74"/>
      <c r="F235" s="78"/>
      <c r="G235" s="74"/>
      <c r="H235" s="74"/>
      <c r="I235" s="74"/>
      <c r="J235" s="103"/>
      <c r="K235" s="103"/>
    </row>
    <row r="236" spans="1:11" ht="13.2">
      <c r="A236" s="74"/>
      <c r="B236" s="78"/>
      <c r="C236" s="74"/>
      <c r="D236" s="74"/>
      <c r="E236" s="74"/>
      <c r="F236" s="78"/>
      <c r="G236" s="74"/>
      <c r="H236" s="74"/>
      <c r="I236" s="74"/>
      <c r="J236" s="103"/>
      <c r="K236" s="103"/>
    </row>
    <row r="237" spans="1:11" ht="13.2">
      <c r="A237" s="74"/>
      <c r="B237" s="78"/>
      <c r="C237" s="74"/>
      <c r="D237" s="74"/>
      <c r="E237" s="74"/>
      <c r="F237" s="78"/>
      <c r="G237" s="74"/>
      <c r="H237" s="74"/>
      <c r="I237" s="74"/>
      <c r="J237" s="103"/>
      <c r="K237" s="103"/>
    </row>
    <row r="238" spans="1:11" ht="13.2">
      <c r="A238" s="74"/>
      <c r="B238" s="78"/>
      <c r="C238" s="74"/>
      <c r="D238" s="74"/>
      <c r="E238" s="74"/>
      <c r="F238" s="78"/>
      <c r="G238" s="74"/>
      <c r="H238" s="74"/>
      <c r="I238" s="74"/>
      <c r="J238" s="103"/>
      <c r="K238" s="103"/>
    </row>
    <row r="239" spans="1:11" ht="13.2">
      <c r="A239" s="74"/>
      <c r="B239" s="78"/>
      <c r="C239" s="74"/>
      <c r="D239" s="74"/>
      <c r="E239" s="74"/>
      <c r="F239" s="78"/>
      <c r="G239" s="74"/>
      <c r="H239" s="74"/>
      <c r="I239" s="74"/>
      <c r="J239" s="103"/>
      <c r="K239" s="103"/>
    </row>
    <row r="240" spans="1:11" ht="13.2">
      <c r="A240" s="74"/>
      <c r="B240" s="78"/>
      <c r="C240" s="74"/>
      <c r="D240" s="74"/>
      <c r="E240" s="74"/>
      <c r="F240" s="78"/>
      <c r="G240" s="74"/>
      <c r="H240" s="74"/>
      <c r="I240" s="74"/>
      <c r="J240" s="103"/>
      <c r="K240" s="103"/>
    </row>
    <row r="241" spans="1:11" ht="13.2">
      <c r="A241" s="74"/>
      <c r="B241" s="78"/>
      <c r="C241" s="74"/>
      <c r="D241" s="74"/>
      <c r="E241" s="74"/>
      <c r="F241" s="78"/>
      <c r="G241" s="74"/>
      <c r="H241" s="74"/>
      <c r="I241" s="74"/>
      <c r="J241" s="103"/>
      <c r="K241" s="103"/>
    </row>
    <row r="242" spans="1:11" ht="13.2">
      <c r="A242" s="74"/>
      <c r="B242" s="78"/>
      <c r="C242" s="74"/>
      <c r="D242" s="74"/>
      <c r="E242" s="74"/>
      <c r="F242" s="78"/>
      <c r="G242" s="74"/>
      <c r="H242" s="74"/>
      <c r="I242" s="74"/>
      <c r="J242" s="103"/>
      <c r="K242" s="103"/>
    </row>
    <row r="243" spans="1:11" ht="13.2">
      <c r="A243" s="74"/>
      <c r="B243" s="78"/>
      <c r="C243" s="74"/>
      <c r="D243" s="74"/>
      <c r="E243" s="74"/>
      <c r="F243" s="78"/>
      <c r="G243" s="74"/>
      <c r="H243" s="74"/>
      <c r="I243" s="74"/>
      <c r="J243" s="103"/>
      <c r="K243" s="103"/>
    </row>
    <row r="244" spans="1:11" ht="13.2">
      <c r="A244" s="74"/>
      <c r="B244" s="78"/>
      <c r="C244" s="74"/>
      <c r="D244" s="74"/>
      <c r="E244" s="74"/>
      <c r="F244" s="78"/>
      <c r="G244" s="74"/>
      <c r="H244" s="74"/>
      <c r="I244" s="74"/>
      <c r="J244" s="103"/>
      <c r="K244" s="103"/>
    </row>
    <row r="245" spans="1:11" ht="13.2">
      <c r="A245" s="74"/>
      <c r="B245" s="78"/>
      <c r="C245" s="74"/>
      <c r="D245" s="74"/>
      <c r="E245" s="74"/>
      <c r="F245" s="78"/>
      <c r="G245" s="74"/>
      <c r="H245" s="74"/>
      <c r="I245" s="74"/>
      <c r="J245" s="103"/>
      <c r="K245" s="103"/>
    </row>
    <row r="246" spans="1:11" ht="13.2">
      <c r="A246" s="74"/>
      <c r="B246" s="78"/>
      <c r="C246" s="74"/>
      <c r="D246" s="74"/>
      <c r="E246" s="74"/>
      <c r="F246" s="78"/>
      <c r="G246" s="74"/>
      <c r="H246" s="74"/>
      <c r="I246" s="74"/>
      <c r="J246" s="103"/>
      <c r="K246" s="103"/>
    </row>
    <row r="247" spans="1:11" ht="13.2">
      <c r="A247" s="74"/>
      <c r="B247" s="78"/>
      <c r="C247" s="74"/>
      <c r="D247" s="74"/>
      <c r="E247" s="74"/>
      <c r="F247" s="78"/>
      <c r="G247" s="74"/>
      <c r="H247" s="74"/>
      <c r="I247" s="74"/>
      <c r="J247" s="103"/>
      <c r="K247" s="103"/>
    </row>
    <row r="248" spans="1:11" ht="13.2">
      <c r="A248" s="74"/>
      <c r="B248" s="78"/>
      <c r="C248" s="74"/>
      <c r="D248" s="74"/>
      <c r="E248" s="74"/>
      <c r="F248" s="78"/>
      <c r="G248" s="74"/>
      <c r="H248" s="74"/>
      <c r="I248" s="74"/>
      <c r="J248" s="103"/>
      <c r="K248" s="103"/>
    </row>
    <row r="249" spans="1:11" ht="13.2">
      <c r="A249" s="74"/>
      <c r="B249" s="78"/>
      <c r="C249" s="74"/>
      <c r="D249" s="74"/>
      <c r="E249" s="74"/>
      <c r="F249" s="78"/>
      <c r="G249" s="74"/>
      <c r="H249" s="74"/>
      <c r="I249" s="74"/>
      <c r="J249" s="103"/>
      <c r="K249" s="103"/>
    </row>
    <row r="250" spans="1:11" ht="13.2">
      <c r="A250" s="74"/>
      <c r="B250" s="78"/>
      <c r="C250" s="74"/>
      <c r="D250" s="74"/>
      <c r="E250" s="74"/>
      <c r="F250" s="78"/>
      <c r="G250" s="74"/>
      <c r="H250" s="74"/>
      <c r="I250" s="74"/>
      <c r="J250" s="103"/>
      <c r="K250" s="103"/>
    </row>
    <row r="251" spans="1:11" ht="13.2">
      <c r="A251" s="74"/>
      <c r="B251" s="78"/>
      <c r="C251" s="74"/>
      <c r="D251" s="74"/>
      <c r="E251" s="74"/>
      <c r="F251" s="78"/>
      <c r="G251" s="74"/>
      <c r="H251" s="74"/>
      <c r="I251" s="74"/>
      <c r="J251" s="103"/>
      <c r="K251" s="103"/>
    </row>
    <row r="252" spans="1:11" ht="13.2">
      <c r="A252" s="74"/>
      <c r="B252" s="78"/>
      <c r="C252" s="74"/>
      <c r="D252" s="74"/>
      <c r="E252" s="74"/>
      <c r="F252" s="78"/>
      <c r="G252" s="74"/>
      <c r="H252" s="74"/>
      <c r="I252" s="74"/>
      <c r="J252" s="103"/>
      <c r="K252" s="103"/>
    </row>
    <row r="253" spans="1:11" ht="13.2">
      <c r="A253" s="74"/>
      <c r="B253" s="78"/>
      <c r="C253" s="74"/>
      <c r="D253" s="74"/>
      <c r="E253" s="74"/>
      <c r="F253" s="78"/>
      <c r="G253" s="74"/>
      <c r="H253" s="74"/>
      <c r="I253" s="74"/>
      <c r="J253" s="103"/>
      <c r="K253" s="103"/>
    </row>
    <row r="254" spans="1:11" ht="13.2">
      <c r="A254" s="74"/>
      <c r="B254" s="78"/>
      <c r="C254" s="74"/>
      <c r="D254" s="74"/>
      <c r="E254" s="74"/>
      <c r="F254" s="78"/>
      <c r="G254" s="74"/>
      <c r="H254" s="74"/>
      <c r="I254" s="74"/>
      <c r="J254" s="103"/>
      <c r="K254" s="103"/>
    </row>
    <row r="255" spans="1:11" ht="13.2">
      <c r="A255" s="74"/>
      <c r="B255" s="78"/>
      <c r="C255" s="74"/>
      <c r="D255" s="74"/>
      <c r="E255" s="74"/>
      <c r="F255" s="78"/>
      <c r="G255" s="74"/>
      <c r="H255" s="74"/>
      <c r="I255" s="74"/>
      <c r="J255" s="103"/>
      <c r="K255" s="103"/>
    </row>
    <row r="256" spans="1:11" ht="13.2">
      <c r="A256" s="74"/>
      <c r="B256" s="78"/>
      <c r="C256" s="74"/>
      <c r="D256" s="74"/>
      <c r="E256" s="74"/>
      <c r="F256" s="78"/>
      <c r="G256" s="74"/>
      <c r="H256" s="74"/>
      <c r="I256" s="74"/>
      <c r="J256" s="103"/>
      <c r="K256" s="103"/>
    </row>
    <row r="257" spans="1:11" ht="13.2">
      <c r="A257" s="74"/>
      <c r="B257" s="78"/>
      <c r="C257" s="74"/>
      <c r="D257" s="74"/>
      <c r="E257" s="74"/>
      <c r="F257" s="78"/>
      <c r="G257" s="74"/>
      <c r="H257" s="74"/>
      <c r="I257" s="74"/>
      <c r="J257" s="103"/>
      <c r="K257" s="103"/>
    </row>
    <row r="258" spans="1:11" ht="13.2">
      <c r="A258" s="74"/>
      <c r="B258" s="78"/>
      <c r="C258" s="74"/>
      <c r="D258" s="74"/>
      <c r="E258" s="74"/>
      <c r="F258" s="78"/>
      <c r="G258" s="74"/>
      <c r="H258" s="74"/>
      <c r="I258" s="74"/>
      <c r="J258" s="103"/>
      <c r="K258" s="103"/>
    </row>
    <row r="259" spans="1:11" ht="13.2">
      <c r="A259" s="74"/>
      <c r="B259" s="78"/>
      <c r="C259" s="74"/>
      <c r="D259" s="74"/>
      <c r="E259" s="74"/>
      <c r="F259" s="78"/>
      <c r="G259" s="74"/>
      <c r="H259" s="74"/>
      <c r="I259" s="74"/>
      <c r="J259" s="103"/>
      <c r="K259" s="103"/>
    </row>
    <row r="260" spans="1:11" ht="13.2">
      <c r="A260" s="74"/>
      <c r="B260" s="78"/>
      <c r="C260" s="74"/>
      <c r="D260" s="74"/>
      <c r="E260" s="74"/>
      <c r="F260" s="78"/>
      <c r="G260" s="74"/>
      <c r="H260" s="74"/>
      <c r="I260" s="74"/>
      <c r="J260" s="103"/>
      <c r="K260" s="103"/>
    </row>
    <row r="261" spans="1:11" ht="13.2">
      <c r="A261" s="74"/>
      <c r="B261" s="78"/>
      <c r="C261" s="74"/>
      <c r="D261" s="74"/>
      <c r="E261" s="74"/>
      <c r="F261" s="78"/>
      <c r="G261" s="74"/>
      <c r="H261" s="74"/>
      <c r="I261" s="74"/>
      <c r="J261" s="103"/>
      <c r="K261" s="103"/>
    </row>
    <row r="262" spans="1:11" ht="13.2">
      <c r="A262" s="74"/>
      <c r="B262" s="78"/>
      <c r="C262" s="74"/>
      <c r="D262" s="74"/>
      <c r="E262" s="74"/>
      <c r="F262" s="78"/>
      <c r="G262" s="74"/>
      <c r="H262" s="74"/>
      <c r="I262" s="74"/>
      <c r="J262" s="103"/>
      <c r="K262" s="103"/>
    </row>
    <row r="263" spans="1:11" ht="13.2">
      <c r="A263" s="74"/>
      <c r="B263" s="78"/>
      <c r="C263" s="74"/>
      <c r="D263" s="74"/>
      <c r="E263" s="74"/>
      <c r="F263" s="78"/>
      <c r="G263" s="74"/>
      <c r="H263" s="74"/>
      <c r="I263" s="74"/>
      <c r="J263" s="103"/>
      <c r="K263" s="103"/>
    </row>
    <row r="264" spans="1:11" ht="13.2">
      <c r="A264" s="74"/>
      <c r="B264" s="78"/>
      <c r="C264" s="74"/>
      <c r="D264" s="74"/>
      <c r="E264" s="74"/>
      <c r="F264" s="78"/>
      <c r="G264" s="74"/>
      <c r="H264" s="74"/>
      <c r="I264" s="74"/>
      <c r="J264" s="103"/>
      <c r="K264" s="103"/>
    </row>
    <row r="265" spans="1:11" ht="13.2">
      <c r="A265" s="74"/>
      <c r="B265" s="78"/>
      <c r="C265" s="74"/>
      <c r="D265" s="74"/>
      <c r="E265" s="74"/>
      <c r="F265" s="78"/>
      <c r="G265" s="74"/>
      <c r="H265" s="74"/>
      <c r="I265" s="74"/>
      <c r="J265" s="103"/>
      <c r="K265" s="103"/>
    </row>
    <row r="266" spans="1:11" ht="13.2">
      <c r="A266" s="74"/>
      <c r="B266" s="78"/>
      <c r="C266" s="74"/>
      <c r="D266" s="74"/>
      <c r="E266" s="74"/>
      <c r="F266" s="78"/>
      <c r="G266" s="74"/>
      <c r="H266" s="74"/>
      <c r="I266" s="74"/>
      <c r="J266" s="103"/>
      <c r="K266" s="103"/>
    </row>
    <row r="267" spans="1:11" ht="13.2">
      <c r="A267" s="74"/>
      <c r="B267" s="78"/>
      <c r="C267" s="74"/>
      <c r="D267" s="74"/>
      <c r="E267" s="74"/>
      <c r="F267" s="78"/>
      <c r="G267" s="74"/>
      <c r="H267" s="74"/>
      <c r="I267" s="74"/>
      <c r="J267" s="103"/>
      <c r="K267" s="103"/>
    </row>
    <row r="268" spans="1:11" ht="13.2">
      <c r="A268" s="74"/>
      <c r="B268" s="78"/>
      <c r="C268" s="74"/>
      <c r="D268" s="74"/>
      <c r="E268" s="74"/>
      <c r="F268" s="78"/>
      <c r="G268" s="74"/>
      <c r="H268" s="74"/>
      <c r="I268" s="74"/>
      <c r="J268" s="103"/>
      <c r="K268" s="103"/>
    </row>
    <row r="269" spans="1:11" ht="13.2">
      <c r="A269" s="74"/>
      <c r="B269" s="78"/>
      <c r="C269" s="74"/>
      <c r="D269" s="74"/>
      <c r="E269" s="74"/>
      <c r="F269" s="78"/>
      <c r="G269" s="74"/>
      <c r="H269" s="74"/>
      <c r="I269" s="74"/>
      <c r="J269" s="103"/>
      <c r="K269" s="103"/>
    </row>
    <row r="270" spans="1:11" ht="13.2">
      <c r="A270" s="74"/>
      <c r="B270" s="78"/>
      <c r="C270" s="74"/>
      <c r="D270" s="74"/>
      <c r="E270" s="74"/>
      <c r="F270" s="78"/>
      <c r="G270" s="74"/>
      <c r="H270" s="74"/>
      <c r="I270" s="74"/>
      <c r="J270" s="103"/>
      <c r="K270" s="103"/>
    </row>
    <row r="271" spans="1:11" ht="13.2">
      <c r="A271" s="74"/>
      <c r="B271" s="78"/>
      <c r="C271" s="74"/>
      <c r="D271" s="74"/>
      <c r="E271" s="74"/>
      <c r="F271" s="78"/>
      <c r="G271" s="74"/>
      <c r="H271" s="74"/>
      <c r="I271" s="74"/>
      <c r="J271" s="103"/>
      <c r="K271" s="103"/>
    </row>
    <row r="272" spans="1:11" ht="13.2">
      <c r="A272" s="74"/>
      <c r="B272" s="78"/>
      <c r="C272" s="74"/>
      <c r="D272" s="74"/>
      <c r="E272" s="74"/>
      <c r="F272" s="78"/>
      <c r="G272" s="74"/>
      <c r="H272" s="74"/>
      <c r="I272" s="74"/>
      <c r="J272" s="103"/>
      <c r="K272" s="103"/>
    </row>
    <row r="273" spans="1:11" ht="13.2">
      <c r="A273" s="74"/>
      <c r="B273" s="78"/>
      <c r="C273" s="74"/>
      <c r="D273" s="74"/>
      <c r="E273" s="74"/>
      <c r="F273" s="78"/>
      <c r="G273" s="74"/>
      <c r="H273" s="74"/>
      <c r="I273" s="74"/>
      <c r="J273" s="103"/>
      <c r="K273" s="103"/>
    </row>
    <row r="274" spans="1:11" ht="13.2">
      <c r="A274" s="74"/>
      <c r="B274" s="78"/>
      <c r="C274" s="74"/>
      <c r="D274" s="74"/>
      <c r="E274" s="74"/>
      <c r="F274" s="78"/>
      <c r="G274" s="74"/>
      <c r="H274" s="74"/>
      <c r="I274" s="74"/>
      <c r="J274" s="103"/>
      <c r="K274" s="103"/>
    </row>
    <row r="275" spans="1:11" ht="13.2">
      <c r="A275" s="74"/>
      <c r="B275" s="78"/>
      <c r="C275" s="74"/>
      <c r="D275" s="74"/>
      <c r="E275" s="74"/>
      <c r="F275" s="78"/>
      <c r="G275" s="74"/>
      <c r="H275" s="74"/>
      <c r="I275" s="74"/>
      <c r="J275" s="103"/>
      <c r="K275" s="103"/>
    </row>
    <row r="276" spans="1:11" ht="13.2">
      <c r="A276" s="74"/>
      <c r="B276" s="78"/>
      <c r="C276" s="74"/>
      <c r="D276" s="74"/>
      <c r="E276" s="74"/>
      <c r="F276" s="78"/>
      <c r="G276" s="74"/>
      <c r="H276" s="74"/>
      <c r="I276" s="74"/>
      <c r="J276" s="103"/>
      <c r="K276" s="103"/>
    </row>
    <row r="277" spans="1:11" ht="13.2">
      <c r="A277" s="74"/>
      <c r="B277" s="78"/>
      <c r="C277" s="74"/>
      <c r="D277" s="74"/>
      <c r="E277" s="74"/>
      <c r="F277" s="78"/>
      <c r="G277" s="74"/>
      <c r="H277" s="74"/>
      <c r="I277" s="74"/>
      <c r="J277" s="103"/>
      <c r="K277" s="103"/>
    </row>
    <row r="278" spans="1:11" ht="13.2">
      <c r="A278" s="74"/>
      <c r="B278" s="78"/>
      <c r="C278" s="74"/>
      <c r="D278" s="74"/>
      <c r="E278" s="74"/>
      <c r="F278" s="78"/>
      <c r="G278" s="74"/>
      <c r="H278" s="74"/>
      <c r="I278" s="74"/>
      <c r="J278" s="103"/>
      <c r="K278" s="103"/>
    </row>
    <row r="279" spans="1:11" ht="13.2">
      <c r="A279" s="74"/>
      <c r="B279" s="78"/>
      <c r="C279" s="74"/>
      <c r="D279" s="74"/>
      <c r="E279" s="74"/>
      <c r="F279" s="78"/>
      <c r="G279" s="74"/>
      <c r="H279" s="74"/>
      <c r="I279" s="74"/>
      <c r="J279" s="103"/>
      <c r="K279" s="103"/>
    </row>
    <row r="280" spans="1:11" ht="13.2">
      <c r="A280" s="74"/>
      <c r="B280" s="78"/>
      <c r="C280" s="74"/>
      <c r="D280" s="74"/>
      <c r="E280" s="74"/>
      <c r="F280" s="78"/>
      <c r="G280" s="74"/>
      <c r="H280" s="74"/>
      <c r="I280" s="74"/>
      <c r="J280" s="103"/>
      <c r="K280" s="103"/>
    </row>
    <row r="281" spans="1:11" ht="13.2">
      <c r="A281" s="74"/>
      <c r="B281" s="78"/>
      <c r="C281" s="74"/>
      <c r="D281" s="74"/>
      <c r="E281" s="74"/>
      <c r="F281" s="78"/>
      <c r="G281" s="74"/>
      <c r="H281" s="74"/>
      <c r="I281" s="74"/>
      <c r="J281" s="103"/>
      <c r="K281" s="103"/>
    </row>
    <row r="282" spans="1:11" ht="13.2">
      <c r="A282" s="74"/>
      <c r="B282" s="78"/>
      <c r="C282" s="74"/>
      <c r="D282" s="74"/>
      <c r="E282" s="74"/>
      <c r="F282" s="78"/>
      <c r="G282" s="74"/>
      <c r="H282" s="74"/>
      <c r="I282" s="74"/>
      <c r="J282" s="103"/>
      <c r="K282" s="103"/>
    </row>
    <row r="283" spans="1:11" ht="13.2">
      <c r="A283" s="74"/>
      <c r="B283" s="78"/>
      <c r="C283" s="74"/>
      <c r="D283" s="74"/>
      <c r="E283" s="74"/>
      <c r="F283" s="78"/>
      <c r="G283" s="74"/>
      <c r="H283" s="74"/>
      <c r="I283" s="74"/>
      <c r="J283" s="103"/>
      <c r="K283" s="103"/>
    </row>
    <row r="284" spans="1:11" ht="13.2">
      <c r="A284" s="74"/>
      <c r="B284" s="78"/>
      <c r="C284" s="74"/>
      <c r="D284" s="74"/>
      <c r="E284" s="74"/>
      <c r="F284" s="78"/>
      <c r="G284" s="74"/>
      <c r="H284" s="74"/>
      <c r="I284" s="74"/>
      <c r="J284" s="103"/>
      <c r="K284" s="103"/>
    </row>
    <row r="285" spans="1:11" ht="13.2">
      <c r="A285" s="74"/>
      <c r="B285" s="78"/>
      <c r="C285" s="74"/>
      <c r="D285" s="74"/>
      <c r="E285" s="74"/>
      <c r="F285" s="78"/>
      <c r="G285" s="74"/>
      <c r="H285" s="74"/>
      <c r="I285" s="74"/>
      <c r="J285" s="103"/>
      <c r="K285" s="103"/>
    </row>
    <row r="286" spans="1:11" ht="13.2">
      <c r="A286" s="74"/>
      <c r="B286" s="78"/>
      <c r="C286" s="74"/>
      <c r="D286" s="74"/>
      <c r="E286" s="74"/>
      <c r="F286" s="78"/>
      <c r="G286" s="74"/>
      <c r="H286" s="74"/>
      <c r="I286" s="74"/>
      <c r="J286" s="103"/>
      <c r="K286" s="103"/>
    </row>
    <row r="287" spans="1:11" ht="13.2">
      <c r="A287" s="74"/>
      <c r="B287" s="78"/>
      <c r="C287" s="74"/>
      <c r="D287" s="74"/>
      <c r="E287" s="74"/>
      <c r="F287" s="78"/>
      <c r="G287" s="74"/>
      <c r="H287" s="74"/>
      <c r="I287" s="74"/>
      <c r="J287" s="103"/>
      <c r="K287" s="103"/>
    </row>
    <row r="288" spans="1:11" ht="13.2">
      <c r="A288" s="74"/>
      <c r="B288" s="78"/>
      <c r="C288" s="74"/>
      <c r="D288" s="74"/>
      <c r="E288" s="74"/>
      <c r="F288" s="78"/>
      <c r="G288" s="74"/>
      <c r="H288" s="74"/>
      <c r="I288" s="74"/>
      <c r="J288" s="103"/>
      <c r="K288" s="103"/>
    </row>
    <row r="289" spans="1:11" ht="13.2">
      <c r="A289" s="74"/>
      <c r="B289" s="78"/>
      <c r="C289" s="74"/>
      <c r="D289" s="74"/>
      <c r="E289" s="74"/>
      <c r="F289" s="78"/>
      <c r="G289" s="74"/>
      <c r="H289" s="74"/>
      <c r="I289" s="74"/>
      <c r="J289" s="103"/>
      <c r="K289" s="103"/>
    </row>
    <row r="290" spans="1:11" ht="13.2">
      <c r="A290" s="74"/>
      <c r="B290" s="78"/>
      <c r="C290" s="74"/>
      <c r="D290" s="74"/>
      <c r="E290" s="74"/>
      <c r="F290" s="78"/>
      <c r="G290" s="74"/>
      <c r="H290" s="74"/>
      <c r="I290" s="74"/>
      <c r="J290" s="103"/>
      <c r="K290" s="103"/>
    </row>
    <row r="291" spans="1:11" ht="13.2">
      <c r="A291" s="74"/>
      <c r="B291" s="78"/>
      <c r="C291" s="74"/>
      <c r="D291" s="74"/>
      <c r="E291" s="74"/>
      <c r="F291" s="78"/>
      <c r="G291" s="74"/>
      <c r="H291" s="74"/>
      <c r="I291" s="74"/>
      <c r="J291" s="103"/>
      <c r="K291" s="103"/>
    </row>
    <row r="292" spans="1:11" ht="13.2">
      <c r="A292" s="74"/>
      <c r="B292" s="78"/>
      <c r="C292" s="74"/>
      <c r="D292" s="74"/>
      <c r="E292" s="74"/>
      <c r="F292" s="78"/>
      <c r="G292" s="74"/>
      <c r="H292" s="74"/>
      <c r="I292" s="74"/>
      <c r="J292" s="103"/>
      <c r="K292" s="103"/>
    </row>
    <row r="293" spans="1:11" ht="13.2">
      <c r="A293" s="74"/>
      <c r="B293" s="78"/>
      <c r="C293" s="74"/>
      <c r="D293" s="74"/>
      <c r="E293" s="74"/>
      <c r="F293" s="78"/>
      <c r="G293" s="74"/>
      <c r="H293" s="74"/>
      <c r="I293" s="74"/>
      <c r="J293" s="103"/>
      <c r="K293" s="103"/>
    </row>
    <row r="294" spans="1:11" ht="13.2">
      <c r="A294" s="74"/>
      <c r="B294" s="78"/>
      <c r="C294" s="74"/>
      <c r="D294" s="74"/>
      <c r="E294" s="74"/>
      <c r="F294" s="78"/>
      <c r="G294" s="74"/>
      <c r="H294" s="74"/>
      <c r="I294" s="74"/>
      <c r="J294" s="103"/>
      <c r="K294" s="103"/>
    </row>
    <row r="295" spans="1:11" ht="13.2">
      <c r="A295" s="74"/>
      <c r="B295" s="78"/>
      <c r="C295" s="74"/>
      <c r="D295" s="74"/>
      <c r="E295" s="74"/>
      <c r="F295" s="78"/>
      <c r="G295" s="74"/>
      <c r="H295" s="74"/>
      <c r="I295" s="74"/>
      <c r="J295" s="103"/>
      <c r="K295" s="103"/>
    </row>
    <row r="296" spans="1:11" ht="13.2">
      <c r="A296" s="74"/>
      <c r="B296" s="78"/>
      <c r="C296" s="74"/>
      <c r="D296" s="74"/>
      <c r="E296" s="74"/>
      <c r="F296" s="78"/>
      <c r="G296" s="74"/>
      <c r="H296" s="74"/>
      <c r="I296" s="74"/>
      <c r="J296" s="103"/>
      <c r="K296" s="103"/>
    </row>
    <row r="297" spans="1:11" ht="13.2">
      <c r="A297" s="74"/>
      <c r="B297" s="78"/>
      <c r="C297" s="74"/>
      <c r="D297" s="74"/>
      <c r="E297" s="74"/>
      <c r="F297" s="78"/>
      <c r="G297" s="74"/>
      <c r="H297" s="74"/>
      <c r="I297" s="74"/>
      <c r="J297" s="103"/>
      <c r="K297" s="103"/>
    </row>
    <row r="298" spans="1:11" ht="13.2">
      <c r="A298" s="74"/>
      <c r="B298" s="78"/>
      <c r="C298" s="74"/>
      <c r="D298" s="74"/>
      <c r="E298" s="74"/>
      <c r="F298" s="78"/>
      <c r="G298" s="74"/>
      <c r="H298" s="74"/>
      <c r="I298" s="74"/>
      <c r="J298" s="103"/>
      <c r="K298" s="103"/>
    </row>
    <row r="299" spans="1:11" ht="13.2">
      <c r="A299" s="74"/>
      <c r="B299" s="78"/>
      <c r="C299" s="74"/>
      <c r="D299" s="74"/>
      <c r="E299" s="74"/>
      <c r="F299" s="78"/>
      <c r="G299" s="74"/>
      <c r="H299" s="74"/>
      <c r="I299" s="74"/>
      <c r="J299" s="103"/>
      <c r="K299" s="103"/>
    </row>
    <row r="300" spans="1:11" ht="13.2">
      <c r="A300" s="74"/>
      <c r="B300" s="78"/>
      <c r="C300" s="74"/>
      <c r="D300" s="74"/>
      <c r="E300" s="74"/>
      <c r="F300" s="78"/>
      <c r="G300" s="74"/>
      <c r="H300" s="74"/>
      <c r="I300" s="74"/>
      <c r="J300" s="103"/>
      <c r="K300" s="103"/>
    </row>
    <row r="301" spans="1:11" ht="13.2">
      <c r="A301" s="74"/>
      <c r="B301" s="78"/>
      <c r="C301" s="74"/>
      <c r="D301" s="74"/>
      <c r="E301" s="74"/>
      <c r="F301" s="78"/>
      <c r="G301" s="74"/>
      <c r="H301" s="74"/>
      <c r="I301" s="74"/>
      <c r="J301" s="103"/>
      <c r="K301" s="103"/>
    </row>
    <row r="302" spans="1:11" ht="13.2">
      <c r="A302" s="74"/>
      <c r="B302" s="78"/>
      <c r="C302" s="74"/>
      <c r="D302" s="74"/>
      <c r="E302" s="74"/>
      <c r="F302" s="78"/>
      <c r="G302" s="74"/>
      <c r="H302" s="74"/>
      <c r="I302" s="74"/>
      <c r="J302" s="103"/>
      <c r="K302" s="103"/>
    </row>
    <row r="303" spans="1:11" ht="13.2">
      <c r="A303" s="74"/>
      <c r="B303" s="78"/>
      <c r="C303" s="74"/>
      <c r="D303" s="74"/>
      <c r="E303" s="74"/>
      <c r="F303" s="78"/>
      <c r="G303" s="74"/>
      <c r="H303" s="74"/>
      <c r="I303" s="74"/>
      <c r="J303" s="103"/>
      <c r="K303" s="103"/>
    </row>
    <row r="304" spans="1:11" ht="13.2">
      <c r="A304" s="74"/>
      <c r="B304" s="78"/>
      <c r="C304" s="74"/>
      <c r="D304" s="74"/>
      <c r="E304" s="74"/>
      <c r="F304" s="78"/>
      <c r="G304" s="74"/>
      <c r="H304" s="74"/>
      <c r="I304" s="74"/>
      <c r="J304" s="103"/>
      <c r="K304" s="103"/>
    </row>
    <row r="305" spans="1:11" ht="13.2">
      <c r="A305" s="74"/>
      <c r="B305" s="78"/>
      <c r="C305" s="74"/>
      <c r="D305" s="74"/>
      <c r="E305" s="74"/>
      <c r="F305" s="78"/>
      <c r="G305" s="74"/>
      <c r="H305" s="74"/>
      <c r="I305" s="74"/>
      <c r="J305" s="103"/>
      <c r="K305" s="103"/>
    </row>
    <row r="306" spans="1:11" ht="13.2">
      <c r="A306" s="74"/>
      <c r="B306" s="78"/>
      <c r="C306" s="74"/>
      <c r="D306" s="74"/>
      <c r="E306" s="74"/>
      <c r="F306" s="78"/>
      <c r="G306" s="74"/>
      <c r="H306" s="74"/>
      <c r="I306" s="74"/>
      <c r="J306" s="103"/>
      <c r="K306" s="103"/>
    </row>
    <row r="307" spans="1:11" ht="13.2">
      <c r="A307" s="74"/>
      <c r="B307" s="78"/>
      <c r="C307" s="74"/>
      <c r="D307" s="74"/>
      <c r="E307" s="74"/>
      <c r="F307" s="78"/>
      <c r="G307" s="74"/>
      <c r="H307" s="74"/>
      <c r="I307" s="74"/>
      <c r="J307" s="103"/>
      <c r="K307" s="103"/>
    </row>
    <row r="308" spans="1:11" ht="13.2">
      <c r="A308" s="74"/>
      <c r="B308" s="78"/>
      <c r="C308" s="74"/>
      <c r="D308" s="74"/>
      <c r="E308" s="74"/>
      <c r="F308" s="78"/>
      <c r="G308" s="74"/>
      <c r="H308" s="74"/>
      <c r="I308" s="74"/>
      <c r="J308" s="103"/>
      <c r="K308" s="103"/>
    </row>
    <row r="309" spans="1:11" ht="13.2">
      <c r="A309" s="74"/>
      <c r="B309" s="78"/>
      <c r="C309" s="74"/>
      <c r="D309" s="74"/>
      <c r="E309" s="74"/>
      <c r="F309" s="78"/>
      <c r="G309" s="74"/>
      <c r="H309" s="74"/>
      <c r="I309" s="74"/>
      <c r="J309" s="103"/>
      <c r="K309" s="103"/>
    </row>
    <row r="310" spans="1:11" ht="13.2">
      <c r="A310" s="74"/>
      <c r="B310" s="78"/>
      <c r="C310" s="74"/>
      <c r="D310" s="74"/>
      <c r="E310" s="74"/>
      <c r="F310" s="78"/>
      <c r="G310" s="74"/>
      <c r="H310" s="74"/>
      <c r="I310" s="74"/>
      <c r="J310" s="103"/>
      <c r="K310" s="103"/>
    </row>
    <row r="311" spans="1:11" ht="13.2">
      <c r="A311" s="74"/>
      <c r="B311" s="78"/>
      <c r="C311" s="74"/>
      <c r="D311" s="74"/>
      <c r="E311" s="74"/>
      <c r="F311" s="78"/>
      <c r="G311" s="74"/>
      <c r="H311" s="74"/>
      <c r="I311" s="74"/>
      <c r="J311" s="103"/>
      <c r="K311" s="103"/>
    </row>
    <row r="312" spans="1:11" ht="13.2">
      <c r="A312" s="74"/>
      <c r="B312" s="78"/>
      <c r="C312" s="74"/>
      <c r="D312" s="74"/>
      <c r="E312" s="74"/>
      <c r="F312" s="78"/>
      <c r="G312" s="74"/>
      <c r="H312" s="74"/>
      <c r="I312" s="74"/>
      <c r="J312" s="103"/>
      <c r="K312" s="103"/>
    </row>
    <row r="313" spans="1:11" ht="13.2">
      <c r="A313" s="74"/>
      <c r="B313" s="78"/>
      <c r="C313" s="74"/>
      <c r="D313" s="74"/>
      <c r="E313" s="74"/>
      <c r="F313" s="78"/>
      <c r="G313" s="74"/>
      <c r="H313" s="74"/>
      <c r="I313" s="74"/>
      <c r="J313" s="103"/>
      <c r="K313" s="103"/>
    </row>
    <row r="314" spans="1:11" ht="13.2">
      <c r="A314" s="74"/>
      <c r="B314" s="78"/>
      <c r="C314" s="74"/>
      <c r="D314" s="74"/>
      <c r="E314" s="74"/>
      <c r="F314" s="78"/>
      <c r="G314" s="74"/>
      <c r="H314" s="74"/>
      <c r="I314" s="74"/>
      <c r="J314" s="103"/>
      <c r="K314" s="103"/>
    </row>
    <row r="315" spans="1:11" ht="13.2">
      <c r="A315" s="74"/>
      <c r="B315" s="78"/>
      <c r="C315" s="74"/>
      <c r="D315" s="74"/>
      <c r="E315" s="74"/>
      <c r="F315" s="78"/>
      <c r="G315" s="74"/>
      <c r="H315" s="74"/>
      <c r="I315" s="74"/>
      <c r="J315" s="103"/>
      <c r="K315" s="103"/>
    </row>
    <row r="316" spans="1:11" ht="13.2">
      <c r="A316" s="74"/>
      <c r="B316" s="78"/>
      <c r="C316" s="74"/>
      <c r="D316" s="74"/>
      <c r="E316" s="74"/>
      <c r="F316" s="78"/>
      <c r="G316" s="74"/>
      <c r="H316" s="74"/>
      <c r="I316" s="74"/>
      <c r="J316" s="103"/>
      <c r="K316" s="103"/>
    </row>
    <row r="317" spans="1:11" ht="13.2">
      <c r="A317" s="74"/>
      <c r="B317" s="78"/>
      <c r="C317" s="74"/>
      <c r="D317" s="74"/>
      <c r="E317" s="74"/>
      <c r="F317" s="78"/>
      <c r="G317" s="74"/>
      <c r="H317" s="74"/>
      <c r="I317" s="74"/>
      <c r="J317" s="103"/>
      <c r="K317" s="103"/>
    </row>
    <row r="318" spans="1:11" ht="13.2">
      <c r="A318" s="74"/>
      <c r="B318" s="78"/>
      <c r="C318" s="74"/>
      <c r="D318" s="74"/>
      <c r="E318" s="74"/>
      <c r="F318" s="78"/>
      <c r="G318" s="74"/>
      <c r="H318" s="74"/>
      <c r="I318" s="74"/>
      <c r="J318" s="103"/>
      <c r="K318" s="103"/>
    </row>
    <row r="319" spans="1:11" ht="13.2">
      <c r="A319" s="74"/>
      <c r="B319" s="78"/>
      <c r="C319" s="74"/>
      <c r="D319" s="74"/>
      <c r="E319" s="74"/>
      <c r="F319" s="78"/>
      <c r="G319" s="74"/>
      <c r="H319" s="74"/>
      <c r="I319" s="74"/>
      <c r="J319" s="103"/>
      <c r="K319" s="103"/>
    </row>
    <row r="320" spans="1:11" ht="13.2">
      <c r="A320" s="74"/>
      <c r="B320" s="78"/>
      <c r="C320" s="74"/>
      <c r="D320" s="74"/>
      <c r="E320" s="74"/>
      <c r="F320" s="78"/>
      <c r="G320" s="74"/>
      <c r="H320" s="74"/>
      <c r="I320" s="74"/>
      <c r="J320" s="103"/>
      <c r="K320" s="103"/>
    </row>
    <row r="321" spans="1:11" ht="13.2">
      <c r="A321" s="74"/>
      <c r="B321" s="78"/>
      <c r="C321" s="74"/>
      <c r="D321" s="74"/>
      <c r="E321" s="74"/>
      <c r="F321" s="78"/>
      <c r="G321" s="74"/>
      <c r="H321" s="74"/>
      <c r="I321" s="74"/>
      <c r="J321" s="103"/>
      <c r="K321" s="103"/>
    </row>
    <row r="322" spans="1:11" ht="13.2">
      <c r="A322" s="74"/>
      <c r="B322" s="78"/>
      <c r="C322" s="74"/>
      <c r="D322" s="74"/>
      <c r="E322" s="74"/>
      <c r="F322" s="78"/>
      <c r="G322" s="74"/>
      <c r="H322" s="74"/>
      <c r="I322" s="74"/>
      <c r="J322" s="103"/>
      <c r="K322" s="103"/>
    </row>
    <row r="323" spans="1:11" ht="13.2">
      <c r="A323" s="74"/>
      <c r="B323" s="78"/>
      <c r="C323" s="74"/>
      <c r="D323" s="74"/>
      <c r="E323" s="74"/>
      <c r="F323" s="78"/>
      <c r="G323" s="74"/>
      <c r="H323" s="74"/>
      <c r="I323" s="74"/>
      <c r="J323" s="103"/>
      <c r="K323" s="103"/>
    </row>
    <row r="324" spans="1:11" ht="13.2">
      <c r="A324" s="74"/>
      <c r="B324" s="78"/>
      <c r="C324" s="74"/>
      <c r="D324" s="74"/>
      <c r="E324" s="74"/>
      <c r="F324" s="78"/>
      <c r="G324" s="74"/>
      <c r="H324" s="74"/>
      <c r="I324" s="74"/>
      <c r="J324" s="103"/>
      <c r="K324" s="103"/>
    </row>
    <row r="325" spans="1:11" ht="13.2">
      <c r="A325" s="74"/>
      <c r="B325" s="78"/>
      <c r="C325" s="74"/>
      <c r="D325" s="74"/>
      <c r="E325" s="74"/>
      <c r="F325" s="78"/>
      <c r="G325" s="74"/>
      <c r="H325" s="74"/>
      <c r="I325" s="74"/>
      <c r="J325" s="103"/>
      <c r="K325" s="103"/>
    </row>
    <row r="326" spans="1:11" ht="13.2">
      <c r="A326" s="74"/>
      <c r="B326" s="78"/>
      <c r="C326" s="74"/>
      <c r="D326" s="74"/>
      <c r="E326" s="74"/>
      <c r="F326" s="78"/>
      <c r="G326" s="74"/>
      <c r="H326" s="74"/>
      <c r="I326" s="74"/>
      <c r="J326" s="103"/>
      <c r="K326" s="103"/>
    </row>
    <row r="327" spans="1:11" ht="13.2">
      <c r="A327" s="74"/>
      <c r="B327" s="78"/>
      <c r="C327" s="74"/>
      <c r="D327" s="74"/>
      <c r="E327" s="74"/>
      <c r="F327" s="78"/>
      <c r="G327" s="74"/>
      <c r="H327" s="74"/>
      <c r="I327" s="74"/>
      <c r="J327" s="103"/>
      <c r="K327" s="103"/>
    </row>
    <row r="328" spans="1:11" ht="13.2">
      <c r="A328" s="74"/>
      <c r="B328" s="78"/>
      <c r="C328" s="74"/>
      <c r="D328" s="74"/>
      <c r="E328" s="74"/>
      <c r="F328" s="78"/>
      <c r="G328" s="74"/>
      <c r="H328" s="74"/>
      <c r="I328" s="74"/>
      <c r="J328" s="103"/>
      <c r="K328" s="103"/>
    </row>
    <row r="329" spans="1:11" ht="13.2">
      <c r="A329" s="74"/>
      <c r="B329" s="78"/>
      <c r="C329" s="74"/>
      <c r="D329" s="74"/>
      <c r="E329" s="74"/>
      <c r="F329" s="78"/>
      <c r="G329" s="74"/>
      <c r="H329" s="74"/>
      <c r="I329" s="74"/>
      <c r="J329" s="103"/>
      <c r="K329" s="103"/>
    </row>
    <row r="330" spans="1:11" ht="13.2">
      <c r="A330" s="74"/>
      <c r="B330" s="78"/>
      <c r="C330" s="74"/>
      <c r="D330" s="74"/>
      <c r="E330" s="74"/>
      <c r="F330" s="78"/>
      <c r="G330" s="74"/>
      <c r="H330" s="74"/>
      <c r="I330" s="74"/>
      <c r="J330" s="103"/>
      <c r="K330" s="103"/>
    </row>
    <row r="331" spans="1:11" ht="13.2">
      <c r="A331" s="74"/>
      <c r="B331" s="78"/>
      <c r="C331" s="74"/>
      <c r="D331" s="74"/>
      <c r="E331" s="74"/>
      <c r="F331" s="78"/>
      <c r="G331" s="74"/>
      <c r="H331" s="74"/>
      <c r="I331" s="74"/>
      <c r="J331" s="103"/>
      <c r="K331" s="103"/>
    </row>
    <row r="332" spans="1:11" ht="13.2">
      <c r="A332" s="74"/>
      <c r="B332" s="78"/>
      <c r="C332" s="74"/>
      <c r="D332" s="74"/>
      <c r="E332" s="74"/>
      <c r="F332" s="78"/>
      <c r="G332" s="74"/>
      <c r="H332" s="74"/>
      <c r="I332" s="74"/>
      <c r="J332" s="103"/>
      <c r="K332" s="103"/>
    </row>
    <row r="333" spans="1:11" ht="13.2">
      <c r="A333" s="74"/>
      <c r="B333" s="78"/>
      <c r="C333" s="74"/>
      <c r="D333" s="74"/>
      <c r="E333" s="74"/>
      <c r="F333" s="78"/>
      <c r="G333" s="74"/>
      <c r="H333" s="74"/>
      <c r="I333" s="74"/>
      <c r="J333" s="103"/>
      <c r="K333" s="103"/>
    </row>
    <row r="334" spans="1:11" ht="13.2">
      <c r="A334" s="74"/>
      <c r="B334" s="78"/>
      <c r="C334" s="74"/>
      <c r="D334" s="74"/>
      <c r="E334" s="74"/>
      <c r="F334" s="78"/>
      <c r="G334" s="74"/>
      <c r="H334" s="74"/>
      <c r="I334" s="74"/>
      <c r="J334" s="103"/>
      <c r="K334" s="103"/>
    </row>
    <row r="335" spans="1:11" ht="13.2">
      <c r="A335" s="74"/>
      <c r="B335" s="78"/>
      <c r="C335" s="74"/>
      <c r="D335" s="74"/>
      <c r="E335" s="74"/>
      <c r="F335" s="78"/>
      <c r="G335" s="74"/>
      <c r="H335" s="74"/>
      <c r="I335" s="74"/>
      <c r="J335" s="103"/>
      <c r="K335" s="103"/>
    </row>
    <row r="336" spans="1:11" ht="13.2">
      <c r="A336" s="74"/>
      <c r="B336" s="78"/>
      <c r="C336" s="74"/>
      <c r="D336" s="74"/>
      <c r="E336" s="74"/>
      <c r="F336" s="78"/>
      <c r="G336" s="74"/>
      <c r="H336" s="74"/>
      <c r="I336" s="74"/>
      <c r="J336" s="103"/>
      <c r="K336" s="103"/>
    </row>
    <row r="337" spans="1:11" ht="13.2">
      <c r="A337" s="74"/>
      <c r="B337" s="78"/>
      <c r="C337" s="74"/>
      <c r="D337" s="74"/>
      <c r="E337" s="74"/>
      <c r="F337" s="78"/>
      <c r="G337" s="74"/>
      <c r="H337" s="74"/>
      <c r="I337" s="74"/>
      <c r="J337" s="103"/>
      <c r="K337" s="103"/>
    </row>
    <row r="338" spans="1:11" ht="13.2">
      <c r="A338" s="74"/>
      <c r="B338" s="78"/>
      <c r="C338" s="74"/>
      <c r="D338" s="74"/>
      <c r="E338" s="74"/>
      <c r="F338" s="78"/>
      <c r="G338" s="74"/>
      <c r="H338" s="74"/>
      <c r="I338" s="74"/>
      <c r="J338" s="103"/>
      <c r="K338" s="103"/>
    </row>
    <row r="339" spans="1:11" ht="13.2">
      <c r="A339" s="74"/>
      <c r="B339" s="78"/>
      <c r="C339" s="74"/>
      <c r="D339" s="74"/>
      <c r="E339" s="74"/>
      <c r="F339" s="78"/>
      <c r="G339" s="74"/>
      <c r="H339" s="74"/>
      <c r="I339" s="74"/>
      <c r="J339" s="103"/>
      <c r="K339" s="103"/>
    </row>
    <row r="340" spans="1:11" ht="13.2">
      <c r="A340" s="74"/>
      <c r="B340" s="78"/>
      <c r="C340" s="74"/>
      <c r="D340" s="74"/>
      <c r="E340" s="74"/>
      <c r="F340" s="78"/>
      <c r="G340" s="74"/>
      <c r="H340" s="74"/>
      <c r="I340" s="74"/>
      <c r="J340" s="103"/>
      <c r="K340" s="103"/>
    </row>
    <row r="341" spans="1:11" ht="13.2">
      <c r="A341" s="74"/>
      <c r="B341" s="78"/>
      <c r="C341" s="74"/>
      <c r="D341" s="74"/>
      <c r="E341" s="74"/>
      <c r="F341" s="78"/>
      <c r="G341" s="74"/>
      <c r="H341" s="74"/>
      <c r="I341" s="74"/>
      <c r="J341" s="103"/>
      <c r="K341" s="103"/>
    </row>
    <row r="342" spans="1:11" ht="13.2">
      <c r="A342" s="74"/>
      <c r="B342" s="78"/>
      <c r="C342" s="74"/>
      <c r="D342" s="74"/>
      <c r="E342" s="74"/>
      <c r="F342" s="78"/>
      <c r="G342" s="74"/>
      <c r="H342" s="74"/>
      <c r="I342" s="74"/>
      <c r="J342" s="103"/>
      <c r="K342" s="103"/>
    </row>
    <row r="343" spans="1:11" ht="13.2">
      <c r="A343" s="74"/>
      <c r="B343" s="78"/>
      <c r="C343" s="74"/>
      <c r="D343" s="74"/>
      <c r="E343" s="74"/>
      <c r="F343" s="78"/>
      <c r="G343" s="74"/>
      <c r="H343" s="74"/>
      <c r="I343" s="74"/>
      <c r="J343" s="103"/>
      <c r="K343" s="103"/>
    </row>
    <row r="344" spans="1:11" ht="13.2">
      <c r="A344" s="74"/>
      <c r="B344" s="78"/>
      <c r="C344" s="74"/>
      <c r="D344" s="74"/>
      <c r="E344" s="74"/>
      <c r="F344" s="78"/>
      <c r="G344" s="74"/>
      <c r="H344" s="74"/>
      <c r="I344" s="74"/>
      <c r="J344" s="103"/>
      <c r="K344" s="103"/>
    </row>
    <row r="345" spans="1:11" ht="13.2">
      <c r="A345" s="74"/>
      <c r="B345" s="78"/>
      <c r="C345" s="74"/>
      <c r="D345" s="74"/>
      <c r="E345" s="74"/>
      <c r="F345" s="78"/>
      <c r="G345" s="74"/>
      <c r="H345" s="74"/>
      <c r="I345" s="74"/>
      <c r="J345" s="103"/>
      <c r="K345" s="103"/>
    </row>
    <row r="346" spans="1:11" ht="13.2">
      <c r="A346" s="74"/>
      <c r="B346" s="78"/>
      <c r="C346" s="74"/>
      <c r="D346" s="74"/>
      <c r="E346" s="74"/>
      <c r="F346" s="78"/>
      <c r="G346" s="74"/>
      <c r="H346" s="74"/>
      <c r="I346" s="74"/>
      <c r="J346" s="103"/>
      <c r="K346" s="103"/>
    </row>
    <row r="347" spans="1:11" ht="13.2">
      <c r="A347" s="74"/>
      <c r="B347" s="78"/>
      <c r="C347" s="74"/>
      <c r="D347" s="74"/>
      <c r="E347" s="74"/>
      <c r="F347" s="78"/>
      <c r="G347" s="74"/>
      <c r="H347" s="74"/>
      <c r="I347" s="74"/>
      <c r="J347" s="103"/>
      <c r="K347" s="103"/>
    </row>
    <row r="348" spans="1:11" ht="13.2">
      <c r="A348" s="74"/>
      <c r="B348" s="78"/>
      <c r="C348" s="74"/>
      <c r="D348" s="74"/>
      <c r="E348" s="74"/>
      <c r="F348" s="78"/>
      <c r="G348" s="74"/>
      <c r="H348" s="74"/>
      <c r="I348" s="74"/>
      <c r="J348" s="103"/>
      <c r="K348" s="103"/>
    </row>
    <row r="349" spans="1:11" ht="13.2">
      <c r="A349" s="74"/>
      <c r="B349" s="78"/>
      <c r="C349" s="74"/>
      <c r="D349" s="74"/>
      <c r="E349" s="74"/>
      <c r="F349" s="78"/>
      <c r="G349" s="74"/>
      <c r="H349" s="74"/>
      <c r="I349" s="74"/>
      <c r="J349" s="103"/>
      <c r="K349" s="103"/>
    </row>
    <row r="350" spans="1:11" ht="13.2">
      <c r="A350" s="74"/>
      <c r="B350" s="78"/>
      <c r="C350" s="74"/>
      <c r="D350" s="74"/>
      <c r="E350" s="74"/>
      <c r="F350" s="78"/>
      <c r="G350" s="74"/>
      <c r="H350" s="74"/>
      <c r="I350" s="74"/>
      <c r="J350" s="103"/>
      <c r="K350" s="103"/>
    </row>
    <row r="351" spans="1:11" ht="13.2">
      <c r="A351" s="74"/>
      <c r="B351" s="78"/>
      <c r="C351" s="74"/>
      <c r="D351" s="74"/>
      <c r="E351" s="74"/>
      <c r="F351" s="78"/>
      <c r="G351" s="74"/>
      <c r="H351" s="74"/>
      <c r="I351" s="74"/>
      <c r="J351" s="103"/>
      <c r="K351" s="103"/>
    </row>
    <row r="352" spans="1:11" ht="13.2">
      <c r="A352" s="74"/>
      <c r="B352" s="78"/>
      <c r="C352" s="74"/>
      <c r="D352" s="74"/>
      <c r="E352" s="74"/>
      <c r="F352" s="78"/>
      <c r="G352" s="74"/>
      <c r="H352" s="74"/>
      <c r="I352" s="74"/>
      <c r="J352" s="103"/>
      <c r="K352" s="103"/>
    </row>
    <row r="353" spans="1:11" ht="13.2">
      <c r="A353" s="74"/>
      <c r="B353" s="78"/>
      <c r="C353" s="74"/>
      <c r="D353" s="74"/>
      <c r="E353" s="74"/>
      <c r="F353" s="78"/>
      <c r="G353" s="74"/>
      <c r="H353" s="74"/>
      <c r="I353" s="74"/>
      <c r="J353" s="103"/>
      <c r="K353" s="103"/>
    </row>
    <row r="354" spans="1:11" ht="13.2">
      <c r="A354" s="74"/>
      <c r="B354" s="78"/>
      <c r="C354" s="74"/>
      <c r="D354" s="74"/>
      <c r="E354" s="74"/>
      <c r="F354" s="78"/>
      <c r="G354" s="74"/>
      <c r="H354" s="74"/>
      <c r="I354" s="74"/>
      <c r="J354" s="103"/>
      <c r="K354" s="103"/>
    </row>
    <row r="355" spans="1:11" ht="13.2">
      <c r="A355" s="74"/>
      <c r="B355" s="78"/>
      <c r="C355" s="74"/>
      <c r="D355" s="74"/>
      <c r="E355" s="74"/>
      <c r="F355" s="78"/>
      <c r="G355" s="74"/>
      <c r="H355" s="74"/>
      <c r="I355" s="74"/>
      <c r="J355" s="103"/>
      <c r="K355" s="103"/>
    </row>
    <row r="356" spans="1:11" ht="13.2">
      <c r="A356" s="74"/>
      <c r="B356" s="78"/>
      <c r="C356" s="74"/>
      <c r="D356" s="74"/>
      <c r="E356" s="74"/>
      <c r="F356" s="78"/>
      <c r="G356" s="74"/>
      <c r="H356" s="74"/>
      <c r="I356" s="74"/>
      <c r="J356" s="103"/>
      <c r="K356" s="103"/>
    </row>
    <row r="357" spans="1:11" ht="13.2">
      <c r="A357" s="74"/>
      <c r="B357" s="78"/>
      <c r="C357" s="74"/>
      <c r="D357" s="74"/>
      <c r="E357" s="74"/>
      <c r="F357" s="78"/>
      <c r="G357" s="74"/>
      <c r="H357" s="74"/>
      <c r="I357" s="74"/>
      <c r="J357" s="103"/>
      <c r="K357" s="103"/>
    </row>
    <row r="358" spans="1:11" ht="13.2">
      <c r="A358" s="74"/>
      <c r="B358" s="78"/>
      <c r="C358" s="74"/>
      <c r="D358" s="74"/>
      <c r="E358" s="74"/>
      <c r="F358" s="78"/>
      <c r="G358" s="74"/>
      <c r="H358" s="74"/>
      <c r="I358" s="74"/>
      <c r="J358" s="103"/>
      <c r="K358" s="103"/>
    </row>
    <row r="359" spans="1:11" ht="13.2">
      <c r="A359" s="74"/>
      <c r="B359" s="78"/>
      <c r="C359" s="74"/>
      <c r="D359" s="74"/>
      <c r="E359" s="74"/>
      <c r="F359" s="78"/>
      <c r="G359" s="74"/>
      <c r="H359" s="74"/>
      <c r="I359" s="74"/>
      <c r="J359" s="103"/>
      <c r="K359" s="103"/>
    </row>
    <row r="360" spans="1:11" ht="13.2">
      <c r="A360" s="74"/>
      <c r="B360" s="78"/>
      <c r="C360" s="74"/>
      <c r="D360" s="74"/>
      <c r="E360" s="74"/>
      <c r="F360" s="78"/>
      <c r="G360" s="74"/>
      <c r="H360" s="74"/>
      <c r="I360" s="74"/>
      <c r="J360" s="103"/>
      <c r="K360" s="103"/>
    </row>
    <row r="361" spans="1:11" ht="13.2">
      <c r="A361" s="74"/>
      <c r="B361" s="78"/>
      <c r="C361" s="74"/>
      <c r="D361" s="74"/>
      <c r="E361" s="74"/>
      <c r="F361" s="78"/>
      <c r="G361" s="74"/>
      <c r="H361" s="74"/>
      <c r="I361" s="74"/>
      <c r="J361" s="103"/>
      <c r="K361" s="103"/>
    </row>
    <row r="362" spans="1:11" ht="13.2">
      <c r="A362" s="74"/>
      <c r="B362" s="78"/>
      <c r="C362" s="74"/>
      <c r="D362" s="74"/>
      <c r="E362" s="74"/>
      <c r="F362" s="78"/>
      <c r="G362" s="74"/>
      <c r="H362" s="74"/>
      <c r="I362" s="74"/>
      <c r="J362" s="103"/>
      <c r="K362" s="103"/>
    </row>
    <row r="363" spans="1:11" ht="13.2">
      <c r="A363" s="74"/>
      <c r="B363" s="78"/>
      <c r="C363" s="74"/>
      <c r="D363" s="74"/>
      <c r="E363" s="74"/>
      <c r="F363" s="78"/>
      <c r="G363" s="74"/>
      <c r="H363" s="74"/>
      <c r="I363" s="74"/>
      <c r="J363" s="103"/>
      <c r="K363" s="103"/>
    </row>
    <row r="364" spans="1:11" ht="13.2">
      <c r="A364" s="74"/>
      <c r="B364" s="78"/>
      <c r="C364" s="74"/>
      <c r="D364" s="74"/>
      <c r="E364" s="74"/>
      <c r="F364" s="78"/>
      <c r="G364" s="74"/>
      <c r="H364" s="74"/>
      <c r="I364" s="74"/>
      <c r="J364" s="103"/>
      <c r="K364" s="103"/>
    </row>
    <row r="365" spans="1:11" ht="13.2">
      <c r="A365" s="74"/>
      <c r="B365" s="78"/>
      <c r="C365" s="74"/>
      <c r="D365" s="74"/>
      <c r="E365" s="74"/>
      <c r="F365" s="78"/>
      <c r="G365" s="74"/>
      <c r="H365" s="74"/>
      <c r="I365" s="74"/>
      <c r="J365" s="103"/>
      <c r="K365" s="103"/>
    </row>
    <row r="366" spans="1:11" ht="13.2">
      <c r="A366" s="74"/>
      <c r="B366" s="78"/>
      <c r="C366" s="74"/>
      <c r="D366" s="74"/>
      <c r="E366" s="74"/>
      <c r="F366" s="78"/>
      <c r="G366" s="74"/>
      <c r="H366" s="74"/>
      <c r="I366" s="74"/>
      <c r="J366" s="103"/>
      <c r="K366" s="103"/>
    </row>
    <row r="367" spans="1:11" ht="13.2">
      <c r="A367" s="74"/>
      <c r="B367" s="78"/>
      <c r="C367" s="74"/>
      <c r="D367" s="74"/>
      <c r="E367" s="74"/>
      <c r="F367" s="78"/>
      <c r="G367" s="74"/>
      <c r="H367" s="74"/>
      <c r="I367" s="74"/>
      <c r="J367" s="103"/>
      <c r="K367" s="103"/>
    </row>
    <row r="368" spans="1:11" ht="13.2">
      <c r="A368" s="74"/>
      <c r="B368" s="78"/>
      <c r="C368" s="74"/>
      <c r="D368" s="74"/>
      <c r="E368" s="74"/>
      <c r="F368" s="78"/>
      <c r="G368" s="74"/>
      <c r="H368" s="74"/>
      <c r="I368" s="74"/>
      <c r="J368" s="103"/>
      <c r="K368" s="103"/>
    </row>
    <row r="369" spans="1:11" ht="13.2">
      <c r="A369" s="74"/>
      <c r="B369" s="78"/>
      <c r="C369" s="74"/>
      <c r="D369" s="74"/>
      <c r="E369" s="74"/>
      <c r="F369" s="78"/>
      <c r="G369" s="74"/>
      <c r="H369" s="74"/>
      <c r="I369" s="74"/>
      <c r="J369" s="103"/>
      <c r="K369" s="103"/>
    </row>
    <row r="370" spans="1:11" ht="13.2">
      <c r="A370" s="74"/>
      <c r="B370" s="78"/>
      <c r="C370" s="74"/>
      <c r="D370" s="74"/>
      <c r="E370" s="74"/>
      <c r="F370" s="78"/>
      <c r="G370" s="74"/>
      <c r="H370" s="74"/>
      <c r="I370" s="74"/>
      <c r="J370" s="103"/>
      <c r="K370" s="103"/>
    </row>
    <row r="371" spans="1:11" ht="13.2">
      <c r="A371" s="74"/>
      <c r="B371" s="78"/>
      <c r="C371" s="74"/>
      <c r="D371" s="74"/>
      <c r="E371" s="74"/>
      <c r="F371" s="78"/>
      <c r="G371" s="74"/>
      <c r="H371" s="74"/>
      <c r="I371" s="74"/>
      <c r="J371" s="103"/>
      <c r="K371" s="103"/>
    </row>
    <row r="372" spans="1:11" ht="13.2">
      <c r="A372" s="74"/>
      <c r="B372" s="78"/>
      <c r="C372" s="74"/>
      <c r="D372" s="74"/>
      <c r="E372" s="74"/>
      <c r="F372" s="78"/>
      <c r="G372" s="74"/>
      <c r="H372" s="74"/>
      <c r="I372" s="74"/>
      <c r="J372" s="103"/>
      <c r="K372" s="103"/>
    </row>
    <row r="373" spans="1:11" ht="13.2">
      <c r="A373" s="74"/>
      <c r="B373" s="78"/>
      <c r="C373" s="74"/>
      <c r="D373" s="74"/>
      <c r="E373" s="74"/>
      <c r="F373" s="78"/>
      <c r="G373" s="74"/>
      <c r="H373" s="74"/>
      <c r="I373" s="74"/>
      <c r="J373" s="103"/>
      <c r="K373" s="103"/>
    </row>
    <row r="374" spans="1:11" ht="13.2">
      <c r="A374" s="74"/>
      <c r="B374" s="78"/>
      <c r="C374" s="74"/>
      <c r="D374" s="74"/>
      <c r="E374" s="74"/>
      <c r="F374" s="78"/>
      <c r="G374" s="74"/>
      <c r="H374" s="74"/>
      <c r="I374" s="74"/>
      <c r="J374" s="103"/>
      <c r="K374" s="103"/>
    </row>
    <row r="375" spans="1:11" ht="13.2">
      <c r="A375" s="74"/>
      <c r="B375" s="78"/>
      <c r="C375" s="74"/>
      <c r="D375" s="74"/>
      <c r="E375" s="74"/>
      <c r="F375" s="78"/>
      <c r="G375" s="74"/>
      <c r="H375" s="74"/>
      <c r="I375" s="74"/>
      <c r="J375" s="103"/>
      <c r="K375" s="103"/>
    </row>
    <row r="376" spans="1:11" ht="13.2">
      <c r="A376" s="74"/>
      <c r="B376" s="78"/>
      <c r="C376" s="74"/>
      <c r="D376" s="74"/>
      <c r="E376" s="74"/>
      <c r="F376" s="78"/>
      <c r="G376" s="74"/>
      <c r="H376" s="74"/>
      <c r="I376" s="74"/>
      <c r="J376" s="103"/>
      <c r="K376" s="103"/>
    </row>
    <row r="377" spans="1:11" ht="13.2">
      <c r="A377" s="74"/>
      <c r="B377" s="78"/>
      <c r="C377" s="74"/>
      <c r="D377" s="74"/>
      <c r="E377" s="74"/>
      <c r="F377" s="78"/>
      <c r="G377" s="74"/>
      <c r="H377" s="74"/>
      <c r="I377" s="74"/>
      <c r="J377" s="103"/>
      <c r="K377" s="103"/>
    </row>
    <row r="378" spans="1:11" ht="13.2">
      <c r="A378" s="74"/>
      <c r="B378" s="78"/>
      <c r="C378" s="74"/>
      <c r="D378" s="74"/>
      <c r="E378" s="74"/>
      <c r="F378" s="78"/>
      <c r="G378" s="74"/>
      <c r="H378" s="74"/>
      <c r="I378" s="74"/>
      <c r="J378" s="103"/>
      <c r="K378" s="103"/>
    </row>
    <row r="379" spans="1:11" ht="13.2">
      <c r="A379" s="74"/>
      <c r="B379" s="78"/>
      <c r="C379" s="74"/>
      <c r="D379" s="74"/>
      <c r="E379" s="74"/>
      <c r="F379" s="78"/>
      <c r="G379" s="74"/>
      <c r="H379" s="74"/>
      <c r="I379" s="74"/>
      <c r="J379" s="103"/>
      <c r="K379" s="103"/>
    </row>
    <row r="380" spans="1:11" ht="13.2">
      <c r="A380" s="74"/>
      <c r="B380" s="78"/>
      <c r="C380" s="74"/>
      <c r="D380" s="74"/>
      <c r="E380" s="74"/>
      <c r="F380" s="78"/>
      <c r="G380" s="74"/>
      <c r="H380" s="74"/>
      <c r="I380" s="74"/>
      <c r="J380" s="103"/>
      <c r="K380" s="103"/>
    </row>
    <row r="381" spans="1:11" ht="13.2">
      <c r="A381" s="74"/>
      <c r="B381" s="78"/>
      <c r="C381" s="74"/>
      <c r="D381" s="74"/>
      <c r="E381" s="74"/>
      <c r="F381" s="78"/>
      <c r="G381" s="74"/>
      <c r="H381" s="74"/>
      <c r="I381" s="74"/>
      <c r="J381" s="103"/>
      <c r="K381" s="103"/>
    </row>
    <row r="382" spans="1:11" ht="13.2">
      <c r="A382" s="74"/>
      <c r="B382" s="78"/>
      <c r="C382" s="74"/>
      <c r="D382" s="74"/>
      <c r="E382" s="74"/>
      <c r="F382" s="78"/>
      <c r="G382" s="74"/>
      <c r="H382" s="74"/>
      <c r="I382" s="74"/>
      <c r="J382" s="103"/>
      <c r="K382" s="103"/>
    </row>
    <row r="383" spans="1:11" ht="13.2">
      <c r="A383" s="74"/>
      <c r="B383" s="78"/>
      <c r="C383" s="74"/>
      <c r="D383" s="74"/>
      <c r="E383" s="74"/>
      <c r="F383" s="78"/>
      <c r="G383" s="74"/>
      <c r="H383" s="74"/>
      <c r="I383" s="74"/>
      <c r="J383" s="103"/>
      <c r="K383" s="103"/>
    </row>
    <row r="384" spans="1:11" ht="13.2">
      <c r="A384" s="74"/>
      <c r="B384" s="78"/>
      <c r="C384" s="74"/>
      <c r="D384" s="74"/>
      <c r="E384" s="74"/>
      <c r="F384" s="78"/>
      <c r="G384" s="74"/>
      <c r="H384" s="74"/>
      <c r="I384" s="74"/>
      <c r="J384" s="103"/>
      <c r="K384" s="103"/>
    </row>
    <row r="385" spans="1:11" ht="13.2">
      <c r="A385" s="74"/>
      <c r="B385" s="78"/>
      <c r="C385" s="74"/>
      <c r="D385" s="74"/>
      <c r="E385" s="74"/>
      <c r="F385" s="78"/>
      <c r="G385" s="74"/>
      <c r="H385" s="74"/>
      <c r="I385" s="74"/>
      <c r="J385" s="103"/>
      <c r="K385" s="103"/>
    </row>
    <row r="386" spans="1:11" ht="13.2">
      <c r="A386" s="74"/>
      <c r="B386" s="78"/>
      <c r="C386" s="74"/>
      <c r="D386" s="74"/>
      <c r="E386" s="74"/>
      <c r="F386" s="78"/>
      <c r="G386" s="74"/>
      <c r="H386" s="74"/>
      <c r="I386" s="74"/>
      <c r="J386" s="103"/>
      <c r="K386" s="103"/>
    </row>
    <row r="387" spans="1:11" ht="13.2">
      <c r="A387" s="74"/>
      <c r="B387" s="78"/>
      <c r="C387" s="74"/>
      <c r="D387" s="74"/>
      <c r="E387" s="74"/>
      <c r="F387" s="78"/>
      <c r="G387" s="74"/>
      <c r="H387" s="74"/>
      <c r="I387" s="74"/>
      <c r="J387" s="103"/>
      <c r="K387" s="103"/>
    </row>
    <row r="388" spans="1:11" ht="13.2">
      <c r="A388" s="74"/>
      <c r="B388" s="78"/>
      <c r="C388" s="74"/>
      <c r="D388" s="74"/>
      <c r="E388" s="74"/>
      <c r="F388" s="78"/>
      <c r="G388" s="74"/>
      <c r="H388" s="74"/>
      <c r="I388" s="74"/>
      <c r="J388" s="103"/>
      <c r="K388" s="103"/>
    </row>
    <row r="389" spans="1:11" ht="13.2">
      <c r="A389" s="74"/>
      <c r="B389" s="78"/>
      <c r="C389" s="74"/>
      <c r="D389" s="74"/>
      <c r="E389" s="74"/>
      <c r="F389" s="78"/>
      <c r="G389" s="74"/>
      <c r="H389" s="74"/>
      <c r="I389" s="74"/>
      <c r="J389" s="103"/>
      <c r="K389" s="103"/>
    </row>
    <row r="390" spans="1:11" ht="13.2">
      <c r="A390" s="74"/>
      <c r="B390" s="78"/>
      <c r="C390" s="74"/>
      <c r="D390" s="74"/>
      <c r="E390" s="74"/>
      <c r="F390" s="78"/>
      <c r="G390" s="74"/>
      <c r="H390" s="74"/>
      <c r="I390" s="74"/>
      <c r="J390" s="103"/>
      <c r="K390" s="103"/>
    </row>
    <row r="391" spans="1:11" ht="13.2">
      <c r="A391" s="74"/>
      <c r="B391" s="78"/>
      <c r="C391" s="74"/>
      <c r="D391" s="74"/>
      <c r="E391" s="74"/>
      <c r="F391" s="78"/>
      <c r="G391" s="74"/>
      <c r="H391" s="74"/>
      <c r="I391" s="74"/>
      <c r="J391" s="103"/>
      <c r="K391" s="103"/>
    </row>
    <row r="392" spans="1:11" ht="13.2">
      <c r="A392" s="74"/>
      <c r="B392" s="78"/>
      <c r="C392" s="74"/>
      <c r="D392" s="74"/>
      <c r="E392" s="74"/>
      <c r="F392" s="78"/>
      <c r="G392" s="74"/>
      <c r="H392" s="74"/>
      <c r="I392" s="74"/>
      <c r="J392" s="103"/>
      <c r="K392" s="103"/>
    </row>
    <row r="393" spans="1:11" ht="13.2">
      <c r="A393" s="74"/>
      <c r="B393" s="78"/>
      <c r="C393" s="74"/>
      <c r="D393" s="74"/>
      <c r="E393" s="74"/>
      <c r="F393" s="78"/>
      <c r="G393" s="74"/>
      <c r="H393" s="74"/>
      <c r="I393" s="74"/>
      <c r="J393" s="103"/>
      <c r="K393" s="103"/>
    </row>
    <row r="394" spans="1:11" ht="13.2">
      <c r="A394" s="74"/>
      <c r="B394" s="78"/>
      <c r="C394" s="74"/>
      <c r="D394" s="74"/>
      <c r="E394" s="74"/>
      <c r="F394" s="78"/>
      <c r="G394" s="74"/>
      <c r="H394" s="74"/>
      <c r="I394" s="74"/>
      <c r="J394" s="103"/>
      <c r="K394" s="103"/>
    </row>
    <row r="395" spans="1:11" ht="13.2">
      <c r="A395" s="74"/>
      <c r="B395" s="78"/>
      <c r="C395" s="74"/>
      <c r="D395" s="74"/>
      <c r="E395" s="74"/>
      <c r="F395" s="78"/>
      <c r="G395" s="74"/>
      <c r="H395" s="74"/>
      <c r="I395" s="74"/>
      <c r="J395" s="103"/>
      <c r="K395" s="103"/>
    </row>
    <row r="396" spans="1:11" ht="13.2">
      <c r="A396" s="74"/>
      <c r="B396" s="78"/>
      <c r="C396" s="74"/>
      <c r="D396" s="74"/>
      <c r="E396" s="74"/>
      <c r="F396" s="78"/>
      <c r="G396" s="74"/>
      <c r="H396" s="74"/>
      <c r="I396" s="74"/>
      <c r="J396" s="103"/>
      <c r="K396" s="103"/>
    </row>
    <row r="397" spans="1:11" ht="13.2">
      <c r="A397" s="74"/>
      <c r="B397" s="78"/>
      <c r="C397" s="74"/>
      <c r="D397" s="74"/>
      <c r="E397" s="74"/>
      <c r="F397" s="78"/>
      <c r="G397" s="74"/>
      <c r="H397" s="74"/>
      <c r="I397" s="74"/>
      <c r="J397" s="103"/>
      <c r="K397" s="103"/>
    </row>
    <row r="398" spans="1:11" ht="13.2">
      <c r="A398" s="74"/>
      <c r="B398" s="78"/>
      <c r="C398" s="74"/>
      <c r="D398" s="74"/>
      <c r="E398" s="74"/>
      <c r="F398" s="78"/>
      <c r="G398" s="74"/>
      <c r="H398" s="74"/>
      <c r="I398" s="74"/>
      <c r="J398" s="103"/>
      <c r="K398" s="103"/>
    </row>
    <row r="399" spans="1:11" ht="13.2">
      <c r="A399" s="74"/>
      <c r="B399" s="78"/>
      <c r="C399" s="74"/>
      <c r="D399" s="74"/>
      <c r="E399" s="74"/>
      <c r="F399" s="78"/>
      <c r="G399" s="74"/>
      <c r="H399" s="74"/>
      <c r="I399" s="74"/>
      <c r="J399" s="103"/>
      <c r="K399" s="103"/>
    </row>
    <row r="400" spans="1:11" ht="13.2">
      <c r="A400" s="74"/>
      <c r="B400" s="78"/>
      <c r="C400" s="74"/>
      <c r="D400" s="74"/>
      <c r="E400" s="74"/>
      <c r="F400" s="78"/>
      <c r="G400" s="74"/>
      <c r="H400" s="74"/>
      <c r="I400" s="74"/>
      <c r="J400" s="103"/>
      <c r="K400" s="103"/>
    </row>
    <row r="401" spans="1:11" ht="13.2">
      <c r="A401" s="74"/>
      <c r="B401" s="78"/>
      <c r="C401" s="74"/>
      <c r="D401" s="74"/>
      <c r="E401" s="74"/>
      <c r="F401" s="78"/>
      <c r="G401" s="74"/>
      <c r="H401" s="74"/>
      <c r="I401" s="74"/>
      <c r="J401" s="103"/>
      <c r="K401" s="103"/>
    </row>
    <row r="402" spans="1:11" ht="13.2">
      <c r="A402" s="74"/>
      <c r="B402" s="78"/>
      <c r="C402" s="74"/>
      <c r="D402" s="74"/>
      <c r="E402" s="74"/>
      <c r="F402" s="78"/>
      <c r="G402" s="74"/>
      <c r="H402" s="74"/>
      <c r="I402" s="74"/>
      <c r="J402" s="103"/>
      <c r="K402" s="103"/>
    </row>
    <row r="403" spans="1:11" ht="13.2">
      <c r="A403" s="74"/>
      <c r="B403" s="78"/>
      <c r="C403" s="74"/>
      <c r="D403" s="74"/>
      <c r="E403" s="74"/>
      <c r="F403" s="78"/>
      <c r="G403" s="74"/>
      <c r="H403" s="74"/>
      <c r="I403" s="74"/>
      <c r="J403" s="103"/>
      <c r="K403" s="103"/>
    </row>
    <row r="404" spans="1:11" ht="13.2">
      <c r="A404" s="74"/>
      <c r="B404" s="78"/>
      <c r="C404" s="74"/>
      <c r="D404" s="74"/>
      <c r="E404" s="74"/>
      <c r="F404" s="78"/>
      <c r="G404" s="74"/>
      <c r="H404" s="74"/>
      <c r="I404" s="74"/>
      <c r="J404" s="103"/>
      <c r="K404" s="103"/>
    </row>
    <row r="405" spans="1:11" ht="13.2">
      <c r="A405" s="74"/>
      <c r="B405" s="78"/>
      <c r="C405" s="74"/>
      <c r="D405" s="74"/>
      <c r="E405" s="74"/>
      <c r="F405" s="78"/>
      <c r="G405" s="74"/>
      <c r="H405" s="74"/>
      <c r="I405" s="74"/>
      <c r="J405" s="103"/>
      <c r="K405" s="103"/>
    </row>
    <row r="406" spans="1:11" ht="13.2">
      <c r="A406" s="74"/>
      <c r="B406" s="78"/>
      <c r="C406" s="74"/>
      <c r="D406" s="74"/>
      <c r="E406" s="74"/>
      <c r="F406" s="78"/>
      <c r="G406" s="74"/>
      <c r="H406" s="74"/>
      <c r="I406" s="74"/>
      <c r="J406" s="103"/>
      <c r="K406" s="103"/>
    </row>
    <row r="407" spans="1:11" ht="13.2">
      <c r="A407" s="74"/>
      <c r="B407" s="78"/>
      <c r="C407" s="74"/>
      <c r="D407" s="74"/>
      <c r="E407" s="74"/>
      <c r="F407" s="78"/>
      <c r="G407" s="74"/>
      <c r="H407" s="74"/>
      <c r="I407" s="74"/>
      <c r="J407" s="103"/>
      <c r="K407" s="103"/>
    </row>
    <row r="408" spans="1:11" ht="13.2">
      <c r="A408" s="74"/>
      <c r="B408" s="78"/>
      <c r="C408" s="74"/>
      <c r="D408" s="74"/>
      <c r="E408" s="74"/>
      <c r="F408" s="78"/>
      <c r="G408" s="74"/>
      <c r="H408" s="74"/>
      <c r="I408" s="74"/>
      <c r="J408" s="103"/>
      <c r="K408" s="103"/>
    </row>
    <row r="409" spans="1:11" ht="13.2">
      <c r="A409" s="74"/>
      <c r="B409" s="78"/>
      <c r="C409" s="74"/>
      <c r="D409" s="74"/>
      <c r="E409" s="74"/>
      <c r="F409" s="78"/>
      <c r="G409" s="74"/>
      <c r="H409" s="74"/>
      <c r="I409" s="74"/>
      <c r="J409" s="103"/>
      <c r="K409" s="103"/>
    </row>
    <row r="410" spans="1:11" ht="13.2">
      <c r="A410" s="74"/>
      <c r="B410" s="78"/>
      <c r="C410" s="74"/>
      <c r="D410" s="74"/>
      <c r="E410" s="74"/>
      <c r="F410" s="78"/>
      <c r="G410" s="74"/>
      <c r="H410" s="74"/>
      <c r="I410" s="74"/>
      <c r="J410" s="103"/>
      <c r="K410" s="103"/>
    </row>
    <row r="411" spans="1:11" ht="13.2">
      <c r="A411" s="74"/>
      <c r="B411" s="78"/>
      <c r="C411" s="74"/>
      <c r="D411" s="74"/>
      <c r="E411" s="74"/>
      <c r="F411" s="78"/>
      <c r="G411" s="74"/>
      <c r="H411" s="74"/>
      <c r="I411" s="74"/>
      <c r="J411" s="103"/>
      <c r="K411" s="103"/>
    </row>
    <row r="412" spans="1:11" ht="13.2">
      <c r="A412" s="74"/>
      <c r="B412" s="78"/>
      <c r="C412" s="74"/>
      <c r="D412" s="74"/>
      <c r="E412" s="74"/>
      <c r="F412" s="78"/>
      <c r="G412" s="74"/>
      <c r="H412" s="74"/>
      <c r="I412" s="74"/>
      <c r="J412" s="103"/>
      <c r="K412" s="103"/>
    </row>
    <row r="413" spans="1:11" ht="13.2">
      <c r="A413" s="74"/>
      <c r="B413" s="78"/>
      <c r="C413" s="74"/>
      <c r="D413" s="74"/>
      <c r="E413" s="74"/>
      <c r="F413" s="78"/>
      <c r="G413" s="74"/>
      <c r="H413" s="74"/>
      <c r="I413" s="74"/>
      <c r="J413" s="103"/>
      <c r="K413" s="103"/>
    </row>
    <row r="414" spans="1:11" ht="13.2">
      <c r="A414" s="74"/>
      <c r="B414" s="78"/>
      <c r="C414" s="74"/>
      <c r="D414" s="74"/>
      <c r="E414" s="74"/>
      <c r="F414" s="78"/>
      <c r="G414" s="74"/>
      <c r="H414" s="74"/>
      <c r="I414" s="74"/>
      <c r="J414" s="103"/>
      <c r="K414" s="103"/>
    </row>
    <row r="415" spans="1:11" ht="13.2">
      <c r="A415" s="74"/>
      <c r="B415" s="78"/>
      <c r="C415" s="74"/>
      <c r="D415" s="74"/>
      <c r="E415" s="74"/>
      <c r="F415" s="78"/>
      <c r="G415" s="74"/>
      <c r="H415" s="74"/>
      <c r="I415" s="74"/>
      <c r="J415" s="103"/>
      <c r="K415" s="103"/>
    </row>
    <row r="416" spans="1:11" ht="13.2">
      <c r="A416" s="74"/>
      <c r="B416" s="78"/>
      <c r="C416" s="74"/>
      <c r="D416" s="74"/>
      <c r="E416" s="74"/>
      <c r="F416" s="78"/>
      <c r="G416" s="74"/>
      <c r="H416" s="74"/>
      <c r="I416" s="74"/>
      <c r="J416" s="103"/>
      <c r="K416" s="103"/>
    </row>
    <row r="417" spans="1:11" ht="13.2">
      <c r="A417" s="74"/>
      <c r="B417" s="78"/>
      <c r="C417" s="74"/>
      <c r="D417" s="74"/>
      <c r="E417" s="74"/>
      <c r="F417" s="78"/>
      <c r="G417" s="74"/>
      <c r="H417" s="74"/>
      <c r="I417" s="74"/>
      <c r="J417" s="103"/>
      <c r="K417" s="103"/>
    </row>
    <row r="418" spans="1:11" ht="13.2">
      <c r="A418" s="74"/>
      <c r="B418" s="78"/>
      <c r="C418" s="74"/>
      <c r="D418" s="74"/>
      <c r="E418" s="74"/>
      <c r="F418" s="78"/>
      <c r="G418" s="74"/>
      <c r="H418" s="74"/>
      <c r="I418" s="74"/>
      <c r="J418" s="103"/>
      <c r="K418" s="103"/>
    </row>
    <row r="419" spans="1:11" ht="13.2">
      <c r="A419" s="74"/>
      <c r="B419" s="78"/>
      <c r="C419" s="74"/>
      <c r="D419" s="74"/>
      <c r="E419" s="74"/>
      <c r="F419" s="78"/>
      <c r="G419" s="74"/>
      <c r="H419" s="74"/>
      <c r="I419" s="74"/>
      <c r="J419" s="103"/>
      <c r="K419" s="103"/>
    </row>
    <row r="420" spans="1:11" ht="13.2">
      <c r="A420" s="74"/>
      <c r="B420" s="78"/>
      <c r="C420" s="74"/>
      <c r="D420" s="74"/>
      <c r="E420" s="74"/>
      <c r="F420" s="78"/>
      <c r="G420" s="74"/>
      <c r="H420" s="74"/>
      <c r="I420" s="74"/>
      <c r="J420" s="103"/>
      <c r="K420" s="103"/>
    </row>
    <row r="421" spans="1:11" ht="13.2">
      <c r="A421" s="74"/>
      <c r="B421" s="78"/>
      <c r="C421" s="74"/>
      <c r="D421" s="74"/>
      <c r="E421" s="74"/>
      <c r="F421" s="78"/>
      <c r="G421" s="74"/>
      <c r="H421" s="74"/>
      <c r="I421" s="74"/>
      <c r="J421" s="103"/>
      <c r="K421" s="103"/>
    </row>
    <row r="422" spans="1:11" ht="13.2">
      <c r="A422" s="74"/>
      <c r="B422" s="78"/>
      <c r="C422" s="74"/>
      <c r="D422" s="74"/>
      <c r="E422" s="74"/>
      <c r="F422" s="78"/>
      <c r="G422" s="74"/>
      <c r="H422" s="74"/>
      <c r="I422" s="74"/>
      <c r="J422" s="103"/>
      <c r="K422" s="103"/>
    </row>
    <row r="423" spans="1:11" ht="13.2">
      <c r="A423" s="74"/>
      <c r="B423" s="78"/>
      <c r="C423" s="74"/>
      <c r="D423" s="74"/>
      <c r="E423" s="74"/>
      <c r="F423" s="78"/>
      <c r="G423" s="74"/>
      <c r="H423" s="74"/>
      <c r="I423" s="74"/>
      <c r="J423" s="103"/>
      <c r="K423" s="103"/>
    </row>
    <row r="424" spans="1:11" ht="13.2">
      <c r="A424" s="74"/>
      <c r="B424" s="78"/>
      <c r="C424" s="74"/>
      <c r="D424" s="74"/>
      <c r="E424" s="74"/>
      <c r="F424" s="78"/>
      <c r="G424" s="74"/>
      <c r="H424" s="74"/>
      <c r="I424" s="74"/>
      <c r="J424" s="103"/>
      <c r="K424" s="103"/>
    </row>
    <row r="425" spans="1:11" ht="13.2">
      <c r="A425" s="74"/>
      <c r="B425" s="78"/>
      <c r="C425" s="74"/>
      <c r="D425" s="74"/>
      <c r="E425" s="74"/>
      <c r="F425" s="78"/>
      <c r="G425" s="74"/>
      <c r="H425" s="74"/>
      <c r="I425" s="74"/>
      <c r="J425" s="103"/>
      <c r="K425" s="103"/>
    </row>
    <row r="426" spans="1:11" ht="13.2">
      <c r="A426" s="74"/>
      <c r="B426" s="78"/>
      <c r="C426" s="74"/>
      <c r="D426" s="74"/>
      <c r="E426" s="74"/>
      <c r="F426" s="78"/>
      <c r="G426" s="74"/>
      <c r="H426" s="74"/>
      <c r="I426" s="74"/>
      <c r="J426" s="103"/>
      <c r="K426" s="103"/>
    </row>
    <row r="427" spans="1:11" ht="13.2">
      <c r="A427" s="74"/>
      <c r="B427" s="78"/>
      <c r="C427" s="74"/>
      <c r="D427" s="74"/>
      <c r="E427" s="74"/>
      <c r="F427" s="78"/>
      <c r="G427" s="74"/>
      <c r="H427" s="74"/>
      <c r="I427" s="74"/>
      <c r="J427" s="103"/>
      <c r="K427" s="103"/>
    </row>
    <row r="428" spans="1:11" ht="13.2">
      <c r="A428" s="74"/>
      <c r="B428" s="78"/>
      <c r="C428" s="74"/>
      <c r="D428" s="74"/>
      <c r="E428" s="74"/>
      <c r="F428" s="78"/>
      <c r="G428" s="74"/>
      <c r="H428" s="74"/>
      <c r="I428" s="74"/>
      <c r="J428" s="103"/>
      <c r="K428" s="103"/>
    </row>
    <row r="429" spans="1:11" ht="13.2">
      <c r="A429" s="74"/>
      <c r="B429" s="78"/>
      <c r="C429" s="74"/>
      <c r="D429" s="74"/>
      <c r="E429" s="74"/>
      <c r="F429" s="78"/>
      <c r="G429" s="74"/>
      <c r="H429" s="74"/>
      <c r="I429" s="74"/>
      <c r="J429" s="103"/>
      <c r="K429" s="103"/>
    </row>
    <row r="430" spans="1:11" ht="13.2">
      <c r="A430" s="74"/>
      <c r="B430" s="78"/>
      <c r="C430" s="74"/>
      <c r="D430" s="74"/>
      <c r="E430" s="74"/>
      <c r="F430" s="78"/>
      <c r="G430" s="74"/>
      <c r="H430" s="74"/>
      <c r="I430" s="74"/>
      <c r="J430" s="103"/>
      <c r="K430" s="103"/>
    </row>
    <row r="431" spans="1:11" ht="13.2">
      <c r="A431" s="74"/>
      <c r="B431" s="78"/>
      <c r="C431" s="74"/>
      <c r="D431" s="74"/>
      <c r="E431" s="74"/>
      <c r="F431" s="78"/>
      <c r="G431" s="74"/>
      <c r="H431" s="74"/>
      <c r="I431" s="74"/>
      <c r="J431" s="103"/>
      <c r="K431" s="103"/>
    </row>
    <row r="432" spans="1:11" ht="13.2">
      <c r="A432" s="74"/>
      <c r="B432" s="78"/>
      <c r="C432" s="74"/>
      <c r="D432" s="74"/>
      <c r="E432" s="74"/>
      <c r="F432" s="78"/>
      <c r="G432" s="74"/>
      <c r="H432" s="74"/>
      <c r="I432" s="74"/>
      <c r="J432" s="103"/>
      <c r="K432" s="103"/>
    </row>
    <row r="433" spans="1:11" ht="13.2">
      <c r="A433" s="74"/>
      <c r="B433" s="78"/>
      <c r="C433" s="74"/>
      <c r="D433" s="74"/>
      <c r="E433" s="74"/>
      <c r="F433" s="78"/>
      <c r="G433" s="74"/>
      <c r="H433" s="74"/>
      <c r="I433" s="74"/>
      <c r="J433" s="103"/>
      <c r="K433" s="103"/>
    </row>
    <row r="434" spans="1:11" ht="13.2">
      <c r="A434" s="74"/>
      <c r="B434" s="78"/>
      <c r="C434" s="74"/>
      <c r="D434" s="74"/>
      <c r="E434" s="74"/>
      <c r="F434" s="78"/>
      <c r="G434" s="74"/>
      <c r="H434" s="74"/>
      <c r="I434" s="74"/>
      <c r="J434" s="103"/>
      <c r="K434" s="103"/>
    </row>
    <row r="435" spans="1:11" ht="13.2">
      <c r="A435" s="74"/>
      <c r="B435" s="78"/>
      <c r="C435" s="74"/>
      <c r="D435" s="74"/>
      <c r="E435" s="74"/>
      <c r="F435" s="78"/>
      <c r="G435" s="74"/>
      <c r="H435" s="74"/>
      <c r="I435" s="74"/>
      <c r="J435" s="103"/>
      <c r="K435" s="103"/>
    </row>
    <row r="436" spans="1:11" ht="13.2">
      <c r="A436" s="74"/>
      <c r="B436" s="78"/>
      <c r="C436" s="74"/>
      <c r="D436" s="74"/>
      <c r="E436" s="74"/>
      <c r="F436" s="78"/>
      <c r="G436" s="74"/>
      <c r="H436" s="74"/>
      <c r="I436" s="74"/>
      <c r="J436" s="103"/>
      <c r="K436" s="103"/>
    </row>
    <row r="437" spans="1:11" ht="13.2">
      <c r="A437" s="74"/>
      <c r="B437" s="78"/>
      <c r="C437" s="74"/>
      <c r="D437" s="74"/>
      <c r="E437" s="74"/>
      <c r="F437" s="78"/>
      <c r="G437" s="74"/>
      <c r="H437" s="74"/>
      <c r="I437" s="74"/>
      <c r="J437" s="103"/>
      <c r="K437" s="103"/>
    </row>
    <row r="438" spans="1:11" ht="13.2">
      <c r="A438" s="74"/>
      <c r="B438" s="78"/>
      <c r="C438" s="74"/>
      <c r="D438" s="74"/>
      <c r="E438" s="74"/>
      <c r="F438" s="78"/>
      <c r="G438" s="74"/>
      <c r="H438" s="74"/>
      <c r="I438" s="74"/>
      <c r="J438" s="103"/>
      <c r="K438" s="103"/>
    </row>
    <row r="439" spans="1:11" ht="13.2">
      <c r="A439" s="74"/>
      <c r="B439" s="78"/>
      <c r="C439" s="74"/>
      <c r="D439" s="74"/>
      <c r="E439" s="74"/>
      <c r="F439" s="78"/>
      <c r="G439" s="74"/>
      <c r="H439" s="74"/>
      <c r="I439" s="74"/>
      <c r="J439" s="103"/>
      <c r="K439" s="103"/>
    </row>
    <row r="440" spans="1:11" ht="13.2">
      <c r="A440" s="74"/>
      <c r="B440" s="78"/>
      <c r="C440" s="74"/>
      <c r="D440" s="74"/>
      <c r="E440" s="74"/>
      <c r="F440" s="78"/>
      <c r="G440" s="74"/>
      <c r="H440" s="74"/>
      <c r="I440" s="74"/>
      <c r="J440" s="103"/>
      <c r="K440" s="103"/>
    </row>
    <row r="441" spans="1:11" ht="13.2">
      <c r="A441" s="74"/>
      <c r="B441" s="78"/>
      <c r="C441" s="74"/>
      <c r="D441" s="74"/>
      <c r="E441" s="74"/>
      <c r="F441" s="78"/>
      <c r="G441" s="74"/>
      <c r="H441" s="74"/>
      <c r="I441" s="74"/>
      <c r="J441" s="103"/>
      <c r="K441" s="103"/>
    </row>
    <row r="442" spans="1:11" ht="13.2">
      <c r="A442" s="74"/>
      <c r="B442" s="78"/>
      <c r="C442" s="74"/>
      <c r="D442" s="74"/>
      <c r="E442" s="74"/>
      <c r="F442" s="78"/>
      <c r="G442" s="74"/>
      <c r="H442" s="74"/>
      <c r="I442" s="74"/>
      <c r="J442" s="103"/>
      <c r="K442" s="103"/>
    </row>
    <row r="443" spans="1:11" ht="13.2">
      <c r="A443" s="74"/>
      <c r="B443" s="78"/>
      <c r="C443" s="74"/>
      <c r="D443" s="74"/>
      <c r="E443" s="74"/>
      <c r="F443" s="78"/>
      <c r="G443" s="74"/>
      <c r="H443" s="74"/>
      <c r="I443" s="74"/>
      <c r="J443" s="103"/>
      <c r="K443" s="103"/>
    </row>
    <row r="444" spans="1:11" ht="13.2">
      <c r="A444" s="74"/>
      <c r="B444" s="78"/>
      <c r="C444" s="74"/>
      <c r="D444" s="74"/>
      <c r="E444" s="74"/>
      <c r="F444" s="78"/>
      <c r="G444" s="74"/>
      <c r="H444" s="74"/>
      <c r="I444" s="74"/>
      <c r="J444" s="103"/>
      <c r="K444" s="103"/>
    </row>
    <row r="445" spans="1:11" ht="13.2">
      <c r="A445" s="74"/>
      <c r="B445" s="78"/>
      <c r="C445" s="74"/>
      <c r="D445" s="74"/>
      <c r="E445" s="74"/>
      <c r="F445" s="78"/>
      <c r="G445" s="74"/>
      <c r="H445" s="74"/>
      <c r="I445" s="74"/>
      <c r="J445" s="103"/>
      <c r="K445" s="103"/>
    </row>
    <row r="446" spans="1:11" ht="13.2">
      <c r="A446" s="74"/>
      <c r="B446" s="78"/>
      <c r="C446" s="74"/>
      <c r="D446" s="74"/>
      <c r="E446" s="74"/>
      <c r="F446" s="78"/>
      <c r="G446" s="74"/>
      <c r="H446" s="74"/>
      <c r="I446" s="74"/>
      <c r="J446" s="103"/>
      <c r="K446" s="103"/>
    </row>
    <row r="447" spans="1:11" ht="13.2">
      <c r="A447" s="74"/>
      <c r="B447" s="78"/>
      <c r="C447" s="74"/>
      <c r="D447" s="74"/>
      <c r="E447" s="74"/>
      <c r="F447" s="78"/>
      <c r="G447" s="74"/>
      <c r="H447" s="74"/>
      <c r="I447" s="74"/>
      <c r="J447" s="103"/>
      <c r="K447" s="103"/>
    </row>
    <row r="448" spans="1:11" ht="13.2">
      <c r="A448" s="74"/>
      <c r="B448" s="78"/>
      <c r="C448" s="74"/>
      <c r="D448" s="74"/>
      <c r="E448" s="74"/>
      <c r="F448" s="78"/>
      <c r="G448" s="74"/>
      <c r="H448" s="74"/>
      <c r="I448" s="74"/>
      <c r="J448" s="103"/>
      <c r="K448" s="103"/>
    </row>
    <row r="449" spans="1:11" ht="13.2">
      <c r="A449" s="74"/>
      <c r="B449" s="78"/>
      <c r="C449" s="74"/>
      <c r="D449" s="74"/>
      <c r="E449" s="74"/>
      <c r="F449" s="78"/>
      <c r="G449" s="74"/>
      <c r="H449" s="74"/>
      <c r="I449" s="74"/>
      <c r="J449" s="103"/>
      <c r="K449" s="103"/>
    </row>
    <row r="450" spans="1:11" ht="13.2">
      <c r="A450" s="74"/>
      <c r="B450" s="78"/>
      <c r="C450" s="74"/>
      <c r="D450" s="74"/>
      <c r="E450" s="74"/>
      <c r="F450" s="78"/>
      <c r="G450" s="74"/>
      <c r="H450" s="74"/>
      <c r="I450" s="74"/>
      <c r="J450" s="103"/>
      <c r="K450" s="103"/>
    </row>
    <row r="451" spans="1:11" ht="13.2">
      <c r="A451" s="74"/>
      <c r="B451" s="78"/>
      <c r="C451" s="74"/>
      <c r="D451" s="74"/>
      <c r="E451" s="74"/>
      <c r="F451" s="78"/>
      <c r="G451" s="74"/>
      <c r="H451" s="74"/>
      <c r="I451" s="74"/>
      <c r="J451" s="103"/>
      <c r="K451" s="103"/>
    </row>
    <row r="452" spans="1:11" ht="13.2">
      <c r="A452" s="74"/>
      <c r="B452" s="78"/>
      <c r="C452" s="74"/>
      <c r="D452" s="74"/>
      <c r="E452" s="74"/>
      <c r="F452" s="78"/>
      <c r="G452" s="74"/>
      <c r="H452" s="74"/>
      <c r="I452" s="74"/>
      <c r="J452" s="103"/>
      <c r="K452" s="103"/>
    </row>
    <row r="453" spans="1:11" ht="13.2">
      <c r="A453" s="74"/>
      <c r="B453" s="78"/>
      <c r="C453" s="74"/>
      <c r="D453" s="74"/>
      <c r="E453" s="74"/>
      <c r="F453" s="78"/>
      <c r="G453" s="74"/>
      <c r="H453" s="74"/>
      <c r="I453" s="74"/>
      <c r="J453" s="103"/>
      <c r="K453" s="103"/>
    </row>
    <row r="454" spans="1:11" ht="13.2">
      <c r="A454" s="74"/>
      <c r="B454" s="78"/>
      <c r="C454" s="74"/>
      <c r="D454" s="74"/>
      <c r="E454" s="74"/>
      <c r="F454" s="78"/>
      <c r="G454" s="74"/>
      <c r="H454" s="74"/>
      <c r="I454" s="74"/>
      <c r="J454" s="103"/>
      <c r="K454" s="103"/>
    </row>
    <row r="455" spans="1:11" ht="13.2">
      <c r="A455" s="74"/>
      <c r="B455" s="78"/>
      <c r="C455" s="74"/>
      <c r="D455" s="74"/>
      <c r="E455" s="74"/>
      <c r="F455" s="78"/>
      <c r="G455" s="74"/>
      <c r="H455" s="74"/>
      <c r="I455" s="74"/>
      <c r="J455" s="103"/>
      <c r="K455" s="103"/>
    </row>
    <row r="456" spans="1:11" ht="13.2">
      <c r="A456" s="74"/>
      <c r="B456" s="78"/>
      <c r="C456" s="74"/>
      <c r="D456" s="74"/>
      <c r="E456" s="74"/>
      <c r="F456" s="78"/>
      <c r="G456" s="74"/>
      <c r="H456" s="74"/>
      <c r="I456" s="74"/>
      <c r="J456" s="103"/>
      <c r="K456" s="103"/>
    </row>
    <row r="457" spans="1:11" ht="13.2">
      <c r="A457" s="74"/>
      <c r="B457" s="78"/>
      <c r="C457" s="74"/>
      <c r="D457" s="74"/>
      <c r="E457" s="74"/>
      <c r="F457" s="78"/>
      <c r="G457" s="74"/>
      <c r="H457" s="74"/>
      <c r="I457" s="74"/>
      <c r="J457" s="103"/>
      <c r="K457" s="103"/>
    </row>
    <row r="458" spans="1:11" ht="13.2">
      <c r="A458" s="74"/>
      <c r="B458" s="78"/>
      <c r="C458" s="74"/>
      <c r="D458" s="74"/>
      <c r="E458" s="74"/>
      <c r="F458" s="78"/>
      <c r="G458" s="74"/>
      <c r="H458" s="74"/>
      <c r="I458" s="74"/>
      <c r="J458" s="103"/>
      <c r="K458" s="103"/>
    </row>
    <row r="459" spans="1:11" ht="13.2">
      <c r="A459" s="74"/>
      <c r="B459" s="78"/>
      <c r="C459" s="74"/>
      <c r="D459" s="74"/>
      <c r="E459" s="74"/>
      <c r="F459" s="78"/>
      <c r="G459" s="74"/>
      <c r="H459" s="74"/>
      <c r="I459" s="74"/>
      <c r="J459" s="103"/>
      <c r="K459" s="103"/>
    </row>
    <row r="460" spans="1:11" ht="13.2">
      <c r="A460" s="74"/>
      <c r="B460" s="78"/>
      <c r="C460" s="74"/>
      <c r="D460" s="74"/>
      <c r="E460" s="74"/>
      <c r="F460" s="78"/>
      <c r="G460" s="74"/>
      <c r="H460" s="74"/>
      <c r="I460" s="74"/>
      <c r="J460" s="103"/>
      <c r="K460" s="103"/>
    </row>
    <row r="461" spans="1:11" ht="13.2">
      <c r="A461" s="74"/>
      <c r="B461" s="78"/>
      <c r="C461" s="74"/>
      <c r="D461" s="74"/>
      <c r="E461" s="74"/>
      <c r="F461" s="78"/>
      <c r="G461" s="74"/>
      <c r="H461" s="74"/>
      <c r="I461" s="74"/>
      <c r="J461" s="103"/>
      <c r="K461" s="103"/>
    </row>
    <row r="462" spans="1:11" ht="13.2">
      <c r="A462" s="74"/>
      <c r="B462" s="78"/>
      <c r="C462" s="74"/>
      <c r="D462" s="74"/>
      <c r="E462" s="74"/>
      <c r="F462" s="78"/>
      <c r="G462" s="74"/>
      <c r="H462" s="74"/>
      <c r="I462" s="74"/>
      <c r="J462" s="103"/>
      <c r="K462" s="103"/>
    </row>
    <row r="463" spans="1:11" ht="13.2">
      <c r="A463" s="74"/>
      <c r="B463" s="78"/>
      <c r="C463" s="74"/>
      <c r="D463" s="74"/>
      <c r="E463" s="74"/>
      <c r="F463" s="78"/>
      <c r="G463" s="74"/>
      <c r="H463" s="74"/>
      <c r="I463" s="74"/>
      <c r="J463" s="103"/>
      <c r="K463" s="103"/>
    </row>
    <row r="464" spans="1:11" ht="13.2">
      <c r="A464" s="74"/>
      <c r="B464" s="78"/>
      <c r="C464" s="74"/>
      <c r="D464" s="74"/>
      <c r="E464" s="74"/>
      <c r="F464" s="78"/>
      <c r="G464" s="74"/>
      <c r="H464" s="74"/>
      <c r="I464" s="74"/>
      <c r="J464" s="103"/>
      <c r="K464" s="103"/>
    </row>
    <row r="465" spans="1:11" ht="13.2">
      <c r="A465" s="74"/>
      <c r="B465" s="78"/>
      <c r="C465" s="74"/>
      <c r="D465" s="74"/>
      <c r="E465" s="74"/>
      <c r="F465" s="78"/>
      <c r="G465" s="74"/>
      <c r="H465" s="74"/>
      <c r="I465" s="74"/>
      <c r="J465" s="103"/>
      <c r="K465" s="103"/>
    </row>
    <row r="466" spans="1:11" ht="13.2">
      <c r="A466" s="74"/>
      <c r="B466" s="78"/>
      <c r="C466" s="74"/>
      <c r="D466" s="74"/>
      <c r="E466" s="74"/>
      <c r="F466" s="78"/>
      <c r="G466" s="74"/>
      <c r="H466" s="74"/>
      <c r="I466" s="74"/>
      <c r="J466" s="103"/>
      <c r="K466" s="103"/>
    </row>
    <row r="467" spans="1:11" ht="13.2">
      <c r="A467" s="74"/>
      <c r="B467" s="78"/>
      <c r="C467" s="74"/>
      <c r="D467" s="74"/>
      <c r="E467" s="74"/>
      <c r="F467" s="78"/>
      <c r="G467" s="74"/>
      <c r="H467" s="74"/>
      <c r="I467" s="74"/>
      <c r="J467" s="103"/>
      <c r="K467" s="103"/>
    </row>
    <row r="468" spans="1:11" ht="13.2">
      <c r="A468" s="74"/>
      <c r="B468" s="78"/>
      <c r="C468" s="74"/>
      <c r="D468" s="74"/>
      <c r="E468" s="74"/>
      <c r="F468" s="78"/>
      <c r="G468" s="74"/>
      <c r="H468" s="74"/>
      <c r="I468" s="74"/>
      <c r="J468" s="103"/>
      <c r="K468" s="103"/>
    </row>
    <row r="469" spans="1:11" ht="13.2">
      <c r="A469" s="74"/>
      <c r="B469" s="78"/>
      <c r="C469" s="74"/>
      <c r="D469" s="74"/>
      <c r="E469" s="74"/>
      <c r="F469" s="78"/>
      <c r="G469" s="74"/>
      <c r="H469" s="74"/>
      <c r="I469" s="74"/>
      <c r="J469" s="103"/>
      <c r="K469" s="103"/>
    </row>
    <row r="470" spans="1:11" ht="13.2">
      <c r="A470" s="74"/>
      <c r="B470" s="78"/>
      <c r="C470" s="74"/>
      <c r="D470" s="74"/>
      <c r="E470" s="74"/>
      <c r="F470" s="78"/>
      <c r="G470" s="74"/>
      <c r="H470" s="74"/>
      <c r="I470" s="74"/>
      <c r="J470" s="103"/>
      <c r="K470" s="103"/>
    </row>
    <row r="471" spans="1:11" ht="13.2">
      <c r="A471" s="74"/>
      <c r="B471" s="78"/>
      <c r="C471" s="74"/>
      <c r="D471" s="74"/>
      <c r="E471" s="74"/>
      <c r="F471" s="78"/>
      <c r="G471" s="74"/>
      <c r="H471" s="74"/>
      <c r="I471" s="74"/>
      <c r="J471" s="103"/>
      <c r="K471" s="103"/>
    </row>
    <row r="472" spans="1:11" ht="13.2">
      <c r="A472" s="74"/>
      <c r="B472" s="78"/>
      <c r="C472" s="74"/>
      <c r="D472" s="74"/>
      <c r="E472" s="74"/>
      <c r="F472" s="78"/>
      <c r="G472" s="74"/>
      <c r="H472" s="74"/>
      <c r="I472" s="74"/>
      <c r="J472" s="103"/>
      <c r="K472" s="103"/>
    </row>
    <row r="473" spans="1:11" ht="13.2">
      <c r="A473" s="74"/>
      <c r="B473" s="78"/>
      <c r="C473" s="74"/>
      <c r="D473" s="74"/>
      <c r="E473" s="74"/>
      <c r="F473" s="78"/>
      <c r="G473" s="74"/>
      <c r="H473" s="74"/>
      <c r="I473" s="74"/>
      <c r="J473" s="103"/>
      <c r="K473" s="103"/>
    </row>
    <row r="474" spans="1:11" ht="13.2">
      <c r="A474" s="74"/>
      <c r="B474" s="78"/>
      <c r="C474" s="74"/>
      <c r="D474" s="74"/>
      <c r="E474" s="74"/>
      <c r="F474" s="78"/>
      <c r="G474" s="74"/>
      <c r="H474" s="74"/>
      <c r="I474" s="74"/>
      <c r="J474" s="103"/>
      <c r="K474" s="103"/>
    </row>
    <row r="475" spans="1:11" ht="13.2">
      <c r="A475" s="74"/>
      <c r="B475" s="78"/>
      <c r="C475" s="74"/>
      <c r="D475" s="74"/>
      <c r="E475" s="74"/>
      <c r="F475" s="78"/>
      <c r="G475" s="74"/>
      <c r="H475" s="74"/>
      <c r="I475" s="74"/>
      <c r="J475" s="103"/>
      <c r="K475" s="103"/>
    </row>
    <row r="476" spans="1:11" ht="13.2">
      <c r="A476" s="74"/>
      <c r="B476" s="78"/>
      <c r="C476" s="74"/>
      <c r="D476" s="74"/>
      <c r="E476" s="74"/>
      <c r="F476" s="78"/>
      <c r="G476" s="74"/>
      <c r="H476" s="74"/>
      <c r="I476" s="74"/>
      <c r="J476" s="103"/>
      <c r="K476" s="103"/>
    </row>
    <row r="477" spans="1:11" ht="13.2">
      <c r="A477" s="74"/>
      <c r="B477" s="78"/>
      <c r="C477" s="74"/>
      <c r="D477" s="74"/>
      <c r="E477" s="74"/>
      <c r="F477" s="78"/>
      <c r="G477" s="74"/>
      <c r="H477" s="74"/>
      <c r="I477" s="74"/>
      <c r="J477" s="103"/>
      <c r="K477" s="103"/>
    </row>
    <row r="478" spans="1:11" ht="13.2">
      <c r="A478" s="74"/>
      <c r="B478" s="78"/>
      <c r="C478" s="74"/>
      <c r="D478" s="74"/>
      <c r="E478" s="74"/>
      <c r="F478" s="78"/>
      <c r="G478" s="74"/>
      <c r="H478" s="74"/>
      <c r="I478" s="74"/>
      <c r="J478" s="103"/>
      <c r="K478" s="103"/>
    </row>
    <row r="479" spans="1:11" ht="13.2">
      <c r="A479" s="74"/>
      <c r="B479" s="78"/>
      <c r="C479" s="74"/>
      <c r="D479" s="74"/>
      <c r="E479" s="74"/>
      <c r="F479" s="78"/>
      <c r="G479" s="74"/>
      <c r="H479" s="74"/>
      <c r="I479" s="74"/>
      <c r="J479" s="103"/>
      <c r="K479" s="103"/>
    </row>
    <row r="480" spans="1:11" ht="13.2">
      <c r="A480" s="74"/>
      <c r="B480" s="78"/>
      <c r="C480" s="74"/>
      <c r="D480" s="74"/>
      <c r="E480" s="74"/>
      <c r="F480" s="78"/>
      <c r="G480" s="74"/>
      <c r="H480" s="74"/>
      <c r="I480" s="74"/>
      <c r="J480" s="103"/>
      <c r="K480" s="103"/>
    </row>
    <row r="481" spans="1:11" ht="13.2">
      <c r="A481" s="74"/>
      <c r="B481" s="78"/>
      <c r="C481" s="74"/>
      <c r="D481" s="74"/>
      <c r="E481" s="74"/>
      <c r="F481" s="78"/>
      <c r="G481" s="74"/>
      <c r="H481" s="74"/>
      <c r="I481" s="74"/>
      <c r="J481" s="103"/>
      <c r="K481" s="103"/>
    </row>
    <row r="482" spans="1:11" ht="13.2">
      <c r="A482" s="74"/>
      <c r="B482" s="78"/>
      <c r="C482" s="74"/>
      <c r="D482" s="74"/>
      <c r="E482" s="74"/>
      <c r="F482" s="78"/>
      <c r="G482" s="74"/>
      <c r="H482" s="74"/>
      <c r="I482" s="74"/>
      <c r="J482" s="103"/>
      <c r="K482" s="103"/>
    </row>
    <row r="483" spans="1:11" ht="13.2">
      <c r="A483" s="74"/>
      <c r="B483" s="78"/>
      <c r="C483" s="74"/>
      <c r="D483" s="74"/>
      <c r="E483" s="74"/>
      <c r="F483" s="78"/>
      <c r="G483" s="74"/>
      <c r="H483" s="74"/>
      <c r="I483" s="74"/>
      <c r="J483" s="103"/>
      <c r="K483" s="103"/>
    </row>
    <row r="484" spans="1:11" ht="13.2">
      <c r="A484" s="74"/>
      <c r="B484" s="78"/>
      <c r="C484" s="74"/>
      <c r="D484" s="74"/>
      <c r="E484" s="74"/>
      <c r="F484" s="78"/>
      <c r="G484" s="74"/>
      <c r="H484" s="74"/>
      <c r="I484" s="74"/>
      <c r="J484" s="103"/>
      <c r="K484" s="103"/>
    </row>
    <row r="485" spans="1:11" ht="13.2">
      <c r="A485" s="74"/>
      <c r="B485" s="78"/>
      <c r="C485" s="74"/>
      <c r="D485" s="74"/>
      <c r="E485" s="74"/>
      <c r="F485" s="78"/>
      <c r="G485" s="74"/>
      <c r="H485" s="74"/>
      <c r="I485" s="74"/>
      <c r="J485" s="103"/>
      <c r="K485" s="103"/>
    </row>
    <row r="486" spans="1:11" ht="13.2">
      <c r="A486" s="74"/>
      <c r="B486" s="78"/>
      <c r="C486" s="74"/>
      <c r="D486" s="74"/>
      <c r="E486" s="74"/>
      <c r="F486" s="78"/>
      <c r="G486" s="74"/>
      <c r="H486" s="74"/>
      <c r="I486" s="74"/>
      <c r="J486" s="103"/>
      <c r="K486" s="103"/>
    </row>
    <row r="487" spans="1:11" ht="13.2">
      <c r="A487" s="74"/>
      <c r="B487" s="78"/>
      <c r="C487" s="74"/>
      <c r="D487" s="74"/>
      <c r="E487" s="74"/>
      <c r="F487" s="78"/>
      <c r="G487" s="74"/>
      <c r="H487" s="74"/>
      <c r="I487" s="74"/>
      <c r="J487" s="103"/>
      <c r="K487" s="103"/>
    </row>
    <row r="488" spans="1:11" ht="13.2">
      <c r="A488" s="74"/>
      <c r="B488" s="78"/>
      <c r="C488" s="74"/>
      <c r="D488" s="74"/>
      <c r="E488" s="74"/>
      <c r="F488" s="78"/>
      <c r="G488" s="74"/>
      <c r="H488" s="74"/>
      <c r="I488" s="74"/>
      <c r="J488" s="103"/>
      <c r="K488" s="103"/>
    </row>
    <row r="489" spans="1:11" ht="13.2">
      <c r="A489" s="74"/>
      <c r="B489" s="78"/>
      <c r="C489" s="74"/>
      <c r="D489" s="74"/>
      <c r="E489" s="74"/>
      <c r="F489" s="78"/>
      <c r="G489" s="74"/>
      <c r="H489" s="74"/>
      <c r="I489" s="74"/>
      <c r="J489" s="103"/>
      <c r="K489" s="103"/>
    </row>
    <row r="490" spans="1:11" ht="13.2">
      <c r="A490" s="74"/>
      <c r="B490" s="78"/>
      <c r="C490" s="74"/>
      <c r="D490" s="74"/>
      <c r="E490" s="74"/>
      <c r="F490" s="78"/>
      <c r="G490" s="74"/>
      <c r="H490" s="74"/>
      <c r="I490" s="74"/>
      <c r="J490" s="103"/>
      <c r="K490" s="103"/>
    </row>
    <row r="491" spans="1:11" ht="13.2">
      <c r="A491" s="74"/>
      <c r="B491" s="78"/>
      <c r="C491" s="74"/>
      <c r="D491" s="74"/>
      <c r="E491" s="74"/>
      <c r="F491" s="78"/>
      <c r="G491" s="74"/>
      <c r="H491" s="74"/>
      <c r="I491" s="74"/>
      <c r="J491" s="103"/>
      <c r="K491" s="103"/>
    </row>
    <row r="492" spans="1:11" ht="13.2">
      <c r="A492" s="74"/>
      <c r="B492" s="78"/>
      <c r="C492" s="74"/>
      <c r="D492" s="74"/>
      <c r="E492" s="74"/>
      <c r="F492" s="78"/>
      <c r="G492" s="74"/>
      <c r="H492" s="74"/>
      <c r="I492" s="74"/>
      <c r="J492" s="103"/>
      <c r="K492" s="103"/>
    </row>
    <row r="493" spans="1:11" ht="13.2">
      <c r="A493" s="74"/>
      <c r="B493" s="78"/>
      <c r="C493" s="74"/>
      <c r="D493" s="74"/>
      <c r="E493" s="74"/>
      <c r="F493" s="78"/>
      <c r="G493" s="74"/>
      <c r="H493" s="74"/>
      <c r="I493" s="74"/>
      <c r="J493" s="103"/>
      <c r="K493" s="103"/>
    </row>
    <row r="494" spans="1:11" ht="13.2">
      <c r="A494" s="74"/>
      <c r="B494" s="78"/>
      <c r="C494" s="74"/>
      <c r="D494" s="74"/>
      <c r="E494" s="74"/>
      <c r="F494" s="78"/>
      <c r="G494" s="74"/>
      <c r="H494" s="74"/>
      <c r="I494" s="74"/>
      <c r="J494" s="103"/>
      <c r="K494" s="103"/>
    </row>
    <row r="495" spans="1:11" ht="13.2">
      <c r="A495" s="74"/>
      <c r="B495" s="78"/>
      <c r="C495" s="74"/>
      <c r="D495" s="74"/>
      <c r="E495" s="74"/>
      <c r="F495" s="78"/>
      <c r="G495" s="74"/>
      <c r="H495" s="74"/>
      <c r="I495" s="74"/>
      <c r="J495" s="103"/>
      <c r="K495" s="103"/>
    </row>
    <row r="496" spans="1:11" ht="13.2">
      <c r="A496" s="74"/>
      <c r="B496" s="78"/>
      <c r="C496" s="74"/>
      <c r="D496" s="74"/>
      <c r="E496" s="74"/>
      <c r="F496" s="78"/>
      <c r="G496" s="74"/>
      <c r="H496" s="74"/>
      <c r="I496" s="74"/>
      <c r="J496" s="103"/>
      <c r="K496" s="103"/>
    </row>
    <row r="497" spans="1:11" ht="13.2">
      <c r="A497" s="74"/>
      <c r="B497" s="78"/>
      <c r="C497" s="74"/>
      <c r="D497" s="74"/>
      <c r="E497" s="74"/>
      <c r="F497" s="78"/>
      <c r="G497" s="74"/>
      <c r="H497" s="74"/>
      <c r="I497" s="74"/>
      <c r="J497" s="103"/>
      <c r="K497" s="103"/>
    </row>
    <row r="498" spans="1:11" ht="13.2">
      <c r="A498" s="74"/>
      <c r="B498" s="78"/>
      <c r="C498" s="74"/>
      <c r="D498" s="74"/>
      <c r="E498" s="74"/>
      <c r="F498" s="78"/>
      <c r="G498" s="74"/>
      <c r="H498" s="74"/>
      <c r="I498" s="74"/>
      <c r="J498" s="103"/>
      <c r="K498" s="103"/>
    </row>
    <row r="499" spans="1:11" ht="13.2">
      <c r="A499" s="74"/>
      <c r="B499" s="78"/>
      <c r="C499" s="74"/>
      <c r="D499" s="74"/>
      <c r="E499" s="74"/>
      <c r="F499" s="78"/>
      <c r="G499" s="74"/>
      <c r="H499" s="74"/>
      <c r="I499" s="74"/>
      <c r="J499" s="103"/>
      <c r="K499" s="103"/>
    </row>
    <row r="500" spans="1:11" ht="13.2">
      <c r="A500" s="74"/>
      <c r="B500" s="78"/>
      <c r="C500" s="74"/>
      <c r="D500" s="74"/>
      <c r="E500" s="74"/>
      <c r="F500" s="78"/>
      <c r="G500" s="74"/>
      <c r="H500" s="74"/>
      <c r="I500" s="74"/>
      <c r="J500" s="103"/>
      <c r="K500" s="103"/>
    </row>
    <row r="501" spans="1:11" ht="13.2">
      <c r="A501" s="74"/>
      <c r="B501" s="78"/>
      <c r="C501" s="74"/>
      <c r="D501" s="74"/>
      <c r="E501" s="74"/>
      <c r="F501" s="78"/>
      <c r="G501" s="74"/>
      <c r="H501" s="74"/>
      <c r="I501" s="74"/>
      <c r="J501" s="103"/>
      <c r="K501" s="103"/>
    </row>
    <row r="502" spans="1:11" ht="13.2">
      <c r="A502" s="74"/>
      <c r="B502" s="78"/>
      <c r="C502" s="74"/>
      <c r="D502" s="74"/>
      <c r="E502" s="74"/>
      <c r="F502" s="78"/>
      <c r="G502" s="74"/>
      <c r="H502" s="74"/>
      <c r="I502" s="74"/>
      <c r="J502" s="103"/>
      <c r="K502" s="103"/>
    </row>
    <row r="503" spans="1:11" ht="13.2">
      <c r="A503" s="74"/>
      <c r="B503" s="78"/>
      <c r="C503" s="74"/>
      <c r="D503" s="74"/>
      <c r="E503" s="74"/>
      <c r="F503" s="78"/>
      <c r="G503" s="74"/>
      <c r="H503" s="74"/>
      <c r="I503" s="74"/>
      <c r="J503" s="103"/>
      <c r="K503" s="103"/>
    </row>
    <row r="504" spans="1:11" ht="13.2">
      <c r="A504" s="74"/>
      <c r="B504" s="78"/>
      <c r="C504" s="74"/>
      <c r="D504" s="74"/>
      <c r="E504" s="74"/>
      <c r="F504" s="78"/>
      <c r="G504" s="74"/>
      <c r="H504" s="74"/>
      <c r="I504" s="74"/>
      <c r="J504" s="103"/>
      <c r="K504" s="103"/>
    </row>
    <row r="505" spans="1:11" ht="13.2">
      <c r="A505" s="74"/>
      <c r="B505" s="78"/>
      <c r="C505" s="74"/>
      <c r="D505" s="74"/>
      <c r="E505" s="74"/>
      <c r="F505" s="78"/>
      <c r="G505" s="74"/>
      <c r="H505" s="74"/>
      <c r="I505" s="74"/>
      <c r="J505" s="103"/>
      <c r="K505" s="103"/>
    </row>
    <row r="506" spans="1:11" ht="13.2">
      <c r="A506" s="74"/>
      <c r="B506" s="78"/>
      <c r="C506" s="74"/>
      <c r="D506" s="74"/>
      <c r="E506" s="74"/>
      <c r="F506" s="78"/>
      <c r="G506" s="74"/>
      <c r="H506" s="74"/>
      <c r="I506" s="74"/>
      <c r="J506" s="103"/>
      <c r="K506" s="103"/>
    </row>
    <row r="507" spans="1:11" ht="13.2">
      <c r="A507" s="74"/>
      <c r="B507" s="78"/>
      <c r="C507" s="74"/>
      <c r="D507" s="74"/>
      <c r="E507" s="74"/>
      <c r="F507" s="78"/>
      <c r="G507" s="74"/>
      <c r="H507" s="74"/>
      <c r="I507" s="74"/>
      <c r="J507" s="103"/>
      <c r="K507" s="103"/>
    </row>
    <row r="508" spans="1:11" ht="13.2">
      <c r="A508" s="74"/>
      <c r="B508" s="78"/>
      <c r="C508" s="74"/>
      <c r="D508" s="74"/>
      <c r="E508" s="74"/>
      <c r="F508" s="78"/>
      <c r="G508" s="74"/>
      <c r="H508" s="74"/>
      <c r="I508" s="74"/>
      <c r="J508" s="103"/>
      <c r="K508" s="103"/>
    </row>
    <row r="509" spans="1:11" ht="13.2">
      <c r="A509" s="74"/>
      <c r="B509" s="78"/>
      <c r="C509" s="74"/>
      <c r="D509" s="74"/>
      <c r="E509" s="74"/>
      <c r="F509" s="78"/>
      <c r="G509" s="74"/>
      <c r="H509" s="74"/>
      <c r="I509" s="74"/>
      <c r="J509" s="103"/>
      <c r="K509" s="103"/>
    </row>
    <row r="510" spans="1:11" ht="13.2">
      <c r="A510" s="74"/>
      <c r="B510" s="78"/>
      <c r="C510" s="74"/>
      <c r="D510" s="74"/>
      <c r="E510" s="74"/>
      <c r="F510" s="78"/>
      <c r="G510" s="74"/>
      <c r="H510" s="74"/>
      <c r="I510" s="74"/>
      <c r="J510" s="103"/>
      <c r="K510" s="103"/>
    </row>
    <row r="511" spans="1:11" ht="13.2">
      <c r="A511" s="74"/>
      <c r="B511" s="78"/>
      <c r="C511" s="74"/>
      <c r="D511" s="74"/>
      <c r="E511" s="74"/>
      <c r="F511" s="78"/>
      <c r="G511" s="74"/>
      <c r="H511" s="74"/>
      <c r="I511" s="74"/>
      <c r="J511" s="103"/>
      <c r="K511" s="103"/>
    </row>
    <row r="512" spans="1:11" ht="13.2">
      <c r="A512" s="74"/>
      <c r="B512" s="78"/>
      <c r="C512" s="74"/>
      <c r="D512" s="74"/>
      <c r="E512" s="74"/>
      <c r="F512" s="78"/>
      <c r="G512" s="74"/>
      <c r="H512" s="74"/>
      <c r="I512" s="74"/>
      <c r="J512" s="103"/>
      <c r="K512" s="103"/>
    </row>
    <row r="513" spans="1:11" ht="13.2">
      <c r="A513" s="74"/>
      <c r="B513" s="78"/>
      <c r="C513" s="74"/>
      <c r="D513" s="74"/>
      <c r="E513" s="74"/>
      <c r="F513" s="78"/>
      <c r="G513" s="74"/>
      <c r="H513" s="74"/>
      <c r="I513" s="74"/>
      <c r="J513" s="103"/>
      <c r="K513" s="103"/>
    </row>
    <row r="514" spans="1:11" ht="13.2">
      <c r="A514" s="74"/>
      <c r="B514" s="78"/>
      <c r="C514" s="74"/>
      <c r="D514" s="74"/>
      <c r="E514" s="74"/>
      <c r="F514" s="78"/>
      <c r="G514" s="74"/>
      <c r="H514" s="74"/>
      <c r="I514" s="74"/>
      <c r="J514" s="103"/>
      <c r="K514" s="103"/>
    </row>
    <row r="515" spans="1:11" ht="13.2">
      <c r="A515" s="74"/>
      <c r="B515" s="78"/>
      <c r="C515" s="74"/>
      <c r="D515" s="74"/>
      <c r="E515" s="74"/>
      <c r="F515" s="78"/>
      <c r="G515" s="74"/>
      <c r="H515" s="74"/>
      <c r="I515" s="74"/>
      <c r="J515" s="103"/>
      <c r="K515" s="103"/>
    </row>
    <row r="516" spans="1:11" ht="13.2">
      <c r="A516" s="74"/>
      <c r="B516" s="78"/>
      <c r="C516" s="74"/>
      <c r="D516" s="74"/>
      <c r="E516" s="74"/>
      <c r="F516" s="78"/>
      <c r="G516" s="74"/>
      <c r="H516" s="74"/>
      <c r="I516" s="74"/>
      <c r="J516" s="103"/>
      <c r="K516" s="103"/>
    </row>
    <row r="517" spans="1:11" ht="13.2">
      <c r="A517" s="74"/>
      <c r="B517" s="78"/>
      <c r="C517" s="74"/>
      <c r="D517" s="74"/>
      <c r="E517" s="74"/>
      <c r="F517" s="78"/>
      <c r="G517" s="74"/>
      <c r="H517" s="74"/>
      <c r="I517" s="74"/>
      <c r="J517" s="103"/>
      <c r="K517" s="103"/>
    </row>
    <row r="518" spans="1:11" ht="13.2">
      <c r="A518" s="74"/>
      <c r="B518" s="78"/>
      <c r="C518" s="74"/>
      <c r="D518" s="74"/>
      <c r="E518" s="74"/>
      <c r="F518" s="78"/>
      <c r="G518" s="74"/>
      <c r="H518" s="74"/>
      <c r="I518" s="74"/>
      <c r="J518" s="103"/>
      <c r="K518" s="103"/>
    </row>
    <row r="519" spans="1:11" ht="13.2">
      <c r="A519" s="74"/>
      <c r="B519" s="78"/>
      <c r="C519" s="74"/>
      <c r="D519" s="74"/>
      <c r="E519" s="74"/>
      <c r="F519" s="78"/>
      <c r="G519" s="74"/>
      <c r="H519" s="74"/>
      <c r="I519" s="74"/>
      <c r="J519" s="103"/>
      <c r="K519" s="103"/>
    </row>
    <row r="520" spans="1:11" ht="13.2">
      <c r="A520" s="74"/>
      <c r="B520" s="78"/>
      <c r="C520" s="74"/>
      <c r="D520" s="74"/>
      <c r="E520" s="74"/>
      <c r="F520" s="78"/>
      <c r="G520" s="74"/>
      <c r="H520" s="74"/>
      <c r="I520" s="74"/>
      <c r="J520" s="103"/>
      <c r="K520" s="103"/>
    </row>
    <row r="521" spans="1:11" ht="13.2">
      <c r="A521" s="74"/>
      <c r="B521" s="78"/>
      <c r="C521" s="74"/>
      <c r="D521" s="74"/>
      <c r="E521" s="74"/>
      <c r="F521" s="78"/>
      <c r="G521" s="74"/>
      <c r="H521" s="74"/>
      <c r="I521" s="74"/>
      <c r="J521" s="103"/>
      <c r="K521" s="103"/>
    </row>
    <row r="522" spans="1:11" ht="13.2">
      <c r="A522" s="74"/>
      <c r="B522" s="78"/>
      <c r="C522" s="74"/>
      <c r="D522" s="74"/>
      <c r="E522" s="74"/>
      <c r="F522" s="78"/>
      <c r="G522" s="74"/>
      <c r="H522" s="74"/>
      <c r="I522" s="74"/>
      <c r="J522" s="103"/>
      <c r="K522" s="103"/>
    </row>
    <row r="523" spans="1:11" ht="13.2">
      <c r="A523" s="74"/>
      <c r="B523" s="78"/>
      <c r="C523" s="74"/>
      <c r="D523" s="74"/>
      <c r="E523" s="74"/>
      <c r="F523" s="78"/>
      <c r="G523" s="74"/>
      <c r="H523" s="74"/>
      <c r="I523" s="74"/>
      <c r="J523" s="103"/>
      <c r="K523" s="103"/>
    </row>
    <row r="524" spans="1:11" ht="13.2">
      <c r="A524" s="74"/>
      <c r="B524" s="78"/>
      <c r="C524" s="74"/>
      <c r="D524" s="74"/>
      <c r="E524" s="74"/>
      <c r="F524" s="78"/>
      <c r="G524" s="74"/>
      <c r="H524" s="74"/>
      <c r="I524" s="74"/>
      <c r="J524" s="103"/>
      <c r="K524" s="103"/>
    </row>
    <row r="525" spans="1:11" ht="13.2">
      <c r="A525" s="74"/>
      <c r="B525" s="78"/>
      <c r="C525" s="74"/>
      <c r="D525" s="74"/>
      <c r="E525" s="74"/>
      <c r="F525" s="78"/>
      <c r="G525" s="74"/>
      <c r="H525" s="74"/>
      <c r="I525" s="74"/>
      <c r="J525" s="103"/>
      <c r="K525" s="103"/>
    </row>
    <row r="526" spans="1:11" ht="13.2">
      <c r="A526" s="74"/>
      <c r="B526" s="78"/>
      <c r="C526" s="74"/>
      <c r="D526" s="74"/>
      <c r="E526" s="74"/>
      <c r="F526" s="78"/>
      <c r="G526" s="74"/>
      <c r="H526" s="74"/>
      <c r="I526" s="74"/>
      <c r="J526" s="103"/>
      <c r="K526" s="103"/>
    </row>
    <row r="527" spans="1:11" ht="13.2">
      <c r="A527" s="74"/>
      <c r="B527" s="78"/>
      <c r="C527" s="74"/>
      <c r="D527" s="74"/>
      <c r="E527" s="74"/>
      <c r="F527" s="78"/>
      <c r="G527" s="74"/>
      <c r="H527" s="74"/>
      <c r="I527" s="74"/>
      <c r="J527" s="103"/>
      <c r="K527" s="103"/>
    </row>
    <row r="528" spans="1:11" ht="13.2">
      <c r="A528" s="74"/>
      <c r="B528" s="78"/>
      <c r="C528" s="74"/>
      <c r="D528" s="74"/>
      <c r="E528" s="74"/>
      <c r="F528" s="78"/>
      <c r="G528" s="74"/>
      <c r="H528" s="74"/>
      <c r="I528" s="74"/>
      <c r="J528" s="103"/>
      <c r="K528" s="103"/>
    </row>
    <row r="529" spans="1:11" ht="13.2">
      <c r="A529" s="74"/>
      <c r="B529" s="78"/>
      <c r="C529" s="74"/>
      <c r="D529" s="74"/>
      <c r="E529" s="74"/>
      <c r="F529" s="78"/>
      <c r="G529" s="74"/>
      <c r="H529" s="74"/>
      <c r="I529" s="74"/>
      <c r="J529" s="103"/>
      <c r="K529" s="103"/>
    </row>
    <row r="530" spans="1:11" ht="13.2">
      <c r="A530" s="74"/>
      <c r="B530" s="78"/>
      <c r="C530" s="74"/>
      <c r="D530" s="74"/>
      <c r="E530" s="74"/>
      <c r="F530" s="78"/>
      <c r="G530" s="74"/>
      <c r="H530" s="74"/>
      <c r="I530" s="74"/>
      <c r="J530" s="103"/>
      <c r="K530" s="103"/>
    </row>
    <row r="531" spans="1:11" ht="13.2">
      <c r="A531" s="74"/>
      <c r="B531" s="78"/>
      <c r="C531" s="74"/>
      <c r="D531" s="74"/>
      <c r="E531" s="74"/>
      <c r="F531" s="78"/>
      <c r="G531" s="74"/>
      <c r="H531" s="74"/>
      <c r="I531" s="74"/>
      <c r="J531" s="103"/>
      <c r="K531" s="103"/>
    </row>
    <row r="532" spans="1:11" ht="13.2">
      <c r="A532" s="74"/>
      <c r="B532" s="78"/>
      <c r="C532" s="74"/>
      <c r="D532" s="74"/>
      <c r="E532" s="74"/>
      <c r="F532" s="78"/>
      <c r="G532" s="74"/>
      <c r="H532" s="74"/>
      <c r="I532" s="74"/>
      <c r="J532" s="103"/>
      <c r="K532" s="103"/>
    </row>
    <row r="533" spans="1:11" ht="13.2">
      <c r="A533" s="74"/>
      <c r="B533" s="78"/>
      <c r="C533" s="74"/>
      <c r="D533" s="74"/>
      <c r="E533" s="74"/>
      <c r="F533" s="78"/>
      <c r="G533" s="74"/>
      <c r="H533" s="74"/>
      <c r="I533" s="74"/>
      <c r="J533" s="103"/>
      <c r="K533" s="103"/>
    </row>
    <row r="534" spans="1:11" ht="13.2">
      <c r="A534" s="74"/>
      <c r="B534" s="78"/>
      <c r="C534" s="74"/>
      <c r="D534" s="74"/>
      <c r="E534" s="74"/>
      <c r="F534" s="78"/>
      <c r="G534" s="74"/>
      <c r="H534" s="74"/>
      <c r="I534" s="74"/>
      <c r="J534" s="103"/>
      <c r="K534" s="103"/>
    </row>
    <row r="535" spans="1:11" ht="13.2">
      <c r="A535" s="74"/>
      <c r="B535" s="78"/>
      <c r="C535" s="74"/>
      <c r="D535" s="74"/>
      <c r="E535" s="74"/>
      <c r="F535" s="78"/>
      <c r="G535" s="74"/>
      <c r="H535" s="74"/>
      <c r="I535" s="74"/>
      <c r="J535" s="103"/>
      <c r="K535" s="103"/>
    </row>
    <row r="536" spans="1:11" ht="13.2">
      <c r="A536" s="74"/>
      <c r="B536" s="78"/>
      <c r="C536" s="74"/>
      <c r="D536" s="74"/>
      <c r="E536" s="74"/>
      <c r="F536" s="78"/>
      <c r="G536" s="74"/>
      <c r="H536" s="74"/>
      <c r="I536" s="74"/>
      <c r="J536" s="103"/>
      <c r="K536" s="103"/>
    </row>
    <row r="537" spans="1:11" ht="13.2">
      <c r="A537" s="74"/>
      <c r="B537" s="78"/>
      <c r="C537" s="74"/>
      <c r="D537" s="74"/>
      <c r="E537" s="74"/>
      <c r="F537" s="78"/>
      <c r="G537" s="74"/>
      <c r="H537" s="74"/>
      <c r="I537" s="74"/>
      <c r="J537" s="103"/>
      <c r="K537" s="103"/>
    </row>
    <row r="538" spans="1:11" ht="13.2">
      <c r="A538" s="74"/>
      <c r="B538" s="78"/>
      <c r="C538" s="74"/>
      <c r="D538" s="74"/>
      <c r="E538" s="74"/>
      <c r="F538" s="78"/>
      <c r="G538" s="74"/>
      <c r="H538" s="74"/>
      <c r="I538" s="74"/>
      <c r="J538" s="103"/>
      <c r="K538" s="103"/>
    </row>
    <row r="539" spans="1:11" ht="13.2">
      <c r="A539" s="74"/>
      <c r="B539" s="78"/>
      <c r="C539" s="74"/>
      <c r="D539" s="74"/>
      <c r="E539" s="74"/>
      <c r="F539" s="78"/>
      <c r="G539" s="74"/>
      <c r="H539" s="74"/>
      <c r="I539" s="74"/>
      <c r="J539" s="103"/>
      <c r="K539" s="103"/>
    </row>
    <row r="540" spans="1:11" ht="13.2">
      <c r="A540" s="74"/>
      <c r="B540" s="78"/>
      <c r="C540" s="74"/>
      <c r="D540" s="74"/>
      <c r="E540" s="74"/>
      <c r="F540" s="78"/>
      <c r="G540" s="74"/>
      <c r="H540" s="74"/>
      <c r="I540" s="74"/>
      <c r="J540" s="103"/>
      <c r="K540" s="103"/>
    </row>
    <row r="541" spans="1:11" ht="13.2">
      <c r="A541" s="74"/>
      <c r="B541" s="78"/>
      <c r="C541" s="74"/>
      <c r="D541" s="74"/>
      <c r="E541" s="74"/>
      <c r="F541" s="78"/>
      <c r="G541" s="74"/>
      <c r="H541" s="74"/>
      <c r="I541" s="74"/>
      <c r="J541" s="103"/>
      <c r="K541" s="103"/>
    </row>
    <row r="542" spans="1:11" ht="13.2">
      <c r="A542" s="74"/>
      <c r="B542" s="78"/>
      <c r="C542" s="74"/>
      <c r="D542" s="74"/>
      <c r="E542" s="74"/>
      <c r="F542" s="78"/>
      <c r="G542" s="74"/>
      <c r="H542" s="74"/>
      <c r="I542" s="74"/>
      <c r="J542" s="103"/>
      <c r="K542" s="103"/>
    </row>
    <row r="543" spans="1:11" ht="13.2">
      <c r="A543" s="74"/>
      <c r="B543" s="78"/>
      <c r="C543" s="74"/>
      <c r="D543" s="74"/>
      <c r="E543" s="74"/>
      <c r="F543" s="78"/>
      <c r="G543" s="74"/>
      <c r="H543" s="74"/>
      <c r="I543" s="74"/>
      <c r="J543" s="103"/>
      <c r="K543" s="103"/>
    </row>
    <row r="544" spans="1:11" ht="13.2">
      <c r="A544" s="74"/>
      <c r="B544" s="78"/>
      <c r="C544" s="74"/>
      <c r="D544" s="74"/>
      <c r="E544" s="74"/>
      <c r="F544" s="78"/>
      <c r="G544" s="74"/>
      <c r="H544" s="74"/>
      <c r="I544" s="74"/>
      <c r="J544" s="103"/>
      <c r="K544" s="103"/>
    </row>
    <row r="545" spans="1:11" ht="13.2">
      <c r="A545" s="74"/>
      <c r="B545" s="78"/>
      <c r="C545" s="74"/>
      <c r="D545" s="74"/>
      <c r="E545" s="74"/>
      <c r="F545" s="78"/>
      <c r="G545" s="74"/>
      <c r="H545" s="74"/>
      <c r="I545" s="74"/>
      <c r="J545" s="103"/>
      <c r="K545" s="103"/>
    </row>
    <row r="546" spans="1:11" ht="13.2">
      <c r="A546" s="74"/>
      <c r="B546" s="78"/>
      <c r="C546" s="74"/>
      <c r="D546" s="74"/>
      <c r="E546" s="74"/>
      <c r="F546" s="78"/>
      <c r="G546" s="74"/>
      <c r="H546" s="74"/>
      <c r="I546" s="74"/>
      <c r="J546" s="103"/>
      <c r="K546" s="103"/>
    </row>
    <row r="547" spans="1:11" ht="13.2">
      <c r="A547" s="74"/>
      <c r="B547" s="78"/>
      <c r="C547" s="74"/>
      <c r="D547" s="74"/>
      <c r="E547" s="74"/>
      <c r="F547" s="78"/>
      <c r="G547" s="74"/>
      <c r="H547" s="74"/>
      <c r="I547" s="74"/>
      <c r="J547" s="103"/>
      <c r="K547" s="103"/>
    </row>
    <row r="548" spans="1:11" ht="13.2">
      <c r="A548" s="74"/>
      <c r="B548" s="78"/>
      <c r="C548" s="74"/>
      <c r="D548" s="74"/>
      <c r="E548" s="74"/>
      <c r="F548" s="78"/>
      <c r="G548" s="74"/>
      <c r="H548" s="74"/>
      <c r="I548" s="74"/>
      <c r="J548" s="103"/>
      <c r="K548" s="103"/>
    </row>
    <row r="549" spans="1:11" ht="13.2">
      <c r="A549" s="74"/>
      <c r="B549" s="78"/>
      <c r="C549" s="74"/>
      <c r="D549" s="74"/>
      <c r="E549" s="74"/>
      <c r="F549" s="78"/>
      <c r="G549" s="74"/>
      <c r="H549" s="74"/>
      <c r="I549" s="74"/>
      <c r="J549" s="103"/>
      <c r="K549" s="103"/>
    </row>
    <row r="550" spans="1:11" ht="13.2">
      <c r="A550" s="74"/>
      <c r="B550" s="78"/>
      <c r="C550" s="74"/>
      <c r="D550" s="74"/>
      <c r="E550" s="74"/>
      <c r="F550" s="78"/>
      <c r="G550" s="74"/>
      <c r="H550" s="74"/>
      <c r="I550" s="74"/>
      <c r="J550" s="103"/>
      <c r="K550" s="103"/>
    </row>
    <row r="551" spans="1:11" ht="13.2">
      <c r="A551" s="74"/>
      <c r="B551" s="78"/>
      <c r="C551" s="74"/>
      <c r="D551" s="74"/>
      <c r="E551" s="74"/>
      <c r="F551" s="78"/>
      <c r="G551" s="74"/>
      <c r="H551" s="74"/>
      <c r="I551" s="74"/>
      <c r="J551" s="103"/>
      <c r="K551" s="103"/>
    </row>
    <row r="552" spans="1:11" ht="13.2">
      <c r="A552" s="74"/>
      <c r="B552" s="78"/>
      <c r="C552" s="74"/>
      <c r="D552" s="74"/>
      <c r="E552" s="74"/>
      <c r="F552" s="78"/>
      <c r="G552" s="74"/>
      <c r="H552" s="74"/>
      <c r="I552" s="74"/>
      <c r="J552" s="103"/>
      <c r="K552" s="103"/>
    </row>
    <row r="553" spans="1:11" ht="13.2">
      <c r="A553" s="74"/>
      <c r="B553" s="78"/>
      <c r="C553" s="74"/>
      <c r="D553" s="74"/>
      <c r="E553" s="74"/>
      <c r="F553" s="78"/>
      <c r="G553" s="74"/>
      <c r="H553" s="74"/>
      <c r="I553" s="74"/>
      <c r="J553" s="103"/>
      <c r="K553" s="103"/>
    </row>
    <row r="554" spans="1:11" ht="13.2">
      <c r="A554" s="74"/>
      <c r="B554" s="78"/>
      <c r="C554" s="74"/>
      <c r="D554" s="74"/>
      <c r="E554" s="74"/>
      <c r="F554" s="78"/>
      <c r="G554" s="74"/>
      <c r="H554" s="74"/>
      <c r="I554" s="74"/>
      <c r="J554" s="103"/>
      <c r="K554" s="103"/>
    </row>
    <row r="555" spans="1:11" ht="13.2">
      <c r="A555" s="74"/>
      <c r="B555" s="78"/>
      <c r="C555" s="74"/>
      <c r="D555" s="74"/>
      <c r="E555" s="74"/>
      <c r="F555" s="78"/>
      <c r="G555" s="74"/>
      <c r="H555" s="74"/>
      <c r="I555" s="74"/>
      <c r="J555" s="103"/>
      <c r="K555" s="103"/>
    </row>
    <row r="556" spans="1:11" ht="13.2">
      <c r="A556" s="74"/>
      <c r="B556" s="78"/>
      <c r="C556" s="74"/>
      <c r="D556" s="74"/>
      <c r="E556" s="74"/>
      <c r="F556" s="78"/>
      <c r="G556" s="74"/>
      <c r="H556" s="74"/>
      <c r="I556" s="74"/>
      <c r="J556" s="103"/>
      <c r="K556" s="103"/>
    </row>
    <row r="557" spans="1:11" ht="13.2">
      <c r="A557" s="74"/>
      <c r="B557" s="78"/>
      <c r="C557" s="74"/>
      <c r="D557" s="74"/>
      <c r="E557" s="74"/>
      <c r="F557" s="78"/>
      <c r="G557" s="74"/>
      <c r="H557" s="74"/>
      <c r="I557" s="74"/>
      <c r="J557" s="103"/>
      <c r="K557" s="103"/>
    </row>
    <row r="558" spans="1:11" ht="13.2">
      <c r="A558" s="74"/>
      <c r="B558" s="78"/>
      <c r="C558" s="74"/>
      <c r="D558" s="74"/>
      <c r="E558" s="74"/>
      <c r="F558" s="78"/>
      <c r="G558" s="74"/>
      <c r="H558" s="74"/>
      <c r="I558" s="74"/>
      <c r="J558" s="103"/>
      <c r="K558" s="103"/>
    </row>
    <row r="559" spans="1:11" ht="13.2">
      <c r="A559" s="74"/>
      <c r="B559" s="78"/>
      <c r="C559" s="74"/>
      <c r="D559" s="74"/>
      <c r="E559" s="74"/>
      <c r="F559" s="78"/>
      <c r="G559" s="74"/>
      <c r="H559" s="74"/>
      <c r="I559" s="74"/>
      <c r="J559" s="103"/>
      <c r="K559" s="103"/>
    </row>
    <row r="560" spans="1:11" ht="13.2">
      <c r="A560" s="74"/>
      <c r="B560" s="78"/>
      <c r="C560" s="74"/>
      <c r="D560" s="74"/>
      <c r="E560" s="74"/>
      <c r="F560" s="78"/>
      <c r="G560" s="74"/>
      <c r="H560" s="74"/>
      <c r="I560" s="74"/>
      <c r="J560" s="103"/>
      <c r="K560" s="103"/>
    </row>
    <row r="561" spans="1:11" ht="13.2">
      <c r="A561" s="74"/>
      <c r="B561" s="78"/>
      <c r="C561" s="74"/>
      <c r="D561" s="74"/>
      <c r="E561" s="74"/>
      <c r="F561" s="78"/>
      <c r="G561" s="74"/>
      <c r="H561" s="74"/>
      <c r="I561" s="74"/>
      <c r="J561" s="103"/>
      <c r="K561" s="103"/>
    </row>
    <row r="562" spans="1:11" ht="13.2">
      <c r="A562" s="74"/>
      <c r="B562" s="78"/>
      <c r="C562" s="74"/>
      <c r="D562" s="74"/>
      <c r="E562" s="74"/>
      <c r="F562" s="78"/>
      <c r="G562" s="74"/>
      <c r="H562" s="74"/>
      <c r="I562" s="74"/>
      <c r="J562" s="103"/>
      <c r="K562" s="103"/>
    </row>
    <row r="563" spans="1:11" ht="13.2">
      <c r="A563" s="74"/>
      <c r="B563" s="78"/>
      <c r="C563" s="74"/>
      <c r="D563" s="74"/>
      <c r="E563" s="74"/>
      <c r="F563" s="78"/>
      <c r="G563" s="74"/>
      <c r="H563" s="74"/>
      <c r="I563" s="74"/>
      <c r="J563" s="103"/>
      <c r="K563" s="103"/>
    </row>
    <row r="564" spans="1:11" ht="13.2">
      <c r="A564" s="74"/>
      <c r="B564" s="78"/>
      <c r="C564" s="74"/>
      <c r="D564" s="74"/>
      <c r="E564" s="74"/>
      <c r="F564" s="78"/>
      <c r="G564" s="74"/>
      <c r="H564" s="74"/>
      <c r="I564" s="74"/>
      <c r="J564" s="103"/>
      <c r="K564" s="103"/>
    </row>
    <row r="565" spans="1:11" ht="13.2">
      <c r="A565" s="74"/>
      <c r="B565" s="78"/>
      <c r="C565" s="74"/>
      <c r="D565" s="74"/>
      <c r="E565" s="74"/>
      <c r="F565" s="78"/>
      <c r="G565" s="74"/>
      <c r="H565" s="74"/>
      <c r="I565" s="74"/>
      <c r="J565" s="103"/>
      <c r="K565" s="103"/>
    </row>
    <row r="566" spans="1:11" ht="13.2">
      <c r="A566" s="74"/>
      <c r="B566" s="78"/>
      <c r="C566" s="74"/>
      <c r="D566" s="74"/>
      <c r="E566" s="74"/>
      <c r="F566" s="78"/>
      <c r="G566" s="74"/>
      <c r="H566" s="74"/>
      <c r="I566" s="74"/>
      <c r="J566" s="103"/>
      <c r="K566" s="103"/>
    </row>
    <row r="567" spans="1:11" ht="13.2">
      <c r="A567" s="74"/>
      <c r="B567" s="78"/>
      <c r="C567" s="74"/>
      <c r="D567" s="74"/>
      <c r="E567" s="74"/>
      <c r="F567" s="78"/>
      <c r="G567" s="74"/>
      <c r="H567" s="74"/>
      <c r="I567" s="74"/>
      <c r="J567" s="103"/>
      <c r="K567" s="103"/>
    </row>
    <row r="568" spans="1:11" ht="13.2">
      <c r="A568" s="74"/>
      <c r="B568" s="78"/>
      <c r="C568" s="74"/>
      <c r="D568" s="74"/>
      <c r="E568" s="74"/>
      <c r="F568" s="78"/>
      <c r="G568" s="74"/>
      <c r="H568" s="74"/>
      <c r="I568" s="74"/>
      <c r="J568" s="103"/>
      <c r="K568" s="103"/>
    </row>
    <row r="569" spans="1:11" ht="13.2">
      <c r="A569" s="74"/>
      <c r="B569" s="78"/>
      <c r="C569" s="74"/>
      <c r="D569" s="74"/>
      <c r="E569" s="74"/>
      <c r="F569" s="78"/>
      <c r="G569" s="74"/>
      <c r="H569" s="74"/>
      <c r="I569" s="74"/>
      <c r="J569" s="103"/>
      <c r="K569" s="103"/>
    </row>
    <row r="570" spans="1:11" ht="13.2">
      <c r="A570" s="74"/>
      <c r="B570" s="78"/>
      <c r="C570" s="74"/>
      <c r="D570" s="74"/>
      <c r="E570" s="74"/>
      <c r="F570" s="78"/>
      <c r="G570" s="74"/>
      <c r="H570" s="74"/>
      <c r="I570" s="74"/>
      <c r="J570" s="103"/>
      <c r="K570" s="103"/>
    </row>
    <row r="571" spans="1:11" ht="13.2">
      <c r="A571" s="74"/>
      <c r="B571" s="78"/>
      <c r="C571" s="74"/>
      <c r="D571" s="74"/>
      <c r="E571" s="74"/>
      <c r="F571" s="78"/>
      <c r="G571" s="74"/>
      <c r="H571" s="74"/>
      <c r="I571" s="74"/>
      <c r="J571" s="103"/>
      <c r="K571" s="103"/>
    </row>
    <row r="572" spans="1:11" ht="13.2">
      <c r="A572" s="74"/>
      <c r="B572" s="78"/>
      <c r="C572" s="74"/>
      <c r="D572" s="74"/>
      <c r="E572" s="74"/>
      <c r="F572" s="78"/>
      <c r="G572" s="74"/>
      <c r="H572" s="74"/>
      <c r="I572" s="74"/>
      <c r="J572" s="103"/>
      <c r="K572" s="103"/>
    </row>
    <row r="573" spans="1:11" ht="13.2">
      <c r="A573" s="74"/>
      <c r="B573" s="78"/>
      <c r="C573" s="74"/>
      <c r="D573" s="74"/>
      <c r="E573" s="74"/>
      <c r="F573" s="78"/>
      <c r="G573" s="74"/>
      <c r="H573" s="74"/>
      <c r="I573" s="74"/>
      <c r="J573" s="103"/>
      <c r="K573" s="103"/>
    </row>
    <row r="574" spans="1:11" ht="13.2">
      <c r="A574" s="74"/>
      <c r="B574" s="78"/>
      <c r="C574" s="74"/>
      <c r="D574" s="74"/>
      <c r="E574" s="74"/>
      <c r="F574" s="78"/>
      <c r="G574" s="74"/>
      <c r="H574" s="74"/>
      <c r="I574" s="74"/>
      <c r="J574" s="103"/>
      <c r="K574" s="103"/>
    </row>
    <row r="575" spans="1:11" ht="13.2">
      <c r="A575" s="74"/>
      <c r="B575" s="78"/>
      <c r="C575" s="74"/>
      <c r="D575" s="74"/>
      <c r="E575" s="74"/>
      <c r="F575" s="78"/>
      <c r="G575" s="74"/>
      <c r="H575" s="74"/>
      <c r="I575" s="74"/>
      <c r="J575" s="103"/>
      <c r="K575" s="103"/>
    </row>
    <row r="576" spans="1:11" ht="13.2">
      <c r="A576" s="74"/>
      <c r="B576" s="78"/>
      <c r="C576" s="74"/>
      <c r="D576" s="74"/>
      <c r="E576" s="74"/>
      <c r="F576" s="78"/>
      <c r="G576" s="74"/>
      <c r="H576" s="74"/>
      <c r="I576" s="74"/>
      <c r="J576" s="103"/>
      <c r="K576" s="103"/>
    </row>
    <row r="577" spans="1:11" ht="13.2">
      <c r="A577" s="74"/>
      <c r="B577" s="78"/>
      <c r="C577" s="74"/>
      <c r="D577" s="74"/>
      <c r="E577" s="74"/>
      <c r="F577" s="78"/>
      <c r="G577" s="74"/>
      <c r="H577" s="74"/>
      <c r="I577" s="74"/>
      <c r="J577" s="103"/>
      <c r="K577" s="103"/>
    </row>
    <row r="578" spans="1:11" ht="13.2">
      <c r="A578" s="74"/>
      <c r="B578" s="78"/>
      <c r="C578" s="74"/>
      <c r="D578" s="74"/>
      <c r="E578" s="74"/>
      <c r="F578" s="78"/>
      <c r="G578" s="74"/>
      <c r="H578" s="74"/>
      <c r="I578" s="74"/>
      <c r="J578" s="103"/>
      <c r="K578" s="103"/>
    </row>
    <row r="579" spans="1:11" ht="13.2">
      <c r="A579" s="74"/>
      <c r="B579" s="78"/>
      <c r="C579" s="74"/>
      <c r="D579" s="74"/>
      <c r="E579" s="74"/>
      <c r="F579" s="78"/>
      <c r="G579" s="74"/>
      <c r="H579" s="74"/>
      <c r="I579" s="74"/>
      <c r="J579" s="103"/>
      <c r="K579" s="103"/>
    </row>
    <row r="580" spans="1:11" ht="13.2">
      <c r="A580" s="74"/>
      <c r="B580" s="78"/>
      <c r="C580" s="74"/>
      <c r="D580" s="74"/>
      <c r="E580" s="74"/>
      <c r="F580" s="78"/>
      <c r="G580" s="74"/>
      <c r="H580" s="74"/>
      <c r="I580" s="74"/>
      <c r="J580" s="103"/>
      <c r="K580" s="103"/>
    </row>
    <row r="581" spans="1:11" ht="13.2">
      <c r="A581" s="74"/>
      <c r="B581" s="78"/>
      <c r="C581" s="74"/>
      <c r="D581" s="74"/>
      <c r="E581" s="74"/>
      <c r="F581" s="78"/>
      <c r="G581" s="74"/>
      <c r="H581" s="74"/>
      <c r="I581" s="74"/>
      <c r="J581" s="103"/>
      <c r="K581" s="103"/>
    </row>
    <row r="582" spans="1:11" ht="13.2">
      <c r="A582" s="74"/>
      <c r="B582" s="78"/>
      <c r="C582" s="74"/>
      <c r="D582" s="74"/>
      <c r="E582" s="74"/>
      <c r="F582" s="78"/>
      <c r="G582" s="74"/>
      <c r="H582" s="74"/>
      <c r="I582" s="74"/>
      <c r="J582" s="103"/>
      <c r="K582" s="103"/>
    </row>
    <row r="583" spans="1:11" ht="13.2">
      <c r="A583" s="74"/>
      <c r="B583" s="78"/>
      <c r="C583" s="74"/>
      <c r="D583" s="74"/>
      <c r="E583" s="74"/>
      <c r="F583" s="78"/>
      <c r="G583" s="74"/>
      <c r="H583" s="74"/>
      <c r="I583" s="74"/>
      <c r="J583" s="103"/>
      <c r="K583" s="103"/>
    </row>
    <row r="584" spans="1:11" ht="13.2">
      <c r="A584" s="74"/>
      <c r="B584" s="78"/>
      <c r="C584" s="74"/>
      <c r="D584" s="74"/>
      <c r="E584" s="74"/>
      <c r="F584" s="78"/>
      <c r="G584" s="74"/>
      <c r="H584" s="74"/>
      <c r="I584" s="74"/>
      <c r="J584" s="103"/>
      <c r="K584" s="103"/>
    </row>
    <row r="585" spans="1:11" ht="13.2">
      <c r="A585" s="74"/>
      <c r="B585" s="78"/>
      <c r="C585" s="74"/>
      <c r="D585" s="74"/>
      <c r="E585" s="74"/>
      <c r="F585" s="78"/>
      <c r="G585" s="74"/>
      <c r="H585" s="74"/>
      <c r="I585" s="74"/>
      <c r="J585" s="103"/>
      <c r="K585" s="103"/>
    </row>
    <row r="586" spans="1:11" ht="13.2">
      <c r="A586" s="74"/>
      <c r="B586" s="78"/>
      <c r="C586" s="74"/>
      <c r="D586" s="74"/>
      <c r="E586" s="74"/>
      <c r="F586" s="78"/>
      <c r="G586" s="74"/>
      <c r="H586" s="74"/>
      <c r="I586" s="74"/>
      <c r="J586" s="103"/>
      <c r="K586" s="103"/>
    </row>
    <row r="587" spans="1:11" ht="13.2">
      <c r="A587" s="74"/>
      <c r="B587" s="78"/>
      <c r="C587" s="74"/>
      <c r="D587" s="74"/>
      <c r="E587" s="74"/>
      <c r="F587" s="78"/>
      <c r="G587" s="74"/>
      <c r="H587" s="74"/>
      <c r="I587" s="74"/>
      <c r="J587" s="103"/>
      <c r="K587" s="103"/>
    </row>
    <row r="588" spans="1:11" ht="13.2">
      <c r="A588" s="74"/>
      <c r="B588" s="78"/>
      <c r="C588" s="74"/>
      <c r="D588" s="74"/>
      <c r="E588" s="74"/>
      <c r="F588" s="78"/>
      <c r="G588" s="74"/>
      <c r="H588" s="74"/>
      <c r="I588" s="74"/>
      <c r="J588" s="103"/>
      <c r="K588" s="103"/>
    </row>
    <row r="589" spans="1:11" ht="13.2">
      <c r="A589" s="74"/>
      <c r="B589" s="78"/>
      <c r="C589" s="74"/>
      <c r="D589" s="74"/>
      <c r="E589" s="74"/>
      <c r="F589" s="78"/>
      <c r="G589" s="74"/>
      <c r="H589" s="74"/>
      <c r="I589" s="74"/>
      <c r="J589" s="103"/>
      <c r="K589" s="103"/>
    </row>
    <row r="590" spans="1:11" ht="13.2">
      <c r="A590" s="74"/>
      <c r="B590" s="78"/>
      <c r="C590" s="74"/>
      <c r="D590" s="74"/>
      <c r="E590" s="74"/>
      <c r="F590" s="78"/>
      <c r="G590" s="74"/>
      <c r="H590" s="74"/>
      <c r="I590" s="74"/>
      <c r="J590" s="103"/>
      <c r="K590" s="103"/>
    </row>
    <row r="591" spans="1:11" ht="13.2">
      <c r="A591" s="74"/>
      <c r="B591" s="78"/>
      <c r="C591" s="74"/>
      <c r="D591" s="74"/>
      <c r="E591" s="74"/>
      <c r="F591" s="78"/>
      <c r="G591" s="74"/>
      <c r="H591" s="74"/>
      <c r="I591" s="74"/>
      <c r="J591" s="103"/>
      <c r="K591" s="103"/>
    </row>
    <row r="592" spans="1:11" ht="13.2">
      <c r="A592" s="74"/>
      <c r="B592" s="78"/>
      <c r="C592" s="74"/>
      <c r="D592" s="74"/>
      <c r="E592" s="74"/>
      <c r="F592" s="78"/>
      <c r="G592" s="74"/>
      <c r="H592" s="74"/>
      <c r="I592" s="74"/>
      <c r="J592" s="103"/>
      <c r="K592" s="103"/>
    </row>
    <row r="593" spans="1:11" ht="13.2">
      <c r="A593" s="74"/>
      <c r="B593" s="78"/>
      <c r="C593" s="74"/>
      <c r="D593" s="74"/>
      <c r="E593" s="74"/>
      <c r="F593" s="78"/>
      <c r="G593" s="74"/>
      <c r="H593" s="74"/>
      <c r="I593" s="74"/>
      <c r="J593" s="103"/>
      <c r="K593" s="103"/>
    </row>
    <row r="594" spans="1:11" ht="13.2">
      <c r="A594" s="74"/>
      <c r="B594" s="78"/>
      <c r="C594" s="74"/>
      <c r="D594" s="74"/>
      <c r="E594" s="74"/>
      <c r="F594" s="78"/>
      <c r="G594" s="74"/>
      <c r="H594" s="74"/>
      <c r="I594" s="74"/>
      <c r="J594" s="103"/>
      <c r="K594" s="103"/>
    </row>
    <row r="595" spans="1:11" ht="13.2">
      <c r="A595" s="74"/>
      <c r="B595" s="78"/>
      <c r="C595" s="74"/>
      <c r="D595" s="74"/>
      <c r="E595" s="74"/>
      <c r="F595" s="78"/>
      <c r="G595" s="74"/>
      <c r="H595" s="74"/>
      <c r="I595" s="74"/>
      <c r="J595" s="103"/>
      <c r="K595" s="103"/>
    </row>
    <row r="596" spans="1:11" ht="13.2">
      <c r="A596" s="74"/>
      <c r="B596" s="78"/>
      <c r="C596" s="74"/>
      <c r="D596" s="74"/>
      <c r="E596" s="74"/>
      <c r="F596" s="78"/>
      <c r="G596" s="74"/>
      <c r="H596" s="74"/>
      <c r="I596" s="74"/>
      <c r="J596" s="103"/>
      <c r="K596" s="103"/>
    </row>
    <row r="597" spans="1:11" ht="13.2">
      <c r="A597" s="74"/>
      <c r="B597" s="78"/>
      <c r="C597" s="74"/>
      <c r="D597" s="74"/>
      <c r="E597" s="74"/>
      <c r="F597" s="78"/>
      <c r="G597" s="74"/>
      <c r="H597" s="74"/>
      <c r="I597" s="74"/>
      <c r="J597" s="103"/>
      <c r="K597" s="103"/>
    </row>
    <row r="598" spans="1:11" ht="13.2">
      <c r="A598" s="74"/>
      <c r="B598" s="78"/>
      <c r="C598" s="74"/>
      <c r="D598" s="74"/>
      <c r="E598" s="74"/>
      <c r="F598" s="78"/>
      <c r="G598" s="74"/>
      <c r="H598" s="74"/>
      <c r="I598" s="74"/>
      <c r="J598" s="103"/>
      <c r="K598" s="103"/>
    </row>
    <row r="599" spans="1:11" ht="13.2">
      <c r="A599" s="74"/>
      <c r="B599" s="78"/>
      <c r="C599" s="74"/>
      <c r="D599" s="74"/>
      <c r="E599" s="74"/>
      <c r="F599" s="78"/>
      <c r="G599" s="74"/>
      <c r="H599" s="74"/>
      <c r="I599" s="74"/>
      <c r="J599" s="103"/>
      <c r="K599" s="103"/>
    </row>
    <row r="600" spans="1:11" ht="13.2">
      <c r="A600" s="74"/>
      <c r="B600" s="78"/>
      <c r="C600" s="74"/>
      <c r="D600" s="74"/>
      <c r="E600" s="74"/>
      <c r="F600" s="78"/>
      <c r="G600" s="74"/>
      <c r="H600" s="74"/>
      <c r="I600" s="74"/>
      <c r="J600" s="103"/>
      <c r="K600" s="103"/>
    </row>
    <row r="601" spans="1:11" ht="13.2">
      <c r="A601" s="74"/>
      <c r="B601" s="78"/>
      <c r="C601" s="74"/>
      <c r="D601" s="74"/>
      <c r="E601" s="74"/>
      <c r="F601" s="78"/>
      <c r="G601" s="74"/>
      <c r="H601" s="74"/>
      <c r="I601" s="74"/>
      <c r="J601" s="103"/>
      <c r="K601" s="103"/>
    </row>
    <row r="602" spans="1:11" ht="13.2">
      <c r="A602" s="74"/>
      <c r="B602" s="78"/>
      <c r="C602" s="74"/>
      <c r="D602" s="74"/>
      <c r="E602" s="74"/>
      <c r="F602" s="78"/>
      <c r="G602" s="74"/>
      <c r="H602" s="74"/>
      <c r="I602" s="74"/>
      <c r="J602" s="103"/>
      <c r="K602" s="103"/>
    </row>
    <row r="603" spans="1:11" ht="13.2">
      <c r="A603" s="74"/>
      <c r="B603" s="78"/>
      <c r="C603" s="74"/>
      <c r="D603" s="74"/>
      <c r="E603" s="74"/>
      <c r="F603" s="78"/>
      <c r="G603" s="74"/>
      <c r="H603" s="74"/>
      <c r="I603" s="74"/>
      <c r="J603" s="103"/>
      <c r="K603" s="103"/>
    </row>
    <row r="604" spans="1:11" ht="13.2">
      <c r="A604" s="74"/>
      <c r="B604" s="78"/>
      <c r="C604" s="74"/>
      <c r="D604" s="74"/>
      <c r="E604" s="74"/>
      <c r="F604" s="78"/>
      <c r="G604" s="74"/>
      <c r="H604" s="74"/>
      <c r="I604" s="74"/>
      <c r="J604" s="103"/>
      <c r="K604" s="103"/>
    </row>
    <row r="605" spans="1:11" ht="13.2">
      <c r="A605" s="74"/>
      <c r="B605" s="78"/>
      <c r="C605" s="74"/>
      <c r="D605" s="74"/>
      <c r="E605" s="74"/>
      <c r="F605" s="78"/>
      <c r="G605" s="74"/>
      <c r="H605" s="74"/>
      <c r="I605" s="74"/>
      <c r="J605" s="103"/>
      <c r="K605" s="103"/>
    </row>
    <row r="606" spans="1:11" ht="13.2">
      <c r="A606" s="74"/>
      <c r="B606" s="78"/>
      <c r="C606" s="74"/>
      <c r="D606" s="74"/>
      <c r="E606" s="74"/>
      <c r="F606" s="78"/>
      <c r="G606" s="74"/>
      <c r="H606" s="74"/>
      <c r="I606" s="74"/>
      <c r="J606" s="103"/>
      <c r="K606" s="103"/>
    </row>
    <row r="607" spans="1:11" ht="13.2">
      <c r="A607" s="74"/>
      <c r="B607" s="78"/>
      <c r="C607" s="74"/>
      <c r="D607" s="74"/>
      <c r="E607" s="74"/>
      <c r="F607" s="78"/>
      <c r="G607" s="74"/>
      <c r="H607" s="74"/>
      <c r="I607" s="74"/>
      <c r="J607" s="103"/>
      <c r="K607" s="103"/>
    </row>
    <row r="608" spans="1:11" ht="13.2">
      <c r="A608" s="74"/>
      <c r="B608" s="78"/>
      <c r="C608" s="74"/>
      <c r="D608" s="74"/>
      <c r="E608" s="74"/>
      <c r="F608" s="78"/>
      <c r="G608" s="74"/>
      <c r="H608" s="74"/>
      <c r="I608" s="74"/>
      <c r="J608" s="103"/>
      <c r="K608" s="103"/>
    </row>
    <row r="609" spans="1:11" ht="13.2">
      <c r="A609" s="74"/>
      <c r="B609" s="78"/>
      <c r="C609" s="74"/>
      <c r="D609" s="74"/>
      <c r="E609" s="74"/>
      <c r="F609" s="78"/>
      <c r="G609" s="74"/>
      <c r="H609" s="74"/>
      <c r="I609" s="74"/>
      <c r="J609" s="103"/>
      <c r="K609" s="103"/>
    </row>
    <row r="610" spans="1:11" ht="13.2">
      <c r="A610" s="74"/>
      <c r="B610" s="78"/>
      <c r="C610" s="74"/>
      <c r="D610" s="74"/>
      <c r="E610" s="74"/>
      <c r="F610" s="78"/>
      <c r="G610" s="74"/>
      <c r="H610" s="74"/>
      <c r="I610" s="74"/>
      <c r="J610" s="103"/>
      <c r="K610" s="103"/>
    </row>
    <row r="611" spans="1:11" ht="13.2">
      <c r="A611" s="74"/>
      <c r="B611" s="78"/>
      <c r="C611" s="74"/>
      <c r="D611" s="74"/>
      <c r="E611" s="74"/>
      <c r="F611" s="78"/>
      <c r="G611" s="74"/>
      <c r="H611" s="74"/>
      <c r="I611" s="74"/>
      <c r="J611" s="103"/>
      <c r="K611" s="103"/>
    </row>
    <row r="612" spans="1:11" ht="13.2">
      <c r="A612" s="74"/>
      <c r="B612" s="78"/>
      <c r="C612" s="74"/>
      <c r="D612" s="74"/>
      <c r="E612" s="74"/>
      <c r="F612" s="78"/>
      <c r="G612" s="74"/>
      <c r="H612" s="74"/>
      <c r="I612" s="74"/>
      <c r="J612" s="103"/>
      <c r="K612" s="103"/>
    </row>
    <row r="613" spans="1:11" ht="13.2">
      <c r="A613" s="74"/>
      <c r="B613" s="78"/>
      <c r="C613" s="74"/>
      <c r="D613" s="74"/>
      <c r="E613" s="74"/>
      <c r="F613" s="78"/>
      <c r="G613" s="74"/>
      <c r="H613" s="74"/>
      <c r="I613" s="74"/>
      <c r="J613" s="103"/>
      <c r="K613" s="103"/>
    </row>
    <row r="614" spans="1:11" ht="13.2">
      <c r="A614" s="74"/>
      <c r="B614" s="78"/>
      <c r="C614" s="74"/>
      <c r="D614" s="74"/>
      <c r="E614" s="74"/>
      <c r="F614" s="78"/>
      <c r="G614" s="74"/>
      <c r="H614" s="74"/>
      <c r="I614" s="74"/>
      <c r="J614" s="103"/>
      <c r="K614" s="103"/>
    </row>
    <row r="615" spans="1:11" ht="13.2">
      <c r="A615" s="74"/>
      <c r="B615" s="78"/>
      <c r="C615" s="74"/>
      <c r="D615" s="74"/>
      <c r="E615" s="74"/>
      <c r="F615" s="78"/>
      <c r="G615" s="74"/>
      <c r="H615" s="74"/>
      <c r="I615" s="74"/>
      <c r="J615" s="103"/>
      <c r="K615" s="103"/>
    </row>
    <row r="616" spans="1:11" ht="13.2">
      <c r="A616" s="74"/>
      <c r="B616" s="78"/>
      <c r="C616" s="74"/>
      <c r="D616" s="74"/>
      <c r="E616" s="74"/>
      <c r="F616" s="78"/>
      <c r="G616" s="74"/>
      <c r="H616" s="74"/>
      <c r="I616" s="74"/>
      <c r="J616" s="103"/>
      <c r="K616" s="103"/>
    </row>
    <row r="617" spans="1:11" ht="13.2">
      <c r="A617" s="74"/>
      <c r="B617" s="78"/>
      <c r="C617" s="74"/>
      <c r="D617" s="74"/>
      <c r="E617" s="74"/>
      <c r="F617" s="78"/>
      <c r="G617" s="74"/>
      <c r="H617" s="74"/>
      <c r="I617" s="74"/>
      <c r="J617" s="103"/>
      <c r="K617" s="103"/>
    </row>
    <row r="618" spans="1:11" ht="13.2">
      <c r="A618" s="74"/>
      <c r="B618" s="78"/>
      <c r="C618" s="74"/>
      <c r="D618" s="74"/>
      <c r="E618" s="74"/>
      <c r="F618" s="78"/>
      <c r="G618" s="74"/>
      <c r="H618" s="74"/>
      <c r="I618" s="74"/>
      <c r="J618" s="103"/>
      <c r="K618" s="103"/>
    </row>
    <row r="619" spans="1:11" ht="13.2">
      <c r="A619" s="74"/>
      <c r="B619" s="78"/>
      <c r="C619" s="74"/>
      <c r="D619" s="74"/>
      <c r="E619" s="74"/>
      <c r="F619" s="78"/>
      <c r="G619" s="74"/>
      <c r="H619" s="74"/>
      <c r="I619" s="74"/>
      <c r="J619" s="103"/>
      <c r="K619" s="103"/>
    </row>
    <row r="620" spans="1:11" ht="13.2">
      <c r="A620" s="74"/>
      <c r="B620" s="78"/>
      <c r="C620" s="74"/>
      <c r="D620" s="74"/>
      <c r="E620" s="74"/>
      <c r="F620" s="78"/>
      <c r="G620" s="74"/>
      <c r="H620" s="74"/>
      <c r="I620" s="74"/>
      <c r="J620" s="103"/>
      <c r="K620" s="103"/>
    </row>
    <row r="621" spans="1:11" ht="13.2">
      <c r="A621" s="74"/>
      <c r="B621" s="78"/>
      <c r="C621" s="74"/>
      <c r="D621" s="74"/>
      <c r="E621" s="74"/>
      <c r="F621" s="78"/>
      <c r="G621" s="74"/>
      <c r="H621" s="74"/>
      <c r="I621" s="74"/>
      <c r="J621" s="103"/>
      <c r="K621" s="103"/>
    </row>
    <row r="622" spans="1:11" ht="13.2">
      <c r="A622" s="74"/>
      <c r="B622" s="78"/>
      <c r="C622" s="74"/>
      <c r="D622" s="74"/>
      <c r="E622" s="74"/>
      <c r="F622" s="78"/>
      <c r="G622" s="74"/>
      <c r="H622" s="74"/>
      <c r="I622" s="74"/>
      <c r="J622" s="103"/>
      <c r="K622" s="103"/>
    </row>
    <row r="623" spans="1:11" ht="13.2">
      <c r="A623" s="74"/>
      <c r="B623" s="78"/>
      <c r="C623" s="74"/>
      <c r="D623" s="74"/>
      <c r="E623" s="74"/>
      <c r="F623" s="78"/>
      <c r="G623" s="74"/>
      <c r="H623" s="74"/>
      <c r="I623" s="74"/>
      <c r="J623" s="103"/>
      <c r="K623" s="103"/>
    </row>
    <row r="624" spans="1:11" ht="13.2">
      <c r="A624" s="74"/>
      <c r="B624" s="78"/>
      <c r="C624" s="74"/>
      <c r="D624" s="74"/>
      <c r="E624" s="74"/>
      <c r="F624" s="78"/>
      <c r="G624" s="74"/>
      <c r="H624" s="74"/>
      <c r="I624" s="74"/>
      <c r="J624" s="103"/>
      <c r="K624" s="103"/>
    </row>
    <row r="625" spans="1:11" ht="13.2">
      <c r="A625" s="74"/>
      <c r="B625" s="78"/>
      <c r="C625" s="74"/>
      <c r="D625" s="74"/>
      <c r="E625" s="74"/>
      <c r="F625" s="78"/>
      <c r="G625" s="74"/>
      <c r="H625" s="74"/>
      <c r="I625" s="74"/>
      <c r="J625" s="103"/>
      <c r="K625" s="103"/>
    </row>
    <row r="626" spans="1:11" ht="13.2">
      <c r="A626" s="74"/>
      <c r="B626" s="78"/>
      <c r="C626" s="74"/>
      <c r="D626" s="74"/>
      <c r="E626" s="74"/>
      <c r="F626" s="78"/>
      <c r="G626" s="74"/>
      <c r="H626" s="74"/>
      <c r="I626" s="74"/>
      <c r="J626" s="103"/>
      <c r="K626" s="103"/>
    </row>
    <row r="627" spans="1:11" ht="13.2">
      <c r="A627" s="74"/>
      <c r="B627" s="78"/>
      <c r="C627" s="74"/>
      <c r="D627" s="74"/>
      <c r="E627" s="74"/>
      <c r="F627" s="78"/>
      <c r="G627" s="74"/>
      <c r="H627" s="74"/>
      <c r="I627" s="74"/>
      <c r="J627" s="103"/>
      <c r="K627" s="103"/>
    </row>
    <row r="628" spans="1:11" ht="13.2">
      <c r="A628" s="74"/>
      <c r="B628" s="78"/>
      <c r="C628" s="74"/>
      <c r="D628" s="74"/>
      <c r="E628" s="74"/>
      <c r="F628" s="78"/>
      <c r="G628" s="74"/>
      <c r="H628" s="74"/>
      <c r="I628" s="74"/>
      <c r="J628" s="103"/>
      <c r="K628" s="103"/>
    </row>
    <row r="629" spans="1:11" ht="13.2">
      <c r="A629" s="74"/>
      <c r="B629" s="78"/>
      <c r="C629" s="74"/>
      <c r="D629" s="74"/>
      <c r="E629" s="74"/>
      <c r="F629" s="78"/>
      <c r="G629" s="74"/>
      <c r="H629" s="74"/>
      <c r="I629" s="74"/>
      <c r="J629" s="103"/>
      <c r="K629" s="103"/>
    </row>
    <row r="630" spans="1:11" ht="13.2">
      <c r="A630" s="74"/>
      <c r="B630" s="78"/>
      <c r="C630" s="74"/>
      <c r="D630" s="74"/>
      <c r="E630" s="74"/>
      <c r="F630" s="78"/>
      <c r="G630" s="74"/>
      <c r="H630" s="74"/>
      <c r="I630" s="74"/>
      <c r="J630" s="103"/>
      <c r="K630" s="103"/>
    </row>
    <row r="631" spans="1:11" ht="13.2">
      <c r="A631" s="74"/>
      <c r="B631" s="78"/>
      <c r="C631" s="74"/>
      <c r="D631" s="74"/>
      <c r="E631" s="74"/>
      <c r="F631" s="78"/>
      <c r="G631" s="74"/>
      <c r="H631" s="74"/>
      <c r="I631" s="74"/>
      <c r="J631" s="103"/>
      <c r="K631" s="103"/>
    </row>
    <row r="632" spans="1:11" ht="13.2">
      <c r="A632" s="74"/>
      <c r="B632" s="78"/>
      <c r="C632" s="74"/>
      <c r="D632" s="74"/>
      <c r="E632" s="74"/>
      <c r="F632" s="78"/>
      <c r="G632" s="74"/>
      <c r="H632" s="74"/>
      <c r="I632" s="74"/>
      <c r="J632" s="103"/>
      <c r="K632" s="103"/>
    </row>
    <row r="633" spans="1:11" ht="13.2">
      <c r="A633" s="74"/>
      <c r="B633" s="78"/>
      <c r="C633" s="74"/>
      <c r="D633" s="74"/>
      <c r="E633" s="74"/>
      <c r="F633" s="78"/>
      <c r="G633" s="74"/>
      <c r="H633" s="74"/>
      <c r="I633" s="74"/>
      <c r="J633" s="103"/>
      <c r="K633" s="103"/>
    </row>
    <row r="634" spans="1:11" ht="13.2">
      <c r="A634" s="74"/>
      <c r="B634" s="78"/>
      <c r="C634" s="74"/>
      <c r="D634" s="74"/>
      <c r="E634" s="74"/>
      <c r="F634" s="78"/>
      <c r="G634" s="74"/>
      <c r="H634" s="74"/>
      <c r="I634" s="74"/>
      <c r="J634" s="103"/>
      <c r="K634" s="103"/>
    </row>
    <row r="635" spans="1:11" ht="13.2">
      <c r="A635" s="74"/>
      <c r="B635" s="78"/>
      <c r="C635" s="74"/>
      <c r="D635" s="74"/>
      <c r="E635" s="74"/>
      <c r="F635" s="78"/>
      <c r="G635" s="74"/>
      <c r="H635" s="74"/>
      <c r="I635" s="74"/>
      <c r="J635" s="103"/>
      <c r="K635" s="103"/>
    </row>
    <row r="636" spans="1:11" ht="13.2">
      <c r="A636" s="74"/>
      <c r="B636" s="78"/>
      <c r="C636" s="74"/>
      <c r="D636" s="74"/>
      <c r="E636" s="74"/>
      <c r="F636" s="78"/>
      <c r="G636" s="74"/>
      <c r="H636" s="74"/>
      <c r="I636" s="74"/>
      <c r="J636" s="103"/>
      <c r="K636" s="103"/>
    </row>
    <row r="637" spans="1:11" ht="13.2">
      <c r="A637" s="74"/>
      <c r="B637" s="78"/>
      <c r="C637" s="74"/>
      <c r="D637" s="74"/>
      <c r="E637" s="74"/>
      <c r="F637" s="78"/>
      <c r="G637" s="74"/>
      <c r="H637" s="74"/>
      <c r="I637" s="74"/>
      <c r="J637" s="103"/>
      <c r="K637" s="103"/>
    </row>
    <row r="638" spans="1:11" ht="13.2">
      <c r="A638" s="74"/>
      <c r="B638" s="78"/>
      <c r="C638" s="74"/>
      <c r="D638" s="74"/>
      <c r="E638" s="74"/>
      <c r="F638" s="78"/>
      <c r="G638" s="74"/>
      <c r="H638" s="74"/>
      <c r="I638" s="74"/>
      <c r="J638" s="103"/>
      <c r="K638" s="103"/>
    </row>
    <row r="639" spans="1:11" ht="13.2">
      <c r="A639" s="74"/>
      <c r="B639" s="78"/>
      <c r="C639" s="74"/>
      <c r="D639" s="74"/>
      <c r="E639" s="74"/>
      <c r="F639" s="78"/>
      <c r="G639" s="74"/>
      <c r="H639" s="74"/>
      <c r="I639" s="74"/>
      <c r="J639" s="103"/>
      <c r="K639" s="103"/>
    </row>
    <row r="640" spans="1:11" ht="13.2">
      <c r="A640" s="74"/>
      <c r="B640" s="78"/>
      <c r="C640" s="74"/>
      <c r="D640" s="74"/>
      <c r="E640" s="74"/>
      <c r="F640" s="78"/>
      <c r="G640" s="74"/>
      <c r="H640" s="74"/>
      <c r="I640" s="74"/>
      <c r="J640" s="103"/>
      <c r="K640" s="103"/>
    </row>
    <row r="641" spans="1:11" ht="13.2">
      <c r="A641" s="74"/>
      <c r="B641" s="78"/>
      <c r="C641" s="74"/>
      <c r="D641" s="74"/>
      <c r="E641" s="74"/>
      <c r="F641" s="78"/>
      <c r="G641" s="74"/>
      <c r="H641" s="74"/>
      <c r="I641" s="74"/>
      <c r="J641" s="103"/>
      <c r="K641" s="103"/>
    </row>
    <row r="642" spans="1:11" ht="13.2">
      <c r="A642" s="74"/>
      <c r="B642" s="78"/>
      <c r="C642" s="74"/>
      <c r="D642" s="74"/>
      <c r="E642" s="74"/>
      <c r="F642" s="78"/>
      <c r="G642" s="74"/>
      <c r="H642" s="74"/>
      <c r="I642" s="74"/>
      <c r="J642" s="103"/>
      <c r="K642" s="103"/>
    </row>
    <row r="643" spans="1:11" ht="13.2">
      <c r="A643" s="74"/>
      <c r="B643" s="78"/>
      <c r="C643" s="74"/>
      <c r="D643" s="74"/>
      <c r="E643" s="74"/>
      <c r="F643" s="78"/>
      <c r="G643" s="74"/>
      <c r="H643" s="74"/>
      <c r="I643" s="74"/>
      <c r="J643" s="103"/>
      <c r="K643" s="103"/>
    </row>
    <row r="644" spans="1:11" ht="13.2">
      <c r="A644" s="74"/>
      <c r="B644" s="78"/>
      <c r="C644" s="74"/>
      <c r="D644" s="74"/>
      <c r="E644" s="74"/>
      <c r="F644" s="78"/>
      <c r="G644" s="74"/>
      <c r="H644" s="74"/>
      <c r="I644" s="74"/>
      <c r="J644" s="103"/>
      <c r="K644" s="103"/>
    </row>
    <row r="645" spans="1:11" ht="13.2">
      <c r="A645" s="74"/>
      <c r="B645" s="78"/>
      <c r="C645" s="74"/>
      <c r="D645" s="74"/>
      <c r="E645" s="74"/>
      <c r="F645" s="78"/>
      <c r="G645" s="74"/>
      <c r="H645" s="74"/>
      <c r="I645" s="74"/>
      <c r="J645" s="103"/>
      <c r="K645" s="103"/>
    </row>
    <row r="646" spans="1:11" ht="13.2">
      <c r="A646" s="74"/>
      <c r="B646" s="78"/>
      <c r="C646" s="74"/>
      <c r="D646" s="74"/>
      <c r="E646" s="74"/>
      <c r="F646" s="78"/>
      <c r="G646" s="74"/>
      <c r="H646" s="74"/>
      <c r="I646" s="74"/>
      <c r="J646" s="103"/>
      <c r="K646" s="103"/>
    </row>
    <row r="647" spans="1:11" ht="13.2">
      <c r="A647" s="74"/>
      <c r="B647" s="78"/>
      <c r="C647" s="74"/>
      <c r="D647" s="74"/>
      <c r="E647" s="74"/>
      <c r="F647" s="78"/>
      <c r="G647" s="74"/>
      <c r="H647" s="74"/>
      <c r="I647" s="74"/>
      <c r="J647" s="103"/>
      <c r="K647" s="103"/>
    </row>
    <row r="648" spans="1:11" ht="13.2">
      <c r="A648" s="74"/>
      <c r="B648" s="78"/>
      <c r="C648" s="74"/>
      <c r="D648" s="74"/>
      <c r="E648" s="74"/>
      <c r="F648" s="78"/>
      <c r="G648" s="74"/>
      <c r="H648" s="74"/>
      <c r="I648" s="74"/>
      <c r="J648" s="103"/>
      <c r="K648" s="103"/>
    </row>
    <row r="649" spans="1:11" ht="13.2">
      <c r="A649" s="74"/>
      <c r="B649" s="78"/>
      <c r="C649" s="74"/>
      <c r="D649" s="74"/>
      <c r="E649" s="74"/>
      <c r="F649" s="78"/>
      <c r="G649" s="74"/>
      <c r="H649" s="74"/>
      <c r="I649" s="74"/>
      <c r="J649" s="103"/>
      <c r="K649" s="103"/>
    </row>
    <row r="650" spans="1:11" ht="13.2">
      <c r="A650" s="74"/>
      <c r="B650" s="78"/>
      <c r="C650" s="74"/>
      <c r="D650" s="74"/>
      <c r="E650" s="74"/>
      <c r="F650" s="78"/>
      <c r="G650" s="74"/>
      <c r="H650" s="74"/>
      <c r="I650" s="74"/>
      <c r="J650" s="103"/>
      <c r="K650" s="103"/>
    </row>
    <row r="651" spans="1:11" ht="13.2">
      <c r="A651" s="74"/>
      <c r="B651" s="78"/>
      <c r="C651" s="74"/>
      <c r="D651" s="74"/>
      <c r="E651" s="74"/>
      <c r="F651" s="78"/>
      <c r="G651" s="74"/>
      <c r="H651" s="74"/>
      <c r="I651" s="74"/>
      <c r="J651" s="103"/>
      <c r="K651" s="103"/>
    </row>
    <row r="652" spans="1:11" ht="13.2">
      <c r="A652" s="74"/>
      <c r="B652" s="78"/>
      <c r="C652" s="74"/>
      <c r="D652" s="74"/>
      <c r="E652" s="74"/>
      <c r="F652" s="78"/>
      <c r="G652" s="74"/>
      <c r="H652" s="74"/>
      <c r="I652" s="74"/>
      <c r="J652" s="103"/>
      <c r="K652" s="103"/>
    </row>
    <row r="653" spans="1:11" ht="13.2">
      <c r="A653" s="74"/>
      <c r="B653" s="78"/>
      <c r="C653" s="74"/>
      <c r="D653" s="74"/>
      <c r="E653" s="74"/>
      <c r="F653" s="78"/>
      <c r="G653" s="74"/>
      <c r="H653" s="74"/>
      <c r="I653" s="74"/>
      <c r="J653" s="103"/>
      <c r="K653" s="103"/>
    </row>
    <row r="654" spans="1:11" ht="13.2">
      <c r="A654" s="74"/>
      <c r="B654" s="78"/>
      <c r="C654" s="74"/>
      <c r="D654" s="74"/>
      <c r="E654" s="74"/>
      <c r="F654" s="78"/>
      <c r="G654" s="74"/>
      <c r="H654" s="74"/>
      <c r="I654" s="74"/>
      <c r="J654" s="103"/>
      <c r="K654" s="103"/>
    </row>
    <row r="655" spans="1:11" ht="13.2">
      <c r="A655" s="74"/>
      <c r="B655" s="78"/>
      <c r="C655" s="74"/>
      <c r="D655" s="74"/>
      <c r="E655" s="74"/>
      <c r="F655" s="78"/>
      <c r="G655" s="74"/>
      <c r="H655" s="74"/>
      <c r="I655" s="74"/>
      <c r="J655" s="103"/>
      <c r="K655" s="103"/>
    </row>
    <row r="656" spans="1:11" ht="13.2">
      <c r="A656" s="74"/>
      <c r="B656" s="78"/>
      <c r="C656" s="74"/>
      <c r="D656" s="74"/>
      <c r="E656" s="74"/>
      <c r="F656" s="78"/>
      <c r="G656" s="74"/>
      <c r="H656" s="74"/>
      <c r="I656" s="74"/>
      <c r="J656" s="103"/>
      <c r="K656" s="103"/>
    </row>
    <row r="657" spans="1:11" ht="13.2">
      <c r="A657" s="74"/>
      <c r="B657" s="78"/>
      <c r="C657" s="74"/>
      <c r="D657" s="74"/>
      <c r="E657" s="74"/>
      <c r="F657" s="78"/>
      <c r="G657" s="74"/>
      <c r="H657" s="74"/>
      <c r="I657" s="74"/>
      <c r="J657" s="103"/>
      <c r="K657" s="103"/>
    </row>
    <row r="658" spans="1:11" ht="13.2">
      <c r="A658" s="74"/>
      <c r="B658" s="78"/>
      <c r="C658" s="74"/>
      <c r="D658" s="74"/>
      <c r="E658" s="74"/>
      <c r="F658" s="78"/>
      <c r="G658" s="74"/>
      <c r="H658" s="74"/>
      <c r="I658" s="74"/>
      <c r="J658" s="103"/>
      <c r="K658" s="103"/>
    </row>
    <row r="659" spans="1:11" ht="13.2">
      <c r="A659" s="74"/>
      <c r="B659" s="78"/>
      <c r="C659" s="74"/>
      <c r="D659" s="74"/>
      <c r="E659" s="74"/>
      <c r="F659" s="78"/>
      <c r="G659" s="74"/>
      <c r="H659" s="74"/>
      <c r="I659" s="74"/>
      <c r="J659" s="103"/>
      <c r="K659" s="103"/>
    </row>
    <row r="660" spans="1:11" ht="13.2">
      <c r="A660" s="74"/>
      <c r="B660" s="78"/>
      <c r="C660" s="74"/>
      <c r="D660" s="74"/>
      <c r="E660" s="74"/>
      <c r="F660" s="78"/>
      <c r="G660" s="74"/>
      <c r="H660" s="74"/>
      <c r="I660" s="74"/>
      <c r="J660" s="103"/>
      <c r="K660" s="103"/>
    </row>
    <row r="661" spans="1:11" ht="13.2">
      <c r="A661" s="74"/>
      <c r="B661" s="78"/>
      <c r="C661" s="74"/>
      <c r="D661" s="74"/>
      <c r="E661" s="74"/>
      <c r="F661" s="78"/>
      <c r="G661" s="74"/>
      <c r="H661" s="74"/>
      <c r="I661" s="74"/>
      <c r="J661" s="103"/>
      <c r="K661" s="103"/>
    </row>
    <row r="662" spans="1:11" ht="13.2">
      <c r="A662" s="74"/>
      <c r="B662" s="78"/>
      <c r="C662" s="74"/>
      <c r="D662" s="74"/>
      <c r="E662" s="74"/>
      <c r="F662" s="78"/>
      <c r="G662" s="74"/>
      <c r="H662" s="74"/>
      <c r="I662" s="74"/>
      <c r="J662" s="103"/>
      <c r="K662" s="103"/>
    </row>
    <row r="663" spans="1:11" ht="13.2">
      <c r="A663" s="74"/>
      <c r="B663" s="78"/>
      <c r="C663" s="74"/>
      <c r="D663" s="74"/>
      <c r="E663" s="74"/>
      <c r="F663" s="78"/>
      <c r="G663" s="74"/>
      <c r="H663" s="74"/>
      <c r="I663" s="74"/>
      <c r="J663" s="103"/>
      <c r="K663" s="103"/>
    </row>
    <row r="664" spans="1:11" ht="13.2">
      <c r="A664" s="74"/>
      <c r="B664" s="78"/>
      <c r="C664" s="74"/>
      <c r="D664" s="74"/>
      <c r="E664" s="74"/>
      <c r="F664" s="78"/>
      <c r="G664" s="74"/>
      <c r="H664" s="74"/>
      <c r="I664" s="74"/>
      <c r="J664" s="103"/>
      <c r="K664" s="103"/>
    </row>
    <row r="665" spans="1:11" ht="13.2">
      <c r="A665" s="74"/>
      <c r="B665" s="78"/>
      <c r="C665" s="74"/>
      <c r="D665" s="74"/>
      <c r="E665" s="74"/>
      <c r="F665" s="78"/>
      <c r="G665" s="74"/>
      <c r="H665" s="74"/>
      <c r="I665" s="74"/>
      <c r="J665" s="103"/>
      <c r="K665" s="103"/>
    </row>
    <row r="666" spans="1:11" ht="13.2">
      <c r="A666" s="74"/>
      <c r="B666" s="78"/>
      <c r="C666" s="74"/>
      <c r="D666" s="74"/>
      <c r="E666" s="74"/>
      <c r="F666" s="78"/>
      <c r="G666" s="74"/>
      <c r="H666" s="74"/>
      <c r="I666" s="74"/>
      <c r="J666" s="103"/>
      <c r="K666" s="103"/>
    </row>
    <row r="667" spans="1:11" ht="13.2">
      <c r="A667" s="74"/>
      <c r="B667" s="78"/>
      <c r="C667" s="74"/>
      <c r="D667" s="74"/>
      <c r="E667" s="74"/>
      <c r="F667" s="78"/>
      <c r="G667" s="74"/>
      <c r="H667" s="74"/>
      <c r="I667" s="74"/>
      <c r="J667" s="103"/>
      <c r="K667" s="103"/>
    </row>
    <row r="668" spans="1:11" ht="13.2">
      <c r="A668" s="74"/>
      <c r="B668" s="78"/>
      <c r="C668" s="74"/>
      <c r="D668" s="74"/>
      <c r="E668" s="74"/>
      <c r="F668" s="78"/>
      <c r="G668" s="74"/>
      <c r="H668" s="74"/>
      <c r="I668" s="74"/>
      <c r="J668" s="103"/>
      <c r="K668" s="103"/>
    </row>
    <row r="669" spans="1:11" ht="13.2">
      <c r="A669" s="74"/>
      <c r="B669" s="78"/>
      <c r="C669" s="74"/>
      <c r="D669" s="74"/>
      <c r="E669" s="74"/>
      <c r="F669" s="78"/>
      <c r="G669" s="74"/>
      <c r="H669" s="74"/>
      <c r="I669" s="74"/>
      <c r="J669" s="103"/>
      <c r="K669" s="103"/>
    </row>
    <row r="670" spans="1:11" ht="13.2">
      <c r="A670" s="74"/>
      <c r="B670" s="78"/>
      <c r="C670" s="74"/>
      <c r="D670" s="74"/>
      <c r="E670" s="74"/>
      <c r="F670" s="78"/>
      <c r="G670" s="74"/>
      <c r="H670" s="74"/>
      <c r="I670" s="74"/>
      <c r="J670" s="103"/>
      <c r="K670" s="103"/>
    </row>
    <row r="671" spans="1:11" ht="13.2">
      <c r="A671" s="74"/>
      <c r="B671" s="78"/>
      <c r="C671" s="74"/>
      <c r="D671" s="74"/>
      <c r="E671" s="74"/>
      <c r="F671" s="78"/>
      <c r="G671" s="74"/>
      <c r="H671" s="74"/>
      <c r="I671" s="74"/>
      <c r="J671" s="103"/>
      <c r="K671" s="103"/>
    </row>
    <row r="672" spans="1:11" ht="13.2">
      <c r="A672" s="74"/>
      <c r="B672" s="78"/>
      <c r="C672" s="74"/>
      <c r="D672" s="74"/>
      <c r="E672" s="74"/>
      <c r="F672" s="78"/>
      <c r="G672" s="74"/>
      <c r="H672" s="74"/>
      <c r="I672" s="74"/>
      <c r="J672" s="103"/>
      <c r="K672" s="103"/>
    </row>
    <row r="673" spans="1:11" ht="13.2">
      <c r="A673" s="74"/>
      <c r="B673" s="78"/>
      <c r="C673" s="74"/>
      <c r="D673" s="74"/>
      <c r="E673" s="74"/>
      <c r="F673" s="78"/>
      <c r="G673" s="74"/>
      <c r="H673" s="74"/>
      <c r="I673" s="74"/>
      <c r="J673" s="103"/>
      <c r="K673" s="103"/>
    </row>
    <row r="674" spans="1:11" ht="13.2">
      <c r="A674" s="74"/>
      <c r="B674" s="78"/>
      <c r="C674" s="74"/>
      <c r="D674" s="74"/>
      <c r="E674" s="74"/>
      <c r="F674" s="78"/>
      <c r="G674" s="74"/>
      <c r="H674" s="74"/>
      <c r="I674" s="74"/>
      <c r="J674" s="103"/>
      <c r="K674" s="103"/>
    </row>
    <row r="675" spans="1:11" ht="13.2">
      <c r="A675" s="74"/>
      <c r="B675" s="78"/>
      <c r="C675" s="74"/>
      <c r="D675" s="74"/>
      <c r="E675" s="74"/>
      <c r="F675" s="78"/>
      <c r="G675" s="74"/>
      <c r="H675" s="74"/>
      <c r="I675" s="74"/>
      <c r="J675" s="103"/>
      <c r="K675" s="103"/>
    </row>
    <row r="676" spans="1:11" ht="13.2">
      <c r="A676" s="74"/>
      <c r="B676" s="78"/>
      <c r="C676" s="74"/>
      <c r="D676" s="74"/>
      <c r="E676" s="74"/>
      <c r="F676" s="78"/>
      <c r="G676" s="74"/>
      <c r="H676" s="74"/>
      <c r="I676" s="74"/>
      <c r="J676" s="103"/>
      <c r="K676" s="103"/>
    </row>
    <row r="677" spans="1:11" ht="13.2">
      <c r="A677" s="74"/>
      <c r="B677" s="78"/>
      <c r="C677" s="74"/>
      <c r="D677" s="74"/>
      <c r="E677" s="74"/>
      <c r="F677" s="78"/>
      <c r="G677" s="74"/>
      <c r="H677" s="74"/>
      <c r="I677" s="74"/>
      <c r="J677" s="103"/>
      <c r="K677" s="103"/>
    </row>
    <row r="678" spans="1:11" ht="13.2">
      <c r="A678" s="74"/>
      <c r="B678" s="78"/>
      <c r="C678" s="74"/>
      <c r="D678" s="74"/>
      <c r="E678" s="74"/>
      <c r="F678" s="78"/>
      <c r="G678" s="74"/>
      <c r="H678" s="74"/>
      <c r="I678" s="74"/>
      <c r="J678" s="103"/>
      <c r="K678" s="103"/>
    </row>
    <row r="679" spans="1:11" ht="13.2">
      <c r="A679" s="74"/>
      <c r="B679" s="78"/>
      <c r="C679" s="74"/>
      <c r="D679" s="74"/>
      <c r="E679" s="74"/>
      <c r="F679" s="78"/>
      <c r="G679" s="74"/>
      <c r="H679" s="74"/>
      <c r="I679" s="74"/>
      <c r="J679" s="103"/>
      <c r="K679" s="103"/>
    </row>
    <row r="680" spans="1:11" ht="13.2">
      <c r="A680" s="74"/>
      <c r="B680" s="78"/>
      <c r="C680" s="74"/>
      <c r="D680" s="74"/>
      <c r="E680" s="74"/>
      <c r="F680" s="78"/>
      <c r="G680" s="74"/>
      <c r="H680" s="74"/>
      <c r="I680" s="74"/>
      <c r="J680" s="103"/>
      <c r="K680" s="103"/>
    </row>
    <row r="681" spans="1:11" ht="13.2">
      <c r="A681" s="74"/>
      <c r="B681" s="78"/>
      <c r="C681" s="74"/>
      <c r="D681" s="74"/>
      <c r="E681" s="74"/>
      <c r="F681" s="78"/>
      <c r="G681" s="74"/>
      <c r="H681" s="74"/>
      <c r="I681" s="74"/>
      <c r="J681" s="103"/>
      <c r="K681" s="103"/>
    </row>
    <row r="682" spans="1:11" ht="13.2">
      <c r="A682" s="74"/>
      <c r="B682" s="78"/>
      <c r="C682" s="74"/>
      <c r="D682" s="74"/>
      <c r="E682" s="74"/>
      <c r="F682" s="78"/>
      <c r="G682" s="74"/>
      <c r="H682" s="74"/>
      <c r="I682" s="74"/>
      <c r="J682" s="103"/>
      <c r="K682" s="103"/>
    </row>
    <row r="683" spans="1:11" ht="13.2">
      <c r="A683" s="74"/>
      <c r="B683" s="78"/>
      <c r="C683" s="74"/>
      <c r="D683" s="74"/>
      <c r="E683" s="74"/>
      <c r="F683" s="78"/>
      <c r="G683" s="74"/>
      <c r="H683" s="74"/>
      <c r="I683" s="74"/>
      <c r="J683" s="103"/>
      <c r="K683" s="103"/>
    </row>
    <row r="684" spans="1:11" ht="13.2">
      <c r="A684" s="74"/>
      <c r="B684" s="78"/>
      <c r="C684" s="74"/>
      <c r="D684" s="74"/>
      <c r="E684" s="74"/>
      <c r="F684" s="78"/>
      <c r="G684" s="74"/>
      <c r="H684" s="74"/>
      <c r="I684" s="74"/>
      <c r="J684" s="103"/>
      <c r="K684" s="103"/>
    </row>
    <row r="685" spans="1:11" ht="13.2">
      <c r="A685" s="74"/>
      <c r="B685" s="78"/>
      <c r="C685" s="74"/>
      <c r="D685" s="74"/>
      <c r="E685" s="74"/>
      <c r="F685" s="78"/>
      <c r="G685" s="74"/>
      <c r="H685" s="74"/>
      <c r="I685" s="74"/>
      <c r="J685" s="103"/>
      <c r="K685" s="103"/>
    </row>
    <row r="686" spans="1:11" ht="13.2">
      <c r="A686" s="74"/>
      <c r="B686" s="78"/>
      <c r="C686" s="74"/>
      <c r="D686" s="74"/>
      <c r="E686" s="74"/>
      <c r="F686" s="78"/>
      <c r="G686" s="74"/>
      <c r="H686" s="74"/>
      <c r="I686" s="74"/>
      <c r="J686" s="103"/>
      <c r="K686" s="103"/>
    </row>
    <row r="687" spans="1:11" ht="13.2">
      <c r="A687" s="74"/>
      <c r="B687" s="78"/>
      <c r="C687" s="74"/>
      <c r="D687" s="74"/>
      <c r="E687" s="74"/>
      <c r="F687" s="78"/>
      <c r="G687" s="74"/>
      <c r="H687" s="74"/>
      <c r="I687" s="74"/>
      <c r="J687" s="103"/>
      <c r="K687" s="103"/>
    </row>
    <row r="688" spans="1:11" ht="13.2">
      <c r="A688" s="74"/>
      <c r="B688" s="78"/>
      <c r="C688" s="74"/>
      <c r="D688" s="74"/>
      <c r="E688" s="74"/>
      <c r="F688" s="78"/>
      <c r="G688" s="74"/>
      <c r="H688" s="74"/>
      <c r="I688" s="74"/>
      <c r="J688" s="103"/>
      <c r="K688" s="103"/>
    </row>
    <row r="689" spans="1:11" ht="13.2">
      <c r="A689" s="74"/>
      <c r="B689" s="78"/>
      <c r="C689" s="74"/>
      <c r="D689" s="74"/>
      <c r="E689" s="74"/>
      <c r="F689" s="78"/>
      <c r="G689" s="74"/>
      <c r="H689" s="74"/>
      <c r="I689" s="74"/>
      <c r="J689" s="103"/>
      <c r="K689" s="103"/>
    </row>
    <row r="690" spans="1:11" ht="13.2">
      <c r="A690" s="74"/>
      <c r="B690" s="78"/>
      <c r="C690" s="74"/>
      <c r="D690" s="74"/>
      <c r="E690" s="74"/>
      <c r="F690" s="78"/>
      <c r="G690" s="74"/>
      <c r="H690" s="74"/>
      <c r="I690" s="74"/>
      <c r="J690" s="103"/>
      <c r="K690" s="103"/>
    </row>
    <row r="691" spans="1:11" ht="13.2">
      <c r="A691" s="74"/>
      <c r="B691" s="78"/>
      <c r="C691" s="74"/>
      <c r="D691" s="74"/>
      <c r="E691" s="74"/>
      <c r="F691" s="78"/>
      <c r="G691" s="74"/>
      <c r="H691" s="74"/>
      <c r="I691" s="74"/>
      <c r="J691" s="103"/>
      <c r="K691" s="103"/>
    </row>
    <row r="692" spans="1:11" ht="13.2">
      <c r="A692" s="74"/>
      <c r="B692" s="78"/>
      <c r="C692" s="74"/>
      <c r="D692" s="74"/>
      <c r="E692" s="74"/>
      <c r="F692" s="78"/>
      <c r="G692" s="74"/>
      <c r="H692" s="74"/>
      <c r="I692" s="74"/>
      <c r="J692" s="103"/>
      <c r="K692" s="103"/>
    </row>
    <row r="693" spans="1:11" ht="13.2">
      <c r="A693" s="74"/>
      <c r="B693" s="78"/>
      <c r="C693" s="74"/>
      <c r="D693" s="74"/>
      <c r="E693" s="74"/>
      <c r="F693" s="78"/>
      <c r="G693" s="74"/>
      <c r="H693" s="74"/>
      <c r="I693" s="74"/>
      <c r="J693" s="103"/>
      <c r="K693" s="103"/>
    </row>
    <row r="694" spans="1:11" ht="13.2">
      <c r="A694" s="74"/>
      <c r="B694" s="78"/>
      <c r="C694" s="74"/>
      <c r="D694" s="74"/>
      <c r="E694" s="74"/>
      <c r="F694" s="78"/>
      <c r="G694" s="74"/>
      <c r="H694" s="74"/>
      <c r="I694" s="74"/>
      <c r="J694" s="103"/>
      <c r="K694" s="103"/>
    </row>
    <row r="695" spans="1:11" ht="13.2">
      <c r="A695" s="74"/>
      <c r="B695" s="78"/>
      <c r="C695" s="74"/>
      <c r="D695" s="74"/>
      <c r="E695" s="74"/>
      <c r="F695" s="78"/>
      <c r="G695" s="74"/>
      <c r="H695" s="74"/>
      <c r="I695" s="74"/>
      <c r="J695" s="103"/>
      <c r="K695" s="103"/>
    </row>
    <row r="696" spans="1:11" ht="13.2">
      <c r="A696" s="74"/>
      <c r="B696" s="78"/>
      <c r="C696" s="74"/>
      <c r="D696" s="74"/>
      <c r="E696" s="74"/>
      <c r="F696" s="78"/>
      <c r="G696" s="74"/>
      <c r="H696" s="74"/>
      <c r="I696" s="74"/>
      <c r="J696" s="103"/>
      <c r="K696" s="103"/>
    </row>
    <row r="697" spans="1:11" ht="13.2">
      <c r="A697" s="74"/>
      <c r="B697" s="78"/>
      <c r="C697" s="74"/>
      <c r="D697" s="74"/>
      <c r="E697" s="74"/>
      <c r="F697" s="78"/>
      <c r="G697" s="74"/>
      <c r="H697" s="74"/>
      <c r="I697" s="74"/>
      <c r="J697" s="103"/>
      <c r="K697" s="103"/>
    </row>
    <row r="698" spans="1:11" ht="13.2">
      <c r="A698" s="74"/>
      <c r="B698" s="78"/>
      <c r="C698" s="74"/>
      <c r="D698" s="74"/>
      <c r="E698" s="74"/>
      <c r="F698" s="78"/>
      <c r="G698" s="74"/>
      <c r="H698" s="74"/>
      <c r="I698" s="74"/>
      <c r="J698" s="103"/>
      <c r="K698" s="103"/>
    </row>
    <row r="699" spans="1:11" ht="13.2">
      <c r="A699" s="74"/>
      <c r="B699" s="78"/>
      <c r="C699" s="74"/>
      <c r="D699" s="74"/>
      <c r="E699" s="74"/>
      <c r="F699" s="78"/>
      <c r="G699" s="74"/>
      <c r="H699" s="74"/>
      <c r="I699" s="74"/>
      <c r="J699" s="103"/>
      <c r="K699" s="103"/>
    </row>
    <row r="700" spans="1:11" ht="13.2">
      <c r="A700" s="74"/>
      <c r="B700" s="78"/>
      <c r="C700" s="74"/>
      <c r="D700" s="74"/>
      <c r="E700" s="74"/>
      <c r="F700" s="78"/>
      <c r="G700" s="74"/>
      <c r="H700" s="74"/>
      <c r="I700" s="74"/>
      <c r="J700" s="103"/>
      <c r="K700" s="103"/>
    </row>
    <row r="701" spans="1:11" ht="13.2">
      <c r="A701" s="74"/>
      <c r="B701" s="78"/>
      <c r="C701" s="74"/>
      <c r="D701" s="74"/>
      <c r="E701" s="74"/>
      <c r="F701" s="78"/>
      <c r="G701" s="74"/>
      <c r="H701" s="74"/>
      <c r="I701" s="74"/>
      <c r="J701" s="103"/>
      <c r="K701" s="103"/>
    </row>
    <row r="702" spans="1:11" ht="13.2">
      <c r="A702" s="74"/>
      <c r="B702" s="78"/>
      <c r="C702" s="74"/>
      <c r="D702" s="74"/>
      <c r="E702" s="74"/>
      <c r="F702" s="78"/>
      <c r="G702" s="74"/>
      <c r="H702" s="74"/>
      <c r="I702" s="74"/>
      <c r="J702" s="103"/>
      <c r="K702" s="103"/>
    </row>
    <row r="703" spans="1:11" ht="13.2">
      <c r="A703" s="74"/>
      <c r="B703" s="78"/>
      <c r="C703" s="74"/>
      <c r="D703" s="74"/>
      <c r="E703" s="74"/>
      <c r="F703" s="78"/>
      <c r="G703" s="74"/>
      <c r="H703" s="74"/>
      <c r="I703" s="74"/>
      <c r="J703" s="103"/>
      <c r="K703" s="103"/>
    </row>
    <row r="704" spans="1:11" ht="13.2">
      <c r="A704" s="74"/>
      <c r="B704" s="78"/>
      <c r="C704" s="74"/>
      <c r="D704" s="74"/>
      <c r="E704" s="74"/>
      <c r="F704" s="78"/>
      <c r="G704" s="74"/>
      <c r="H704" s="74"/>
      <c r="I704" s="74"/>
      <c r="J704" s="103"/>
      <c r="K704" s="103"/>
    </row>
    <row r="705" spans="1:11" ht="13.2">
      <c r="A705" s="74"/>
      <c r="B705" s="78"/>
      <c r="C705" s="74"/>
      <c r="D705" s="74"/>
      <c r="E705" s="74"/>
      <c r="F705" s="78"/>
      <c r="G705" s="74"/>
      <c r="H705" s="74"/>
      <c r="I705" s="74"/>
      <c r="J705" s="103"/>
      <c r="K705" s="103"/>
    </row>
    <row r="706" spans="1:11" ht="13.2">
      <c r="A706" s="74"/>
      <c r="B706" s="78"/>
      <c r="C706" s="74"/>
      <c r="D706" s="74"/>
      <c r="E706" s="74"/>
      <c r="F706" s="78"/>
      <c r="G706" s="74"/>
      <c r="H706" s="74"/>
      <c r="I706" s="74"/>
      <c r="J706" s="103"/>
      <c r="K706" s="103"/>
    </row>
    <row r="707" spans="1:11" ht="13.2">
      <c r="A707" s="74"/>
      <c r="B707" s="78"/>
      <c r="C707" s="74"/>
      <c r="D707" s="74"/>
      <c r="E707" s="74"/>
      <c r="F707" s="78"/>
      <c r="G707" s="74"/>
      <c r="H707" s="74"/>
      <c r="I707" s="74"/>
      <c r="J707" s="103"/>
      <c r="K707" s="103"/>
    </row>
    <row r="708" spans="1:11" ht="13.2">
      <c r="A708" s="74"/>
      <c r="B708" s="78"/>
      <c r="C708" s="74"/>
      <c r="D708" s="74"/>
      <c r="E708" s="74"/>
      <c r="F708" s="78"/>
      <c r="G708" s="74"/>
      <c r="H708" s="74"/>
      <c r="I708" s="74"/>
      <c r="J708" s="103"/>
      <c r="K708" s="103"/>
    </row>
    <row r="709" spans="1:11" ht="13.2">
      <c r="A709" s="74"/>
      <c r="B709" s="78"/>
      <c r="C709" s="74"/>
      <c r="D709" s="74"/>
      <c r="E709" s="74"/>
      <c r="F709" s="78"/>
      <c r="G709" s="74"/>
      <c r="H709" s="74"/>
      <c r="I709" s="74"/>
      <c r="J709" s="103"/>
      <c r="K709" s="103"/>
    </row>
    <row r="710" spans="1:11" ht="13.2">
      <c r="A710" s="74"/>
      <c r="B710" s="78"/>
      <c r="C710" s="74"/>
      <c r="D710" s="74"/>
      <c r="E710" s="74"/>
      <c r="F710" s="78"/>
      <c r="G710" s="74"/>
      <c r="H710" s="74"/>
      <c r="I710" s="74"/>
      <c r="J710" s="103"/>
      <c r="K710" s="103"/>
    </row>
    <row r="711" spans="1:11" ht="13.2">
      <c r="A711" s="74"/>
      <c r="B711" s="78"/>
      <c r="C711" s="74"/>
      <c r="D711" s="74"/>
      <c r="E711" s="74"/>
      <c r="F711" s="78"/>
      <c r="G711" s="74"/>
      <c r="H711" s="74"/>
      <c r="I711" s="74"/>
      <c r="J711" s="103"/>
      <c r="K711" s="103"/>
    </row>
    <row r="712" spans="1:11" ht="13.2">
      <c r="A712" s="74"/>
      <c r="B712" s="78"/>
      <c r="C712" s="74"/>
      <c r="D712" s="74"/>
      <c r="E712" s="74"/>
      <c r="F712" s="78"/>
      <c r="G712" s="74"/>
      <c r="H712" s="74"/>
      <c r="I712" s="74"/>
      <c r="J712" s="103"/>
      <c r="K712" s="103"/>
    </row>
    <row r="713" spans="1:11" ht="13.2">
      <c r="A713" s="74"/>
      <c r="B713" s="78"/>
      <c r="C713" s="74"/>
      <c r="D713" s="74"/>
      <c r="E713" s="74"/>
      <c r="F713" s="78"/>
      <c r="G713" s="74"/>
      <c r="H713" s="74"/>
      <c r="I713" s="74"/>
      <c r="J713" s="103"/>
      <c r="K713" s="103"/>
    </row>
    <row r="714" spans="1:11" ht="13.2">
      <c r="A714" s="74"/>
      <c r="B714" s="78"/>
      <c r="C714" s="74"/>
      <c r="D714" s="74"/>
      <c r="E714" s="74"/>
      <c r="F714" s="78"/>
      <c r="G714" s="74"/>
      <c r="H714" s="74"/>
      <c r="I714" s="74"/>
      <c r="J714" s="103"/>
      <c r="K714" s="103"/>
    </row>
    <row r="715" spans="1:11" ht="13.2">
      <c r="A715" s="74"/>
      <c r="B715" s="78"/>
      <c r="C715" s="74"/>
      <c r="D715" s="74"/>
      <c r="E715" s="74"/>
      <c r="F715" s="78"/>
      <c r="G715" s="74"/>
      <c r="H715" s="74"/>
      <c r="I715" s="74"/>
      <c r="J715" s="103"/>
      <c r="K715" s="103"/>
    </row>
    <row r="716" spans="1:11" ht="13.2">
      <c r="A716" s="74"/>
      <c r="B716" s="78"/>
      <c r="C716" s="74"/>
      <c r="D716" s="74"/>
      <c r="E716" s="74"/>
      <c r="F716" s="78"/>
      <c r="G716" s="74"/>
      <c r="H716" s="74"/>
      <c r="I716" s="74"/>
      <c r="J716" s="103"/>
      <c r="K716" s="103"/>
    </row>
    <row r="717" spans="1:11" ht="13.2">
      <c r="A717" s="74"/>
      <c r="B717" s="78"/>
      <c r="C717" s="74"/>
      <c r="D717" s="74"/>
      <c r="E717" s="74"/>
      <c r="F717" s="78"/>
      <c r="G717" s="74"/>
      <c r="H717" s="74"/>
      <c r="I717" s="74"/>
      <c r="J717" s="103"/>
      <c r="K717" s="103"/>
    </row>
    <row r="718" spans="1:11" ht="13.2">
      <c r="A718" s="74"/>
      <c r="B718" s="78"/>
      <c r="C718" s="74"/>
      <c r="D718" s="74"/>
      <c r="E718" s="74"/>
      <c r="F718" s="78"/>
      <c r="G718" s="74"/>
      <c r="H718" s="74"/>
      <c r="I718" s="74"/>
      <c r="J718" s="103"/>
      <c r="K718" s="103"/>
    </row>
    <row r="719" spans="1:11" ht="13.2">
      <c r="A719" s="74"/>
      <c r="B719" s="78"/>
      <c r="C719" s="74"/>
      <c r="D719" s="74"/>
      <c r="E719" s="74"/>
      <c r="F719" s="78"/>
      <c r="G719" s="74"/>
      <c r="H719" s="74"/>
      <c r="I719" s="74"/>
      <c r="J719" s="103"/>
      <c r="K719" s="103"/>
    </row>
    <row r="720" spans="1:11" ht="13.2">
      <c r="A720" s="74"/>
      <c r="B720" s="78"/>
      <c r="C720" s="74"/>
      <c r="D720" s="74"/>
      <c r="E720" s="74"/>
      <c r="F720" s="78"/>
      <c r="G720" s="74"/>
      <c r="H720" s="74"/>
      <c r="I720" s="74"/>
      <c r="J720" s="103"/>
      <c r="K720" s="103"/>
    </row>
    <row r="721" spans="1:11" ht="13.2">
      <c r="A721" s="74"/>
      <c r="B721" s="78"/>
      <c r="C721" s="74"/>
      <c r="D721" s="74"/>
      <c r="E721" s="74"/>
      <c r="F721" s="78"/>
      <c r="G721" s="74"/>
      <c r="H721" s="74"/>
      <c r="I721" s="74"/>
      <c r="J721" s="103"/>
      <c r="K721" s="103"/>
    </row>
    <row r="722" spans="1:11" ht="13.2">
      <c r="A722" s="74"/>
      <c r="B722" s="78"/>
      <c r="C722" s="74"/>
      <c r="D722" s="74"/>
      <c r="E722" s="74"/>
      <c r="F722" s="78"/>
      <c r="G722" s="74"/>
      <c r="H722" s="74"/>
      <c r="I722" s="74"/>
      <c r="J722" s="103"/>
      <c r="K722" s="103"/>
    </row>
    <row r="723" spans="1:11" ht="13.2">
      <c r="A723" s="74"/>
      <c r="B723" s="78"/>
      <c r="C723" s="74"/>
      <c r="D723" s="74"/>
      <c r="E723" s="74"/>
      <c r="F723" s="78"/>
      <c r="G723" s="74"/>
      <c r="H723" s="74"/>
      <c r="I723" s="74"/>
      <c r="J723" s="103"/>
      <c r="K723" s="103"/>
    </row>
    <row r="724" spans="1:11" ht="13.2">
      <c r="A724" s="74"/>
      <c r="B724" s="78"/>
      <c r="C724" s="74"/>
      <c r="D724" s="74"/>
      <c r="E724" s="74"/>
      <c r="F724" s="78"/>
      <c r="G724" s="74"/>
      <c r="H724" s="74"/>
      <c r="I724" s="74"/>
      <c r="J724" s="103"/>
      <c r="K724" s="103"/>
    </row>
    <row r="725" spans="1:11" ht="13.2">
      <c r="A725" s="74"/>
      <c r="B725" s="78"/>
      <c r="C725" s="74"/>
      <c r="D725" s="74"/>
      <c r="E725" s="74"/>
      <c r="F725" s="78"/>
      <c r="G725" s="74"/>
      <c r="H725" s="74"/>
      <c r="I725" s="74"/>
      <c r="J725" s="103"/>
      <c r="K725" s="103"/>
    </row>
    <row r="726" spans="1:11" ht="13.2">
      <c r="A726" s="74"/>
      <c r="B726" s="78"/>
      <c r="C726" s="74"/>
      <c r="D726" s="74"/>
      <c r="E726" s="74"/>
      <c r="F726" s="78"/>
      <c r="G726" s="74"/>
      <c r="H726" s="74"/>
      <c r="I726" s="74"/>
      <c r="J726" s="103"/>
      <c r="K726" s="103"/>
    </row>
    <row r="727" spans="1:11" ht="13.2">
      <c r="A727" s="74"/>
      <c r="B727" s="78"/>
      <c r="C727" s="74"/>
      <c r="D727" s="74"/>
      <c r="E727" s="74"/>
      <c r="F727" s="78"/>
      <c r="G727" s="74"/>
      <c r="H727" s="74"/>
      <c r="I727" s="74"/>
      <c r="J727" s="103"/>
      <c r="K727" s="103"/>
    </row>
    <row r="728" spans="1:11" ht="13.2">
      <c r="A728" s="74"/>
      <c r="B728" s="78"/>
      <c r="C728" s="74"/>
      <c r="D728" s="74"/>
      <c r="E728" s="74"/>
      <c r="F728" s="78"/>
      <c r="G728" s="74"/>
      <c r="H728" s="74"/>
      <c r="I728" s="74"/>
      <c r="J728" s="103"/>
      <c r="K728" s="103"/>
    </row>
    <row r="729" spans="1:11" ht="13.2">
      <c r="A729" s="74"/>
      <c r="B729" s="78"/>
      <c r="C729" s="74"/>
      <c r="D729" s="74"/>
      <c r="E729" s="74"/>
      <c r="F729" s="78"/>
      <c r="G729" s="74"/>
      <c r="H729" s="74"/>
      <c r="I729" s="74"/>
      <c r="J729" s="103"/>
      <c r="K729" s="103"/>
    </row>
    <row r="730" spans="1:11" ht="13.2">
      <c r="A730" s="74"/>
      <c r="B730" s="78"/>
      <c r="C730" s="74"/>
      <c r="D730" s="74"/>
      <c r="E730" s="74"/>
      <c r="F730" s="78"/>
      <c r="G730" s="74"/>
      <c r="H730" s="74"/>
      <c r="I730" s="74"/>
      <c r="J730" s="103"/>
      <c r="K730" s="103"/>
    </row>
    <row r="731" spans="1:11" ht="13.2">
      <c r="A731" s="74"/>
      <c r="B731" s="78"/>
      <c r="C731" s="74"/>
      <c r="D731" s="74"/>
      <c r="E731" s="74"/>
      <c r="F731" s="78"/>
      <c r="G731" s="74"/>
      <c r="H731" s="74"/>
      <c r="I731" s="74"/>
      <c r="J731" s="103"/>
      <c r="K731" s="103"/>
    </row>
    <row r="732" spans="1:11" ht="13.2">
      <c r="A732" s="74"/>
      <c r="B732" s="78"/>
      <c r="C732" s="74"/>
      <c r="D732" s="74"/>
      <c r="E732" s="74"/>
      <c r="F732" s="78"/>
      <c r="G732" s="74"/>
      <c r="H732" s="74"/>
      <c r="I732" s="74"/>
      <c r="J732" s="103"/>
      <c r="K732" s="103"/>
    </row>
    <row r="733" spans="1:11" ht="13.2">
      <c r="A733" s="74"/>
      <c r="B733" s="78"/>
      <c r="C733" s="74"/>
      <c r="D733" s="74"/>
      <c r="E733" s="74"/>
      <c r="F733" s="78"/>
      <c r="G733" s="74"/>
      <c r="H733" s="74"/>
      <c r="I733" s="74"/>
      <c r="J733" s="103"/>
      <c r="K733" s="103"/>
    </row>
    <row r="734" spans="1:11" ht="13.2">
      <c r="A734" s="74"/>
      <c r="B734" s="78"/>
      <c r="C734" s="74"/>
      <c r="D734" s="74"/>
      <c r="E734" s="74"/>
      <c r="F734" s="78"/>
      <c r="G734" s="74"/>
      <c r="H734" s="74"/>
      <c r="I734" s="74"/>
      <c r="J734" s="103"/>
      <c r="K734" s="103"/>
    </row>
    <row r="735" spans="1:11" ht="13.2">
      <c r="A735" s="74"/>
      <c r="B735" s="78"/>
      <c r="C735" s="74"/>
      <c r="D735" s="74"/>
      <c r="E735" s="74"/>
      <c r="F735" s="78"/>
      <c r="G735" s="74"/>
      <c r="H735" s="74"/>
      <c r="I735" s="74"/>
      <c r="J735" s="103"/>
      <c r="K735" s="103"/>
    </row>
    <row r="736" spans="1:11" ht="13.2">
      <c r="A736" s="74"/>
      <c r="B736" s="78"/>
      <c r="C736" s="74"/>
      <c r="D736" s="74"/>
      <c r="E736" s="74"/>
      <c r="F736" s="78"/>
      <c r="G736" s="74"/>
      <c r="H736" s="74"/>
      <c r="I736" s="74"/>
      <c r="J736" s="103"/>
      <c r="K736" s="103"/>
    </row>
    <row r="737" spans="1:11" ht="13.2">
      <c r="A737" s="74"/>
      <c r="B737" s="78"/>
      <c r="C737" s="74"/>
      <c r="D737" s="74"/>
      <c r="E737" s="74"/>
      <c r="F737" s="78"/>
      <c r="G737" s="74"/>
      <c r="H737" s="74"/>
      <c r="I737" s="74"/>
      <c r="J737" s="103"/>
      <c r="K737" s="103"/>
    </row>
    <row r="738" spans="1:11" ht="13.2">
      <c r="A738" s="74"/>
      <c r="B738" s="78"/>
      <c r="C738" s="74"/>
      <c r="D738" s="74"/>
      <c r="E738" s="74"/>
      <c r="F738" s="78"/>
      <c r="G738" s="74"/>
      <c r="H738" s="74"/>
      <c r="I738" s="74"/>
      <c r="J738" s="103"/>
      <c r="K738" s="103"/>
    </row>
    <row r="739" spans="1:11" ht="13.2">
      <c r="A739" s="74"/>
      <c r="B739" s="78"/>
      <c r="C739" s="74"/>
      <c r="D739" s="74"/>
      <c r="E739" s="74"/>
      <c r="F739" s="78"/>
      <c r="G739" s="74"/>
      <c r="H739" s="74"/>
      <c r="I739" s="74"/>
      <c r="J739" s="103"/>
      <c r="K739" s="103"/>
    </row>
    <row r="740" spans="1:11" ht="13.2">
      <c r="A740" s="74"/>
      <c r="B740" s="78"/>
      <c r="C740" s="74"/>
      <c r="D740" s="74"/>
      <c r="E740" s="74"/>
      <c r="F740" s="78"/>
      <c r="G740" s="74"/>
      <c r="H740" s="74"/>
      <c r="I740" s="74"/>
      <c r="J740" s="103"/>
      <c r="K740" s="103"/>
    </row>
    <row r="741" spans="1:11" ht="13.2">
      <c r="A741" s="74"/>
      <c r="B741" s="78"/>
      <c r="C741" s="74"/>
      <c r="D741" s="74"/>
      <c r="E741" s="74"/>
      <c r="F741" s="78"/>
      <c r="G741" s="74"/>
      <c r="H741" s="74"/>
      <c r="I741" s="74"/>
      <c r="J741" s="103"/>
      <c r="K741" s="103"/>
    </row>
    <row r="742" spans="1:11" ht="13.2">
      <c r="A742" s="74"/>
      <c r="B742" s="78"/>
      <c r="C742" s="74"/>
      <c r="D742" s="74"/>
      <c r="E742" s="74"/>
      <c r="F742" s="78"/>
      <c r="G742" s="74"/>
      <c r="H742" s="74"/>
      <c r="I742" s="74"/>
      <c r="J742" s="103"/>
      <c r="K742" s="103"/>
    </row>
    <row r="743" spans="1:11" ht="13.2">
      <c r="A743" s="74"/>
      <c r="B743" s="78"/>
      <c r="C743" s="74"/>
      <c r="D743" s="74"/>
      <c r="E743" s="74"/>
      <c r="F743" s="78"/>
      <c r="G743" s="74"/>
      <c r="H743" s="74"/>
      <c r="I743" s="74"/>
      <c r="J743" s="103"/>
      <c r="K743" s="103"/>
    </row>
    <row r="744" spans="1:11" ht="13.2">
      <c r="A744" s="74"/>
      <c r="B744" s="78"/>
      <c r="C744" s="74"/>
      <c r="D744" s="74"/>
      <c r="E744" s="74"/>
      <c r="F744" s="78"/>
      <c r="G744" s="74"/>
      <c r="H744" s="74"/>
      <c r="I744" s="74"/>
      <c r="J744" s="103"/>
      <c r="K744" s="103"/>
    </row>
    <row r="745" spans="1:11" ht="13.2">
      <c r="A745" s="74"/>
      <c r="B745" s="78"/>
      <c r="C745" s="74"/>
      <c r="D745" s="74"/>
      <c r="E745" s="74"/>
      <c r="F745" s="78"/>
      <c r="G745" s="74"/>
      <c r="H745" s="74"/>
      <c r="I745" s="74"/>
      <c r="J745" s="103"/>
      <c r="K745" s="103"/>
    </row>
    <row r="746" spans="1:11" ht="13.2">
      <c r="A746" s="74"/>
      <c r="B746" s="78"/>
      <c r="C746" s="74"/>
      <c r="D746" s="74"/>
      <c r="E746" s="74"/>
      <c r="F746" s="78"/>
      <c r="G746" s="74"/>
      <c r="H746" s="74"/>
      <c r="I746" s="74"/>
      <c r="J746" s="103"/>
      <c r="K746" s="103"/>
    </row>
    <row r="747" spans="1:11" ht="13.2">
      <c r="A747" s="74"/>
      <c r="B747" s="78"/>
      <c r="C747" s="74"/>
      <c r="D747" s="74"/>
      <c r="E747" s="74"/>
      <c r="F747" s="78"/>
      <c r="G747" s="74"/>
      <c r="H747" s="74"/>
      <c r="I747" s="74"/>
      <c r="J747" s="103"/>
      <c r="K747" s="103"/>
    </row>
    <row r="748" spans="1:11" ht="13.2">
      <c r="A748" s="74"/>
      <c r="B748" s="78"/>
      <c r="C748" s="74"/>
      <c r="D748" s="74"/>
      <c r="E748" s="74"/>
      <c r="F748" s="78"/>
      <c r="G748" s="74"/>
      <c r="H748" s="74"/>
      <c r="I748" s="74"/>
      <c r="J748" s="103"/>
      <c r="K748" s="103"/>
    </row>
    <row r="749" spans="1:11" ht="13.2">
      <c r="A749" s="74"/>
      <c r="B749" s="78"/>
      <c r="C749" s="74"/>
      <c r="D749" s="74"/>
      <c r="E749" s="74"/>
      <c r="F749" s="78"/>
      <c r="G749" s="74"/>
      <c r="H749" s="74"/>
      <c r="I749" s="74"/>
      <c r="J749" s="103"/>
      <c r="K749" s="103"/>
    </row>
    <row r="750" spans="1:11" ht="13.2">
      <c r="A750" s="74"/>
      <c r="B750" s="78"/>
      <c r="C750" s="74"/>
      <c r="D750" s="74"/>
      <c r="E750" s="74"/>
      <c r="F750" s="78"/>
      <c r="G750" s="74"/>
      <c r="H750" s="74"/>
      <c r="I750" s="74"/>
      <c r="J750" s="103"/>
      <c r="K750" s="103"/>
    </row>
    <row r="751" spans="1:11" ht="13.2">
      <c r="A751" s="74"/>
      <c r="B751" s="78"/>
      <c r="C751" s="74"/>
      <c r="D751" s="74"/>
      <c r="E751" s="74"/>
      <c r="F751" s="78"/>
      <c r="G751" s="74"/>
      <c r="H751" s="74"/>
      <c r="I751" s="74"/>
      <c r="J751" s="103"/>
      <c r="K751" s="103"/>
    </row>
    <row r="752" spans="1:11" ht="13.2">
      <c r="A752" s="74"/>
      <c r="B752" s="78"/>
      <c r="C752" s="74"/>
      <c r="D752" s="74"/>
      <c r="E752" s="74"/>
      <c r="F752" s="78"/>
      <c r="G752" s="74"/>
      <c r="H752" s="74"/>
      <c r="I752" s="74"/>
      <c r="J752" s="103"/>
      <c r="K752" s="103"/>
    </row>
    <row r="753" spans="1:11" ht="13.2">
      <c r="A753" s="74"/>
      <c r="B753" s="78"/>
      <c r="C753" s="74"/>
      <c r="D753" s="74"/>
      <c r="E753" s="74"/>
      <c r="F753" s="78"/>
      <c r="G753" s="74"/>
      <c r="H753" s="74"/>
      <c r="I753" s="74"/>
      <c r="J753" s="103"/>
      <c r="K753" s="103"/>
    </row>
    <row r="754" spans="1:11" ht="13.2">
      <c r="A754" s="74"/>
      <c r="B754" s="78"/>
      <c r="C754" s="74"/>
      <c r="D754" s="74"/>
      <c r="E754" s="74"/>
      <c r="F754" s="78"/>
      <c r="G754" s="74"/>
      <c r="H754" s="74"/>
      <c r="I754" s="74"/>
      <c r="J754" s="103"/>
      <c r="K754" s="103"/>
    </row>
    <row r="755" spans="1:11" ht="13.2">
      <c r="A755" s="74"/>
      <c r="B755" s="78"/>
      <c r="C755" s="74"/>
      <c r="D755" s="74"/>
      <c r="E755" s="74"/>
      <c r="F755" s="78"/>
      <c r="G755" s="74"/>
      <c r="H755" s="74"/>
      <c r="I755" s="74"/>
      <c r="J755" s="103"/>
      <c r="K755" s="103"/>
    </row>
    <row r="756" spans="1:11" ht="13.2">
      <c r="A756" s="74"/>
      <c r="B756" s="78"/>
      <c r="C756" s="74"/>
      <c r="D756" s="74"/>
      <c r="E756" s="74"/>
      <c r="F756" s="78"/>
      <c r="G756" s="74"/>
      <c r="H756" s="74"/>
      <c r="I756" s="74"/>
      <c r="J756" s="103"/>
      <c r="K756" s="103"/>
    </row>
    <row r="757" spans="1:11" ht="13.2">
      <c r="A757" s="74"/>
      <c r="B757" s="78"/>
      <c r="C757" s="74"/>
      <c r="D757" s="74"/>
      <c r="E757" s="74"/>
      <c r="F757" s="78"/>
      <c r="G757" s="74"/>
      <c r="H757" s="74"/>
      <c r="I757" s="74"/>
      <c r="J757" s="103"/>
      <c r="K757" s="103"/>
    </row>
    <row r="758" spans="1:11" ht="13.2">
      <c r="A758" s="74"/>
      <c r="B758" s="78"/>
      <c r="C758" s="74"/>
      <c r="D758" s="74"/>
      <c r="E758" s="74"/>
      <c r="F758" s="78"/>
      <c r="G758" s="74"/>
      <c r="H758" s="74"/>
      <c r="I758" s="74"/>
      <c r="J758" s="103"/>
      <c r="K758" s="103"/>
    </row>
    <row r="759" spans="1:11" ht="13.2">
      <c r="A759" s="74"/>
      <c r="B759" s="78"/>
      <c r="C759" s="74"/>
      <c r="D759" s="74"/>
      <c r="E759" s="74"/>
      <c r="F759" s="78"/>
      <c r="G759" s="74"/>
      <c r="H759" s="74"/>
      <c r="I759" s="74"/>
      <c r="J759" s="103"/>
      <c r="K759" s="103"/>
    </row>
    <row r="760" spans="1:11" ht="13.2">
      <c r="A760" s="74"/>
      <c r="B760" s="78"/>
      <c r="C760" s="74"/>
      <c r="D760" s="74"/>
      <c r="E760" s="74"/>
      <c r="F760" s="78"/>
      <c r="G760" s="74"/>
      <c r="H760" s="74"/>
      <c r="I760" s="74"/>
      <c r="J760" s="103"/>
      <c r="K760" s="103"/>
    </row>
    <row r="761" spans="1:11" ht="13.2">
      <c r="A761" s="74"/>
      <c r="B761" s="78"/>
      <c r="C761" s="74"/>
      <c r="D761" s="74"/>
      <c r="E761" s="74"/>
      <c r="F761" s="78"/>
      <c r="G761" s="74"/>
      <c r="H761" s="74"/>
      <c r="I761" s="74"/>
      <c r="J761" s="103"/>
      <c r="K761" s="103"/>
    </row>
    <row r="762" spans="1:11" ht="13.2">
      <c r="A762" s="74"/>
      <c r="B762" s="78"/>
      <c r="C762" s="74"/>
      <c r="D762" s="74"/>
      <c r="E762" s="74"/>
      <c r="F762" s="78"/>
      <c r="G762" s="74"/>
      <c r="H762" s="74"/>
      <c r="I762" s="74"/>
      <c r="J762" s="103"/>
      <c r="K762" s="103"/>
    </row>
    <row r="763" spans="1:11" ht="13.2">
      <c r="A763" s="74"/>
      <c r="B763" s="78"/>
      <c r="C763" s="74"/>
      <c r="D763" s="74"/>
      <c r="E763" s="74"/>
      <c r="F763" s="78"/>
      <c r="G763" s="74"/>
      <c r="H763" s="74"/>
      <c r="I763" s="74"/>
      <c r="J763" s="103"/>
      <c r="K763" s="103"/>
    </row>
    <row r="764" spans="1:11" ht="13.2">
      <c r="A764" s="74"/>
      <c r="B764" s="78"/>
      <c r="C764" s="74"/>
      <c r="D764" s="74"/>
      <c r="E764" s="74"/>
      <c r="F764" s="78"/>
      <c r="G764" s="74"/>
      <c r="H764" s="74"/>
      <c r="I764" s="74"/>
      <c r="J764" s="103"/>
      <c r="K764" s="103"/>
    </row>
    <row r="765" spans="1:11" ht="13.2">
      <c r="A765" s="74"/>
      <c r="B765" s="78"/>
      <c r="C765" s="74"/>
      <c r="D765" s="74"/>
      <c r="E765" s="74"/>
      <c r="F765" s="78"/>
      <c r="G765" s="74"/>
      <c r="H765" s="74"/>
      <c r="I765" s="74"/>
      <c r="J765" s="103"/>
      <c r="K765" s="103"/>
    </row>
    <row r="766" spans="1:11" ht="13.2">
      <c r="A766" s="74"/>
      <c r="B766" s="78"/>
      <c r="C766" s="74"/>
      <c r="D766" s="74"/>
      <c r="E766" s="74"/>
      <c r="F766" s="78"/>
      <c r="G766" s="74"/>
      <c r="H766" s="74"/>
      <c r="I766" s="74"/>
      <c r="J766" s="103"/>
      <c r="K766" s="103"/>
    </row>
    <row r="767" spans="1:11" ht="13.2">
      <c r="A767" s="74"/>
      <c r="B767" s="78"/>
      <c r="C767" s="74"/>
      <c r="D767" s="74"/>
      <c r="E767" s="74"/>
      <c r="F767" s="78"/>
      <c r="G767" s="74"/>
      <c r="H767" s="74"/>
      <c r="I767" s="74"/>
      <c r="J767" s="103"/>
      <c r="K767" s="103"/>
    </row>
    <row r="768" spans="1:11" ht="13.2">
      <c r="A768" s="74"/>
      <c r="B768" s="78"/>
      <c r="C768" s="74"/>
      <c r="D768" s="74"/>
      <c r="E768" s="74"/>
      <c r="F768" s="78"/>
      <c r="G768" s="74"/>
      <c r="H768" s="74"/>
      <c r="I768" s="74"/>
      <c r="J768" s="103"/>
      <c r="K768" s="103"/>
    </row>
    <row r="769" spans="1:11" ht="13.2">
      <c r="A769" s="74"/>
      <c r="B769" s="78"/>
      <c r="C769" s="74"/>
      <c r="D769" s="74"/>
      <c r="E769" s="74"/>
      <c r="F769" s="78"/>
      <c r="G769" s="74"/>
      <c r="H769" s="74"/>
      <c r="I769" s="74"/>
      <c r="J769" s="103"/>
      <c r="K769" s="103"/>
    </row>
    <row r="770" spans="1:11" ht="13.2">
      <c r="A770" s="74"/>
      <c r="B770" s="78"/>
      <c r="C770" s="74"/>
      <c r="D770" s="74"/>
      <c r="E770" s="74"/>
      <c r="F770" s="78"/>
      <c r="G770" s="74"/>
      <c r="H770" s="74"/>
      <c r="I770" s="74"/>
      <c r="J770" s="103"/>
      <c r="K770" s="103"/>
    </row>
    <row r="771" spans="1:11" ht="13.2">
      <c r="A771" s="74"/>
      <c r="B771" s="78"/>
      <c r="C771" s="74"/>
      <c r="D771" s="74"/>
      <c r="E771" s="74"/>
      <c r="F771" s="78"/>
      <c r="G771" s="74"/>
      <c r="H771" s="74"/>
      <c r="I771" s="74"/>
      <c r="J771" s="103"/>
      <c r="K771" s="103"/>
    </row>
    <row r="772" spans="1:11" ht="13.2">
      <c r="A772" s="74"/>
      <c r="B772" s="78"/>
      <c r="C772" s="74"/>
      <c r="D772" s="74"/>
      <c r="E772" s="74"/>
      <c r="F772" s="78"/>
      <c r="G772" s="74"/>
      <c r="H772" s="74"/>
      <c r="I772" s="74"/>
      <c r="J772" s="103"/>
      <c r="K772" s="103"/>
    </row>
    <row r="773" spans="1:11" ht="13.2">
      <c r="A773" s="74"/>
      <c r="B773" s="78"/>
      <c r="C773" s="74"/>
      <c r="D773" s="74"/>
      <c r="E773" s="74"/>
      <c r="F773" s="78"/>
      <c r="G773" s="74"/>
      <c r="H773" s="74"/>
      <c r="I773" s="74"/>
      <c r="J773" s="103"/>
      <c r="K773" s="103"/>
    </row>
    <row r="774" spans="1:11" ht="13.2">
      <c r="A774" s="74"/>
      <c r="B774" s="78"/>
      <c r="C774" s="74"/>
      <c r="D774" s="74"/>
      <c r="E774" s="74"/>
      <c r="F774" s="78"/>
      <c r="G774" s="74"/>
      <c r="H774" s="74"/>
      <c r="I774" s="74"/>
      <c r="J774" s="103"/>
      <c r="K774" s="103"/>
    </row>
    <row r="775" spans="1:11" ht="13.2">
      <c r="A775" s="74"/>
      <c r="B775" s="78"/>
      <c r="C775" s="74"/>
      <c r="D775" s="74"/>
      <c r="E775" s="74"/>
      <c r="F775" s="78"/>
      <c r="G775" s="74"/>
      <c r="H775" s="74"/>
      <c r="I775" s="74"/>
      <c r="J775" s="103"/>
      <c r="K775" s="103"/>
    </row>
    <row r="776" spans="1:11" ht="13.2">
      <c r="A776" s="74"/>
      <c r="B776" s="78"/>
      <c r="C776" s="74"/>
      <c r="D776" s="74"/>
      <c r="E776" s="74"/>
      <c r="F776" s="78"/>
      <c r="G776" s="74"/>
      <c r="H776" s="74"/>
      <c r="I776" s="74"/>
      <c r="J776" s="103"/>
      <c r="K776" s="103"/>
    </row>
    <row r="777" spans="1:11" ht="13.2">
      <c r="A777" s="74"/>
      <c r="B777" s="78"/>
      <c r="C777" s="74"/>
      <c r="D777" s="74"/>
      <c r="E777" s="74"/>
      <c r="F777" s="78"/>
      <c r="G777" s="74"/>
      <c r="H777" s="74"/>
      <c r="I777" s="74"/>
      <c r="J777" s="103"/>
      <c r="K777" s="103"/>
    </row>
    <row r="778" spans="1:11" ht="13.2">
      <c r="A778" s="74"/>
      <c r="B778" s="78"/>
      <c r="C778" s="74"/>
      <c r="D778" s="74"/>
      <c r="E778" s="74"/>
      <c r="F778" s="78"/>
      <c r="G778" s="74"/>
      <c r="H778" s="74"/>
      <c r="I778" s="74"/>
      <c r="J778" s="103"/>
      <c r="K778" s="103"/>
    </row>
    <row r="779" spans="1:11" ht="13.2">
      <c r="A779" s="74"/>
      <c r="B779" s="78"/>
      <c r="C779" s="74"/>
      <c r="D779" s="74"/>
      <c r="E779" s="74"/>
      <c r="F779" s="78"/>
      <c r="G779" s="74"/>
      <c r="H779" s="74"/>
      <c r="I779" s="74"/>
      <c r="J779" s="103"/>
      <c r="K779" s="103"/>
    </row>
    <row r="780" spans="1:11" ht="13.2">
      <c r="A780" s="74"/>
      <c r="B780" s="78"/>
      <c r="C780" s="74"/>
      <c r="D780" s="74"/>
      <c r="E780" s="74"/>
      <c r="F780" s="78"/>
      <c r="G780" s="74"/>
      <c r="H780" s="74"/>
      <c r="I780" s="74"/>
      <c r="J780" s="103"/>
      <c r="K780" s="103"/>
    </row>
    <row r="781" spans="1:11" ht="13.2">
      <c r="A781" s="74"/>
      <c r="B781" s="78"/>
      <c r="C781" s="74"/>
      <c r="D781" s="74"/>
      <c r="E781" s="74"/>
      <c r="F781" s="78"/>
      <c r="G781" s="74"/>
      <c r="H781" s="74"/>
      <c r="I781" s="74"/>
      <c r="J781" s="103"/>
      <c r="K781" s="103"/>
    </row>
    <row r="782" spans="1:11" ht="13.2">
      <c r="A782" s="74"/>
      <c r="B782" s="78"/>
      <c r="C782" s="74"/>
      <c r="D782" s="74"/>
      <c r="E782" s="74"/>
      <c r="F782" s="78"/>
      <c r="G782" s="74"/>
      <c r="H782" s="74"/>
      <c r="I782" s="74"/>
      <c r="J782" s="103"/>
      <c r="K782" s="103"/>
    </row>
    <row r="783" spans="1:11" ht="13.2">
      <c r="A783" s="74"/>
      <c r="B783" s="78"/>
      <c r="C783" s="74"/>
      <c r="D783" s="74"/>
      <c r="E783" s="74"/>
      <c r="F783" s="78"/>
      <c r="G783" s="74"/>
      <c r="H783" s="74"/>
      <c r="I783" s="74"/>
      <c r="J783" s="103"/>
      <c r="K783" s="103"/>
    </row>
    <row r="784" spans="1:11" ht="13.2">
      <c r="A784" s="74"/>
      <c r="B784" s="78"/>
      <c r="C784" s="74"/>
      <c r="D784" s="74"/>
      <c r="E784" s="74"/>
      <c r="F784" s="78"/>
      <c r="G784" s="74"/>
      <c r="H784" s="74"/>
      <c r="I784" s="74"/>
      <c r="J784" s="103"/>
      <c r="K784" s="103"/>
    </row>
    <row r="785" spans="1:11" ht="13.2">
      <c r="A785" s="74"/>
      <c r="B785" s="78"/>
      <c r="C785" s="74"/>
      <c r="D785" s="74"/>
      <c r="E785" s="74"/>
      <c r="F785" s="78"/>
      <c r="G785" s="74"/>
      <c r="H785" s="74"/>
      <c r="I785" s="74"/>
      <c r="J785" s="103"/>
      <c r="K785" s="103"/>
    </row>
    <row r="786" spans="1:11" ht="13.2">
      <c r="A786" s="74"/>
      <c r="B786" s="78"/>
      <c r="C786" s="74"/>
      <c r="D786" s="74"/>
      <c r="E786" s="74"/>
      <c r="F786" s="78"/>
      <c r="G786" s="74"/>
      <c r="H786" s="74"/>
      <c r="I786" s="74"/>
      <c r="J786" s="103"/>
      <c r="K786" s="103"/>
    </row>
    <row r="787" spans="1:11" ht="13.2">
      <c r="A787" s="74"/>
      <c r="B787" s="78"/>
      <c r="C787" s="74"/>
      <c r="D787" s="74"/>
      <c r="E787" s="74"/>
      <c r="F787" s="78"/>
      <c r="G787" s="74"/>
      <c r="H787" s="74"/>
      <c r="I787" s="74"/>
      <c r="J787" s="103"/>
      <c r="K787" s="103"/>
    </row>
    <row r="788" spans="1:11" ht="13.2">
      <c r="A788" s="74"/>
      <c r="B788" s="78"/>
      <c r="C788" s="74"/>
      <c r="D788" s="74"/>
      <c r="E788" s="74"/>
      <c r="F788" s="78"/>
      <c r="G788" s="74"/>
      <c r="H788" s="74"/>
      <c r="I788" s="74"/>
      <c r="J788" s="103"/>
      <c r="K788" s="103"/>
    </row>
    <row r="789" spans="1:11" ht="13.2">
      <c r="A789" s="74"/>
      <c r="B789" s="78"/>
      <c r="C789" s="74"/>
      <c r="D789" s="74"/>
      <c r="E789" s="74"/>
      <c r="F789" s="78"/>
      <c r="G789" s="74"/>
      <c r="H789" s="74"/>
      <c r="I789" s="74"/>
      <c r="J789" s="103"/>
      <c r="K789" s="103"/>
    </row>
    <row r="790" spans="1:11" ht="13.2">
      <c r="A790" s="74"/>
      <c r="B790" s="78"/>
      <c r="C790" s="74"/>
      <c r="D790" s="74"/>
      <c r="E790" s="74"/>
      <c r="F790" s="78"/>
      <c r="G790" s="74"/>
      <c r="H790" s="74"/>
      <c r="I790" s="74"/>
      <c r="J790" s="103"/>
      <c r="K790" s="103"/>
    </row>
    <row r="791" spans="1:11" ht="13.2">
      <c r="A791" s="74"/>
      <c r="B791" s="78"/>
      <c r="C791" s="74"/>
      <c r="D791" s="74"/>
      <c r="E791" s="74"/>
      <c r="F791" s="78"/>
      <c r="G791" s="74"/>
      <c r="H791" s="74"/>
      <c r="I791" s="74"/>
      <c r="J791" s="103"/>
      <c r="K791" s="103"/>
    </row>
    <row r="792" spans="1:11" ht="13.2">
      <c r="A792" s="74"/>
      <c r="B792" s="78"/>
      <c r="C792" s="74"/>
      <c r="D792" s="74"/>
      <c r="E792" s="74"/>
      <c r="F792" s="78"/>
      <c r="G792" s="74"/>
      <c r="H792" s="74"/>
      <c r="I792" s="74"/>
      <c r="J792" s="103"/>
      <c r="K792" s="103"/>
    </row>
    <row r="793" spans="1:11" ht="13.2">
      <c r="A793" s="74"/>
      <c r="B793" s="78"/>
      <c r="C793" s="74"/>
      <c r="D793" s="74"/>
      <c r="E793" s="74"/>
      <c r="F793" s="78"/>
      <c r="G793" s="74"/>
      <c r="H793" s="74"/>
      <c r="I793" s="74"/>
      <c r="J793" s="103"/>
      <c r="K793" s="103"/>
    </row>
    <row r="794" spans="1:11" ht="13.2">
      <c r="A794" s="74"/>
      <c r="B794" s="78"/>
      <c r="C794" s="74"/>
      <c r="D794" s="74"/>
      <c r="E794" s="74"/>
      <c r="F794" s="78"/>
      <c r="G794" s="74"/>
      <c r="H794" s="74"/>
      <c r="I794" s="74"/>
      <c r="J794" s="103"/>
      <c r="K794" s="103"/>
    </row>
    <row r="795" spans="1:11" ht="13.2">
      <c r="A795" s="74"/>
      <c r="B795" s="78"/>
      <c r="C795" s="74"/>
      <c r="D795" s="74"/>
      <c r="E795" s="74"/>
      <c r="F795" s="78"/>
      <c r="G795" s="74"/>
      <c r="H795" s="74"/>
      <c r="I795" s="74"/>
      <c r="J795" s="103"/>
      <c r="K795" s="103"/>
    </row>
    <row r="796" spans="1:11" ht="13.2">
      <c r="A796" s="74"/>
      <c r="B796" s="78"/>
      <c r="C796" s="74"/>
      <c r="D796" s="74"/>
      <c r="E796" s="74"/>
      <c r="F796" s="78"/>
      <c r="G796" s="74"/>
      <c r="H796" s="74"/>
      <c r="I796" s="74"/>
      <c r="J796" s="103"/>
      <c r="K796" s="103"/>
    </row>
    <row r="797" spans="1:11" ht="13.2">
      <c r="A797" s="74"/>
      <c r="B797" s="78"/>
      <c r="C797" s="74"/>
      <c r="D797" s="74"/>
      <c r="E797" s="74"/>
      <c r="F797" s="78"/>
      <c r="G797" s="74"/>
      <c r="H797" s="74"/>
      <c r="I797" s="74"/>
      <c r="J797" s="103"/>
      <c r="K797" s="103"/>
    </row>
    <row r="798" spans="1:11" ht="13.2">
      <c r="A798" s="74"/>
      <c r="B798" s="78"/>
      <c r="C798" s="74"/>
      <c r="D798" s="74"/>
      <c r="E798" s="74"/>
      <c r="F798" s="78"/>
      <c r="G798" s="74"/>
      <c r="H798" s="74"/>
      <c r="I798" s="74"/>
      <c r="J798" s="103"/>
      <c r="K798" s="103"/>
    </row>
    <row r="799" spans="1:11" ht="13.2">
      <c r="A799" s="74"/>
      <c r="B799" s="78"/>
      <c r="C799" s="74"/>
      <c r="D799" s="74"/>
      <c r="E799" s="74"/>
      <c r="F799" s="78"/>
      <c r="G799" s="74"/>
      <c r="H799" s="74"/>
      <c r="I799" s="74"/>
      <c r="J799" s="103"/>
      <c r="K799" s="103"/>
    </row>
    <row r="800" spans="1:11" ht="13.2">
      <c r="A800" s="74"/>
      <c r="B800" s="78"/>
      <c r="C800" s="74"/>
      <c r="D800" s="74"/>
      <c r="E800" s="74"/>
      <c r="F800" s="78"/>
      <c r="G800" s="74"/>
      <c r="H800" s="74"/>
      <c r="I800" s="74"/>
      <c r="J800" s="103"/>
      <c r="K800" s="103"/>
    </row>
    <row r="801" spans="1:11" ht="13.2">
      <c r="A801" s="74"/>
      <c r="B801" s="78"/>
      <c r="C801" s="74"/>
      <c r="D801" s="74"/>
      <c r="E801" s="74"/>
      <c r="F801" s="78"/>
      <c r="G801" s="74"/>
      <c r="H801" s="74"/>
      <c r="I801" s="74"/>
      <c r="J801" s="103"/>
      <c r="K801" s="103"/>
    </row>
    <row r="802" spans="1:11" ht="13.2">
      <c r="A802" s="74"/>
      <c r="B802" s="78"/>
      <c r="C802" s="74"/>
      <c r="D802" s="74"/>
      <c r="E802" s="74"/>
      <c r="F802" s="78"/>
      <c r="G802" s="74"/>
      <c r="H802" s="74"/>
      <c r="I802" s="74"/>
      <c r="J802" s="103"/>
      <c r="K802" s="103"/>
    </row>
    <row r="803" spans="1:11" ht="13.2">
      <c r="A803" s="74"/>
      <c r="B803" s="78"/>
      <c r="C803" s="74"/>
      <c r="D803" s="74"/>
      <c r="E803" s="74"/>
      <c r="F803" s="78"/>
      <c r="G803" s="74"/>
      <c r="H803" s="74"/>
      <c r="I803" s="74"/>
      <c r="J803" s="103"/>
      <c r="K803" s="103"/>
    </row>
    <row r="804" spans="1:11" ht="13.2">
      <c r="A804" s="74"/>
      <c r="B804" s="78"/>
      <c r="C804" s="74"/>
      <c r="D804" s="74"/>
      <c r="E804" s="74"/>
      <c r="F804" s="78"/>
      <c r="G804" s="74"/>
      <c r="H804" s="74"/>
      <c r="I804" s="74"/>
      <c r="J804" s="103"/>
      <c r="K804" s="103"/>
    </row>
    <row r="805" spans="1:11" ht="13.2">
      <c r="A805" s="74"/>
      <c r="B805" s="78"/>
      <c r="C805" s="74"/>
      <c r="D805" s="74"/>
      <c r="E805" s="74"/>
      <c r="F805" s="78"/>
      <c r="G805" s="74"/>
      <c r="H805" s="74"/>
      <c r="I805" s="74"/>
      <c r="J805" s="103"/>
      <c r="K805" s="103"/>
    </row>
    <row r="806" spans="1:11" ht="13.2">
      <c r="A806" s="74"/>
      <c r="B806" s="78"/>
      <c r="C806" s="74"/>
      <c r="D806" s="74"/>
      <c r="E806" s="74"/>
      <c r="F806" s="78"/>
      <c r="G806" s="74"/>
      <c r="H806" s="74"/>
      <c r="I806" s="74"/>
      <c r="J806" s="103"/>
      <c r="K806" s="103"/>
    </row>
    <row r="807" spans="1:11" ht="13.2">
      <c r="A807" s="74"/>
      <c r="B807" s="78"/>
      <c r="C807" s="74"/>
      <c r="D807" s="74"/>
      <c r="E807" s="74"/>
      <c r="F807" s="78"/>
      <c r="G807" s="74"/>
      <c r="H807" s="74"/>
      <c r="I807" s="74"/>
      <c r="J807" s="103"/>
      <c r="K807" s="103"/>
    </row>
    <row r="808" spans="1:11" ht="13.2">
      <c r="A808" s="74"/>
      <c r="B808" s="78"/>
      <c r="C808" s="74"/>
      <c r="D808" s="74"/>
      <c r="E808" s="74"/>
      <c r="F808" s="78"/>
      <c r="G808" s="74"/>
      <c r="H808" s="74"/>
      <c r="I808" s="74"/>
      <c r="J808" s="103"/>
      <c r="K808" s="103"/>
    </row>
    <row r="809" spans="1:11" ht="13.2">
      <c r="A809" s="74"/>
      <c r="B809" s="78"/>
      <c r="C809" s="74"/>
      <c r="D809" s="74"/>
      <c r="E809" s="74"/>
      <c r="F809" s="78"/>
      <c r="G809" s="74"/>
      <c r="H809" s="74"/>
      <c r="I809" s="74"/>
      <c r="J809" s="103"/>
      <c r="K809" s="103"/>
    </row>
    <row r="810" spans="1:11" ht="13.2">
      <c r="A810" s="74"/>
      <c r="B810" s="78"/>
      <c r="C810" s="74"/>
      <c r="D810" s="74"/>
      <c r="E810" s="74"/>
      <c r="F810" s="78"/>
      <c r="G810" s="74"/>
      <c r="H810" s="74"/>
      <c r="I810" s="74"/>
      <c r="J810" s="103"/>
      <c r="K810" s="103"/>
    </row>
    <row r="811" spans="1:11" ht="13.2">
      <c r="A811" s="74"/>
      <c r="B811" s="78"/>
      <c r="C811" s="74"/>
      <c r="D811" s="74"/>
      <c r="E811" s="74"/>
      <c r="F811" s="78"/>
      <c r="G811" s="74"/>
      <c r="H811" s="74"/>
      <c r="I811" s="74"/>
      <c r="J811" s="103"/>
      <c r="K811" s="103"/>
    </row>
    <row r="812" spans="1:11" ht="13.2">
      <c r="A812" s="74"/>
      <c r="B812" s="78"/>
      <c r="C812" s="74"/>
      <c r="D812" s="74"/>
      <c r="E812" s="74"/>
      <c r="F812" s="78"/>
      <c r="G812" s="74"/>
      <c r="H812" s="74"/>
      <c r="I812" s="74"/>
      <c r="J812" s="103"/>
      <c r="K812" s="103"/>
    </row>
    <row r="813" spans="1:11" ht="13.2">
      <c r="A813" s="74"/>
      <c r="B813" s="78"/>
      <c r="C813" s="74"/>
      <c r="D813" s="74"/>
      <c r="E813" s="74"/>
      <c r="F813" s="78"/>
      <c r="G813" s="74"/>
      <c r="H813" s="74"/>
      <c r="I813" s="74"/>
      <c r="J813" s="103"/>
      <c r="K813" s="103"/>
    </row>
    <row r="814" spans="1:11" ht="13.2">
      <c r="A814" s="74"/>
      <c r="B814" s="78"/>
      <c r="C814" s="74"/>
      <c r="D814" s="74"/>
      <c r="E814" s="74"/>
      <c r="F814" s="78"/>
      <c r="G814" s="74"/>
      <c r="H814" s="74"/>
      <c r="I814" s="74"/>
      <c r="J814" s="103"/>
      <c r="K814" s="103"/>
    </row>
    <row r="815" spans="1:11" ht="13.2">
      <c r="A815" s="74"/>
      <c r="B815" s="78"/>
      <c r="C815" s="74"/>
      <c r="D815" s="74"/>
      <c r="E815" s="74"/>
      <c r="F815" s="78"/>
      <c r="G815" s="74"/>
      <c r="H815" s="74"/>
      <c r="I815" s="74"/>
      <c r="J815" s="103"/>
      <c r="K815" s="103"/>
    </row>
    <row r="816" spans="1:11" ht="13.2">
      <c r="A816" s="74"/>
      <c r="B816" s="78"/>
      <c r="C816" s="74"/>
      <c r="D816" s="74"/>
      <c r="E816" s="74"/>
      <c r="F816" s="78"/>
      <c r="G816" s="74"/>
      <c r="H816" s="74"/>
      <c r="I816" s="74"/>
      <c r="J816" s="103"/>
      <c r="K816" s="103"/>
    </row>
    <row r="817" spans="1:11" ht="13.2">
      <c r="A817" s="74"/>
      <c r="B817" s="78"/>
      <c r="C817" s="74"/>
      <c r="D817" s="74"/>
      <c r="E817" s="74"/>
      <c r="F817" s="78"/>
      <c r="G817" s="74"/>
      <c r="H817" s="74"/>
      <c r="I817" s="74"/>
      <c r="J817" s="103"/>
      <c r="K817" s="103"/>
    </row>
    <row r="818" spans="1:11" ht="13.2">
      <c r="A818" s="74"/>
      <c r="B818" s="78"/>
      <c r="C818" s="74"/>
      <c r="D818" s="74"/>
      <c r="E818" s="74"/>
      <c r="F818" s="78"/>
      <c r="G818" s="74"/>
      <c r="H818" s="74"/>
      <c r="I818" s="74"/>
      <c r="J818" s="103"/>
      <c r="K818" s="103"/>
    </row>
    <row r="819" spans="1:11" ht="13.2">
      <c r="A819" s="74"/>
      <c r="B819" s="78"/>
      <c r="C819" s="74"/>
      <c r="D819" s="74"/>
      <c r="E819" s="74"/>
      <c r="F819" s="78"/>
      <c r="G819" s="74"/>
      <c r="H819" s="74"/>
      <c r="I819" s="74"/>
      <c r="J819" s="103"/>
      <c r="K819" s="103"/>
    </row>
    <row r="820" spans="1:11" ht="13.2">
      <c r="A820" s="74"/>
      <c r="B820" s="78"/>
      <c r="C820" s="74"/>
      <c r="D820" s="74"/>
      <c r="E820" s="74"/>
      <c r="F820" s="78"/>
      <c r="G820" s="74"/>
      <c r="H820" s="74"/>
      <c r="I820" s="74"/>
      <c r="J820" s="103"/>
      <c r="K820" s="103"/>
    </row>
    <row r="821" spans="1:11" ht="13.2">
      <c r="A821" s="74"/>
      <c r="B821" s="78"/>
      <c r="C821" s="74"/>
      <c r="D821" s="74"/>
      <c r="E821" s="74"/>
      <c r="F821" s="78"/>
      <c r="G821" s="74"/>
      <c r="H821" s="74"/>
      <c r="I821" s="74"/>
      <c r="J821" s="103"/>
      <c r="K821" s="103"/>
    </row>
    <row r="822" spans="1:11" ht="13.2">
      <c r="A822" s="74"/>
      <c r="B822" s="78"/>
      <c r="C822" s="74"/>
      <c r="D822" s="74"/>
      <c r="E822" s="74"/>
      <c r="F822" s="78"/>
      <c r="G822" s="74"/>
      <c r="H822" s="74"/>
      <c r="I822" s="74"/>
      <c r="J822" s="103"/>
      <c r="K822" s="103"/>
    </row>
    <row r="823" spans="1:11" ht="13.2">
      <c r="A823" s="74"/>
      <c r="B823" s="78"/>
      <c r="C823" s="74"/>
      <c r="D823" s="74"/>
      <c r="E823" s="74"/>
      <c r="F823" s="78"/>
      <c r="G823" s="74"/>
      <c r="H823" s="74"/>
      <c r="I823" s="74"/>
      <c r="J823" s="103"/>
      <c r="K823" s="103"/>
    </row>
    <row r="824" spans="1:11" ht="13.2">
      <c r="A824" s="74"/>
      <c r="B824" s="78"/>
      <c r="C824" s="74"/>
      <c r="D824" s="74"/>
      <c r="E824" s="74"/>
      <c r="F824" s="78"/>
      <c r="G824" s="74"/>
      <c r="H824" s="74"/>
      <c r="I824" s="74"/>
      <c r="J824" s="103"/>
      <c r="K824" s="103"/>
    </row>
    <row r="825" spans="1:11" ht="13.2">
      <c r="A825" s="74"/>
      <c r="B825" s="78"/>
      <c r="C825" s="74"/>
      <c r="D825" s="74"/>
      <c r="E825" s="74"/>
      <c r="F825" s="78"/>
      <c r="G825" s="74"/>
      <c r="H825" s="74"/>
      <c r="I825" s="74"/>
      <c r="J825" s="103"/>
      <c r="K825" s="103"/>
    </row>
    <row r="826" spans="1:11" ht="13.2">
      <c r="A826" s="74"/>
      <c r="B826" s="78"/>
      <c r="C826" s="74"/>
      <c r="D826" s="74"/>
      <c r="E826" s="74"/>
      <c r="F826" s="78"/>
      <c r="G826" s="74"/>
      <c r="H826" s="74"/>
      <c r="I826" s="74"/>
      <c r="J826" s="103"/>
      <c r="K826" s="103"/>
    </row>
    <row r="827" spans="1:11" ht="13.2">
      <c r="A827" s="74"/>
      <c r="B827" s="78"/>
      <c r="C827" s="74"/>
      <c r="D827" s="74"/>
      <c r="E827" s="74"/>
      <c r="F827" s="78"/>
      <c r="G827" s="74"/>
      <c r="H827" s="74"/>
      <c r="I827" s="74"/>
      <c r="J827" s="103"/>
      <c r="K827" s="103"/>
    </row>
    <row r="828" spans="1:11" ht="13.2">
      <c r="A828" s="74"/>
      <c r="B828" s="78"/>
      <c r="C828" s="74"/>
      <c r="D828" s="74"/>
      <c r="E828" s="74"/>
      <c r="F828" s="78"/>
      <c r="G828" s="74"/>
      <c r="H828" s="74"/>
      <c r="I828" s="74"/>
      <c r="J828" s="103"/>
      <c r="K828" s="103"/>
    </row>
    <row r="829" spans="1:11" ht="13.2">
      <c r="A829" s="74"/>
      <c r="B829" s="78"/>
      <c r="C829" s="74"/>
      <c r="D829" s="74"/>
      <c r="E829" s="74"/>
      <c r="F829" s="78"/>
      <c r="G829" s="74"/>
      <c r="H829" s="74"/>
      <c r="I829" s="74"/>
      <c r="J829" s="103"/>
      <c r="K829" s="103"/>
    </row>
    <row r="830" spans="1:11" ht="13.2">
      <c r="A830" s="74"/>
      <c r="B830" s="78"/>
      <c r="C830" s="74"/>
      <c r="D830" s="74"/>
      <c r="E830" s="74"/>
      <c r="F830" s="78"/>
      <c r="G830" s="74"/>
      <c r="H830" s="74"/>
      <c r="I830" s="74"/>
      <c r="J830" s="103"/>
      <c r="K830" s="103"/>
    </row>
    <row r="831" spans="1:11" ht="13.2">
      <c r="A831" s="74"/>
      <c r="B831" s="78"/>
      <c r="C831" s="74"/>
      <c r="D831" s="74"/>
      <c r="E831" s="74"/>
      <c r="F831" s="78"/>
      <c r="G831" s="74"/>
      <c r="H831" s="74"/>
      <c r="I831" s="74"/>
      <c r="J831" s="103"/>
      <c r="K831" s="103"/>
    </row>
    <row r="832" spans="1:11" ht="13.2">
      <c r="A832" s="74"/>
      <c r="B832" s="78"/>
      <c r="C832" s="74"/>
      <c r="D832" s="74"/>
      <c r="E832" s="74"/>
      <c r="F832" s="78"/>
      <c r="G832" s="74"/>
      <c r="H832" s="74"/>
      <c r="I832" s="74"/>
      <c r="J832" s="103"/>
      <c r="K832" s="103"/>
    </row>
    <row r="833" spans="1:11" ht="13.2">
      <c r="A833" s="74"/>
      <c r="B833" s="78"/>
      <c r="C833" s="74"/>
      <c r="D833" s="74"/>
      <c r="E833" s="74"/>
      <c r="F833" s="78"/>
      <c r="G833" s="74"/>
      <c r="H833" s="74"/>
      <c r="I833" s="74"/>
      <c r="J833" s="103"/>
      <c r="K833" s="103"/>
    </row>
    <row r="834" spans="1:11" ht="13.2">
      <c r="A834" s="74"/>
      <c r="B834" s="78"/>
      <c r="C834" s="74"/>
      <c r="D834" s="74"/>
      <c r="E834" s="74"/>
      <c r="F834" s="78"/>
      <c r="G834" s="74"/>
      <c r="H834" s="74"/>
      <c r="I834" s="74"/>
      <c r="J834" s="103"/>
      <c r="K834" s="103"/>
    </row>
    <row r="835" spans="1:11" ht="13.2">
      <c r="A835" s="74"/>
      <c r="B835" s="78"/>
      <c r="C835" s="74"/>
      <c r="D835" s="74"/>
      <c r="E835" s="74"/>
      <c r="F835" s="78"/>
      <c r="G835" s="74"/>
      <c r="H835" s="74"/>
      <c r="I835" s="74"/>
      <c r="J835" s="103"/>
      <c r="K835" s="103"/>
    </row>
    <row r="836" spans="1:11" ht="13.2">
      <c r="A836" s="74"/>
      <c r="B836" s="78"/>
      <c r="C836" s="74"/>
      <c r="D836" s="74"/>
      <c r="E836" s="74"/>
      <c r="F836" s="78"/>
      <c r="G836" s="74"/>
      <c r="H836" s="74"/>
      <c r="I836" s="74"/>
      <c r="J836" s="103"/>
      <c r="K836" s="103"/>
    </row>
    <row r="837" spans="1:11" ht="13.2">
      <c r="A837" s="74"/>
      <c r="B837" s="78"/>
      <c r="C837" s="74"/>
      <c r="D837" s="74"/>
      <c r="E837" s="74"/>
      <c r="F837" s="78"/>
      <c r="G837" s="74"/>
      <c r="H837" s="74"/>
      <c r="I837" s="74"/>
      <c r="J837" s="103"/>
      <c r="K837" s="103"/>
    </row>
    <row r="838" spans="1:11" ht="13.2">
      <c r="A838" s="74"/>
      <c r="B838" s="78"/>
      <c r="C838" s="74"/>
      <c r="D838" s="74"/>
      <c r="E838" s="74"/>
      <c r="F838" s="78"/>
      <c r="G838" s="74"/>
      <c r="H838" s="74"/>
      <c r="I838" s="74"/>
      <c r="J838" s="103"/>
      <c r="K838" s="103"/>
    </row>
    <row r="839" spans="1:11" ht="13.2">
      <c r="A839" s="74"/>
      <c r="B839" s="78"/>
      <c r="C839" s="74"/>
      <c r="D839" s="74"/>
      <c r="E839" s="74"/>
      <c r="F839" s="78"/>
      <c r="G839" s="74"/>
      <c r="H839" s="74"/>
      <c r="I839" s="74"/>
      <c r="J839" s="103"/>
      <c r="K839" s="103"/>
    </row>
    <row r="840" spans="1:11" ht="13.2">
      <c r="A840" s="74"/>
      <c r="B840" s="78"/>
      <c r="C840" s="74"/>
      <c r="D840" s="74"/>
      <c r="E840" s="74"/>
      <c r="F840" s="78"/>
      <c r="G840" s="74"/>
      <c r="H840" s="74"/>
      <c r="I840" s="74"/>
      <c r="J840" s="103"/>
      <c r="K840" s="103"/>
    </row>
    <row r="841" spans="1:11" ht="13.2">
      <c r="A841" s="74"/>
      <c r="B841" s="78"/>
      <c r="C841" s="74"/>
      <c r="D841" s="74"/>
      <c r="E841" s="74"/>
      <c r="F841" s="78"/>
      <c r="G841" s="74"/>
      <c r="H841" s="74"/>
      <c r="I841" s="74"/>
      <c r="J841" s="103"/>
      <c r="K841" s="103"/>
    </row>
    <row r="842" spans="1:11" ht="13.2">
      <c r="A842" s="74"/>
      <c r="B842" s="78"/>
      <c r="C842" s="74"/>
      <c r="D842" s="74"/>
      <c r="E842" s="74"/>
      <c r="F842" s="78"/>
      <c r="G842" s="74"/>
      <c r="H842" s="74"/>
      <c r="I842" s="74"/>
      <c r="J842" s="103"/>
      <c r="K842" s="103"/>
    </row>
    <row r="843" spans="1:11" ht="13.2">
      <c r="A843" s="74"/>
      <c r="B843" s="78"/>
      <c r="C843" s="74"/>
      <c r="D843" s="74"/>
      <c r="E843" s="74"/>
      <c r="F843" s="78"/>
      <c r="G843" s="74"/>
      <c r="H843" s="74"/>
      <c r="I843" s="74"/>
      <c r="J843" s="103"/>
      <c r="K843" s="103"/>
    </row>
    <row r="844" spans="1:11" ht="13.2">
      <c r="A844" s="74"/>
      <c r="B844" s="78"/>
      <c r="C844" s="74"/>
      <c r="D844" s="74"/>
      <c r="E844" s="74"/>
      <c r="F844" s="78"/>
      <c r="G844" s="74"/>
      <c r="H844" s="74"/>
      <c r="I844" s="74"/>
      <c r="J844" s="103"/>
      <c r="K844" s="103"/>
    </row>
    <row r="845" spans="1:11" ht="13.2">
      <c r="A845" s="74"/>
      <c r="B845" s="78"/>
      <c r="C845" s="74"/>
      <c r="D845" s="74"/>
      <c r="E845" s="74"/>
      <c r="F845" s="78"/>
      <c r="G845" s="74"/>
      <c r="H845" s="74"/>
      <c r="I845" s="74"/>
      <c r="J845" s="103"/>
      <c r="K845" s="103"/>
    </row>
    <row r="846" spans="1:11" ht="13.2">
      <c r="A846" s="74"/>
      <c r="B846" s="78"/>
      <c r="C846" s="74"/>
      <c r="D846" s="74"/>
      <c r="E846" s="74"/>
      <c r="F846" s="78"/>
      <c r="G846" s="74"/>
      <c r="H846" s="74"/>
      <c r="I846" s="74"/>
      <c r="J846" s="103"/>
      <c r="K846" s="103"/>
    </row>
    <row r="847" spans="1:11" ht="13.2">
      <c r="A847" s="74"/>
      <c r="B847" s="78"/>
      <c r="C847" s="74"/>
      <c r="D847" s="74"/>
      <c r="E847" s="74"/>
      <c r="F847" s="78"/>
      <c r="G847" s="74"/>
      <c r="H847" s="74"/>
      <c r="I847" s="74"/>
      <c r="J847" s="103"/>
      <c r="K847" s="103"/>
    </row>
    <row r="848" spans="1:11" ht="13.2">
      <c r="A848" s="74"/>
      <c r="B848" s="78"/>
      <c r="C848" s="74"/>
      <c r="D848" s="74"/>
      <c r="E848" s="74"/>
      <c r="F848" s="78"/>
      <c r="G848" s="74"/>
      <c r="H848" s="74"/>
      <c r="I848" s="74"/>
      <c r="J848" s="103"/>
      <c r="K848" s="103"/>
    </row>
    <row r="849" spans="1:11" ht="13.2">
      <c r="A849" s="74"/>
      <c r="B849" s="78"/>
      <c r="C849" s="74"/>
      <c r="D849" s="74"/>
      <c r="E849" s="74"/>
      <c r="F849" s="78"/>
      <c r="G849" s="74"/>
      <c r="H849" s="74"/>
      <c r="I849" s="74"/>
      <c r="J849" s="103"/>
      <c r="K849" s="103"/>
    </row>
    <row r="850" spans="1:11" ht="13.2">
      <c r="A850" s="74"/>
      <c r="B850" s="78"/>
      <c r="C850" s="74"/>
      <c r="D850" s="74"/>
      <c r="E850" s="74"/>
      <c r="F850" s="78"/>
      <c r="G850" s="74"/>
      <c r="H850" s="74"/>
      <c r="I850" s="74"/>
      <c r="J850" s="103"/>
      <c r="K850" s="103"/>
    </row>
    <row r="851" spans="1:11" ht="13.2">
      <c r="A851" s="74"/>
      <c r="B851" s="78"/>
      <c r="C851" s="74"/>
      <c r="D851" s="74"/>
      <c r="E851" s="74"/>
      <c r="F851" s="78"/>
      <c r="G851" s="74"/>
      <c r="H851" s="74"/>
      <c r="I851" s="74"/>
      <c r="J851" s="103"/>
      <c r="K851" s="103"/>
    </row>
    <row r="852" spans="1:11" ht="13.2">
      <c r="A852" s="74"/>
      <c r="B852" s="78"/>
      <c r="C852" s="74"/>
      <c r="D852" s="74"/>
      <c r="E852" s="74"/>
      <c r="F852" s="78"/>
      <c r="G852" s="74"/>
      <c r="H852" s="74"/>
      <c r="I852" s="74"/>
      <c r="J852" s="103"/>
      <c r="K852" s="103"/>
    </row>
    <row r="853" spans="1:11" ht="13.2">
      <c r="A853" s="74"/>
      <c r="B853" s="78"/>
      <c r="C853" s="74"/>
      <c r="D853" s="74"/>
      <c r="E853" s="74"/>
      <c r="F853" s="78"/>
      <c r="G853" s="74"/>
      <c r="H853" s="74"/>
      <c r="I853" s="74"/>
      <c r="J853" s="103"/>
      <c r="K853" s="103"/>
    </row>
    <row r="854" spans="1:11" ht="13.2">
      <c r="A854" s="74"/>
      <c r="B854" s="78"/>
      <c r="C854" s="74"/>
      <c r="D854" s="74"/>
      <c r="E854" s="74"/>
      <c r="F854" s="78"/>
      <c r="G854" s="74"/>
      <c r="H854" s="74"/>
      <c r="I854" s="74"/>
      <c r="J854" s="103"/>
      <c r="K854" s="103"/>
    </row>
    <row r="855" spans="1:11" ht="13.2">
      <c r="A855" s="74"/>
      <c r="B855" s="78"/>
      <c r="C855" s="74"/>
      <c r="D855" s="74"/>
      <c r="E855" s="74"/>
      <c r="F855" s="78"/>
      <c r="G855" s="74"/>
      <c r="H855" s="74"/>
      <c r="I855" s="74"/>
      <c r="J855" s="103"/>
      <c r="K855" s="103"/>
    </row>
    <row r="856" spans="1:11" ht="13.2">
      <c r="A856" s="74"/>
      <c r="B856" s="78"/>
      <c r="C856" s="74"/>
      <c r="D856" s="74"/>
      <c r="E856" s="74"/>
      <c r="F856" s="78"/>
      <c r="G856" s="74"/>
      <c r="H856" s="74"/>
      <c r="I856" s="74"/>
      <c r="J856" s="103"/>
      <c r="K856" s="103"/>
    </row>
    <row r="857" spans="1:11" ht="13.2">
      <c r="A857" s="74"/>
      <c r="B857" s="78"/>
      <c r="C857" s="74"/>
      <c r="D857" s="74"/>
      <c r="E857" s="74"/>
      <c r="F857" s="78"/>
      <c r="G857" s="74"/>
      <c r="H857" s="74"/>
      <c r="I857" s="74"/>
      <c r="J857" s="103"/>
      <c r="K857" s="103"/>
    </row>
    <row r="858" spans="1:11" ht="13.2">
      <c r="A858" s="74"/>
      <c r="B858" s="78"/>
      <c r="C858" s="74"/>
      <c r="D858" s="74"/>
      <c r="E858" s="74"/>
      <c r="F858" s="78"/>
      <c r="G858" s="74"/>
      <c r="H858" s="74"/>
      <c r="I858" s="74"/>
      <c r="J858" s="103"/>
      <c r="K858" s="103"/>
    </row>
    <row r="859" spans="1:11" ht="13.2">
      <c r="A859" s="74"/>
      <c r="B859" s="78"/>
      <c r="C859" s="74"/>
      <c r="D859" s="74"/>
      <c r="E859" s="74"/>
      <c r="F859" s="78"/>
      <c r="G859" s="74"/>
      <c r="H859" s="74"/>
      <c r="I859" s="74"/>
      <c r="J859" s="103"/>
      <c r="K859" s="103"/>
    </row>
    <row r="860" spans="1:11" ht="13.2">
      <c r="A860" s="74"/>
      <c r="B860" s="78"/>
      <c r="C860" s="74"/>
      <c r="D860" s="74"/>
      <c r="E860" s="74"/>
      <c r="F860" s="78"/>
      <c r="G860" s="74"/>
      <c r="H860" s="74"/>
      <c r="I860" s="74"/>
      <c r="J860" s="103"/>
      <c r="K860" s="103"/>
    </row>
    <row r="861" spans="1:11" ht="13.2">
      <c r="A861" s="74"/>
      <c r="B861" s="78"/>
      <c r="C861" s="74"/>
      <c r="D861" s="74"/>
      <c r="E861" s="74"/>
      <c r="F861" s="78"/>
      <c r="G861" s="74"/>
      <c r="H861" s="74"/>
      <c r="I861" s="74"/>
      <c r="J861" s="103"/>
      <c r="K861" s="103"/>
    </row>
    <row r="862" spans="1:11" ht="13.2">
      <c r="A862" s="74"/>
      <c r="B862" s="78"/>
      <c r="C862" s="74"/>
      <c r="D862" s="74"/>
      <c r="E862" s="74"/>
      <c r="F862" s="78"/>
      <c r="G862" s="74"/>
      <c r="H862" s="74"/>
      <c r="I862" s="74"/>
      <c r="J862" s="103"/>
      <c r="K862" s="103"/>
    </row>
    <row r="863" spans="1:11" ht="13.2">
      <c r="A863" s="74"/>
      <c r="B863" s="78"/>
      <c r="C863" s="74"/>
      <c r="D863" s="74"/>
      <c r="E863" s="74"/>
      <c r="F863" s="78"/>
      <c r="G863" s="74"/>
      <c r="H863" s="74"/>
      <c r="I863" s="74"/>
      <c r="J863" s="103"/>
      <c r="K863" s="103"/>
    </row>
    <row r="864" spans="1:11" ht="13.2">
      <c r="A864" s="74"/>
      <c r="B864" s="78"/>
      <c r="C864" s="74"/>
      <c r="D864" s="74"/>
      <c r="E864" s="74"/>
      <c r="F864" s="78"/>
      <c r="G864" s="74"/>
      <c r="H864" s="74"/>
      <c r="I864" s="74"/>
      <c r="J864" s="103"/>
      <c r="K864" s="103"/>
    </row>
    <row r="865" spans="1:11" ht="13.2">
      <c r="A865" s="74"/>
      <c r="B865" s="78"/>
      <c r="C865" s="74"/>
      <c r="D865" s="74"/>
      <c r="E865" s="74"/>
      <c r="F865" s="78"/>
      <c r="G865" s="74"/>
      <c r="H865" s="74"/>
      <c r="I865" s="74"/>
      <c r="J865" s="103"/>
      <c r="K865" s="103"/>
    </row>
    <row r="866" spans="1:11" ht="13.2">
      <c r="A866" s="74"/>
      <c r="B866" s="78"/>
      <c r="C866" s="74"/>
      <c r="D866" s="74"/>
      <c r="E866" s="74"/>
      <c r="F866" s="78"/>
      <c r="G866" s="74"/>
      <c r="H866" s="74"/>
      <c r="I866" s="74"/>
      <c r="J866" s="103"/>
      <c r="K866" s="103"/>
    </row>
    <row r="867" spans="1:11" ht="13.2">
      <c r="A867" s="74"/>
      <c r="B867" s="78"/>
      <c r="C867" s="74"/>
      <c r="D867" s="74"/>
      <c r="E867" s="74"/>
      <c r="F867" s="78"/>
      <c r="G867" s="74"/>
      <c r="H867" s="74"/>
      <c r="I867" s="74"/>
      <c r="J867" s="103"/>
      <c r="K867" s="103"/>
    </row>
    <row r="868" spans="1:11" ht="13.2">
      <c r="A868" s="74"/>
      <c r="B868" s="78"/>
      <c r="C868" s="74"/>
      <c r="D868" s="74"/>
      <c r="E868" s="74"/>
      <c r="F868" s="78"/>
      <c r="G868" s="74"/>
      <c r="H868" s="74"/>
      <c r="I868" s="74"/>
      <c r="J868" s="103"/>
      <c r="K868" s="103"/>
    </row>
    <row r="869" spans="1:11" ht="13.2">
      <c r="A869" s="74"/>
      <c r="B869" s="78"/>
      <c r="C869" s="74"/>
      <c r="D869" s="74"/>
      <c r="E869" s="74"/>
      <c r="F869" s="78"/>
      <c r="G869" s="74"/>
      <c r="H869" s="74"/>
      <c r="I869" s="74"/>
      <c r="J869" s="103"/>
      <c r="K869" s="103"/>
    </row>
    <row r="870" spans="1:11" ht="13.2">
      <c r="A870" s="74"/>
      <c r="B870" s="78"/>
      <c r="C870" s="74"/>
      <c r="D870" s="74"/>
      <c r="E870" s="74"/>
      <c r="F870" s="78"/>
      <c r="G870" s="74"/>
      <c r="H870" s="74"/>
      <c r="I870" s="74"/>
      <c r="J870" s="103"/>
      <c r="K870" s="103"/>
    </row>
    <row r="871" spans="1:11" ht="13.2">
      <c r="A871" s="74"/>
      <c r="B871" s="78"/>
      <c r="C871" s="74"/>
      <c r="D871" s="74"/>
      <c r="E871" s="74"/>
      <c r="F871" s="78"/>
      <c r="G871" s="74"/>
      <c r="H871" s="74"/>
      <c r="I871" s="74"/>
      <c r="J871" s="103"/>
      <c r="K871" s="103"/>
    </row>
    <row r="872" spans="1:11" ht="13.2">
      <c r="A872" s="74"/>
      <c r="B872" s="78"/>
      <c r="C872" s="74"/>
      <c r="D872" s="74"/>
      <c r="E872" s="74"/>
      <c r="F872" s="78"/>
      <c r="G872" s="74"/>
      <c r="H872" s="74"/>
      <c r="I872" s="74"/>
      <c r="J872" s="103"/>
      <c r="K872" s="103"/>
    </row>
    <row r="873" spans="1:11" ht="13.2">
      <c r="A873" s="74"/>
      <c r="B873" s="78"/>
      <c r="C873" s="74"/>
      <c r="D873" s="74"/>
      <c r="E873" s="74"/>
      <c r="F873" s="78"/>
      <c r="G873" s="74"/>
      <c r="H873" s="74"/>
      <c r="I873" s="74"/>
      <c r="J873" s="103"/>
      <c r="K873" s="103"/>
    </row>
    <row r="874" spans="1:11" ht="13.2">
      <c r="A874" s="74"/>
      <c r="B874" s="78"/>
      <c r="C874" s="74"/>
      <c r="D874" s="74"/>
      <c r="E874" s="74"/>
      <c r="F874" s="78"/>
      <c r="G874" s="74"/>
      <c r="H874" s="74"/>
      <c r="I874" s="74"/>
      <c r="J874" s="103"/>
      <c r="K874" s="103"/>
    </row>
    <row r="875" spans="1:11" ht="13.2">
      <c r="A875" s="74"/>
      <c r="B875" s="78"/>
      <c r="C875" s="74"/>
      <c r="D875" s="74"/>
      <c r="E875" s="74"/>
      <c r="F875" s="78"/>
      <c r="G875" s="74"/>
      <c r="H875" s="74"/>
      <c r="I875" s="74"/>
      <c r="J875" s="103"/>
      <c r="K875" s="103"/>
    </row>
    <row r="876" spans="1:11" ht="13.2">
      <c r="A876" s="74"/>
      <c r="B876" s="78"/>
      <c r="C876" s="74"/>
      <c r="D876" s="74"/>
      <c r="E876" s="74"/>
      <c r="F876" s="78"/>
      <c r="G876" s="74"/>
      <c r="H876" s="74"/>
      <c r="I876" s="74"/>
      <c r="J876" s="103"/>
      <c r="K876" s="103"/>
    </row>
    <row r="877" spans="1:11" ht="13.2">
      <c r="A877" s="74"/>
      <c r="B877" s="78"/>
      <c r="C877" s="74"/>
      <c r="D877" s="74"/>
      <c r="E877" s="74"/>
      <c r="F877" s="78"/>
      <c r="G877" s="74"/>
      <c r="H877" s="74"/>
      <c r="I877" s="74"/>
      <c r="J877" s="103"/>
      <c r="K877" s="103"/>
    </row>
    <row r="878" spans="1:11" ht="13.2">
      <c r="A878" s="74"/>
      <c r="B878" s="78"/>
      <c r="C878" s="74"/>
      <c r="D878" s="74"/>
      <c r="E878" s="74"/>
      <c r="F878" s="78"/>
      <c r="G878" s="74"/>
      <c r="H878" s="74"/>
      <c r="I878" s="74"/>
      <c r="J878" s="103"/>
      <c r="K878" s="103"/>
    </row>
    <row r="879" spans="1:11" ht="13.2">
      <c r="A879" s="74"/>
      <c r="B879" s="78"/>
      <c r="C879" s="74"/>
      <c r="D879" s="74"/>
      <c r="E879" s="74"/>
      <c r="F879" s="78"/>
      <c r="G879" s="74"/>
      <c r="H879" s="74"/>
      <c r="I879" s="74"/>
      <c r="J879" s="103"/>
      <c r="K879" s="103"/>
    </row>
    <row r="880" spans="1:11" ht="13.2">
      <c r="A880" s="74"/>
      <c r="B880" s="78"/>
      <c r="C880" s="74"/>
      <c r="D880" s="74"/>
      <c r="E880" s="74"/>
      <c r="F880" s="78"/>
      <c r="G880" s="74"/>
      <c r="H880" s="74"/>
      <c r="I880" s="74"/>
      <c r="J880" s="103"/>
      <c r="K880" s="103"/>
    </row>
    <row r="881" spans="1:11" ht="13.2">
      <c r="A881" s="74"/>
      <c r="B881" s="78"/>
      <c r="C881" s="74"/>
      <c r="D881" s="74"/>
      <c r="E881" s="74"/>
      <c r="F881" s="78"/>
      <c r="G881" s="74"/>
      <c r="H881" s="74"/>
      <c r="I881" s="74"/>
      <c r="J881" s="103"/>
      <c r="K881" s="103"/>
    </row>
    <row r="882" spans="1:11" ht="13.2">
      <c r="A882" s="74"/>
      <c r="B882" s="78"/>
      <c r="C882" s="74"/>
      <c r="D882" s="74"/>
      <c r="E882" s="74"/>
      <c r="F882" s="78"/>
      <c r="G882" s="74"/>
      <c r="H882" s="74"/>
      <c r="I882" s="74"/>
      <c r="J882" s="103"/>
      <c r="K882" s="103"/>
    </row>
    <row r="883" spans="1:11" ht="13.2">
      <c r="A883" s="74"/>
      <c r="B883" s="78"/>
      <c r="C883" s="74"/>
      <c r="D883" s="74"/>
      <c r="E883" s="74"/>
      <c r="F883" s="78"/>
      <c r="G883" s="74"/>
      <c r="H883" s="74"/>
      <c r="I883" s="74"/>
      <c r="J883" s="103"/>
      <c r="K883" s="103"/>
    </row>
    <row r="884" spans="1:11" ht="13.2">
      <c r="A884" s="74"/>
      <c r="B884" s="78"/>
      <c r="C884" s="74"/>
      <c r="D884" s="74"/>
      <c r="E884" s="74"/>
      <c r="F884" s="78"/>
      <c r="G884" s="74"/>
      <c r="H884" s="74"/>
      <c r="I884" s="74"/>
      <c r="J884" s="103"/>
      <c r="K884" s="103"/>
    </row>
    <row r="885" spans="1:11" ht="13.2">
      <c r="A885" s="74"/>
      <c r="B885" s="78"/>
      <c r="C885" s="74"/>
      <c r="D885" s="74"/>
      <c r="E885" s="74"/>
      <c r="F885" s="78"/>
      <c r="G885" s="74"/>
      <c r="H885" s="74"/>
      <c r="I885" s="74"/>
      <c r="J885" s="103"/>
      <c r="K885" s="103"/>
    </row>
    <row r="886" spans="1:11" ht="13.2">
      <c r="A886" s="74"/>
      <c r="B886" s="78"/>
      <c r="C886" s="74"/>
      <c r="D886" s="74"/>
      <c r="E886" s="74"/>
      <c r="F886" s="78"/>
      <c r="G886" s="74"/>
      <c r="H886" s="74"/>
      <c r="I886" s="74"/>
      <c r="J886" s="103"/>
      <c r="K886" s="103"/>
    </row>
    <row r="887" spans="1:11" ht="13.2">
      <c r="A887" s="74"/>
      <c r="B887" s="78"/>
      <c r="C887" s="74"/>
      <c r="D887" s="74"/>
      <c r="E887" s="74"/>
      <c r="F887" s="78"/>
      <c r="G887" s="74"/>
      <c r="H887" s="74"/>
      <c r="I887" s="74"/>
      <c r="J887" s="103"/>
      <c r="K887" s="103"/>
    </row>
    <row r="888" spans="1:11" ht="13.2">
      <c r="A888" s="74"/>
      <c r="B888" s="78"/>
      <c r="C888" s="74"/>
      <c r="D888" s="74"/>
      <c r="E888" s="74"/>
      <c r="F888" s="78"/>
      <c r="G888" s="74"/>
      <c r="H888" s="74"/>
      <c r="I888" s="74"/>
      <c r="J888" s="103"/>
      <c r="K888" s="103"/>
    </row>
    <row r="889" spans="1:11" ht="13.2">
      <c r="A889" s="74"/>
      <c r="B889" s="78"/>
      <c r="C889" s="74"/>
      <c r="D889" s="74"/>
      <c r="E889" s="74"/>
      <c r="F889" s="78"/>
      <c r="G889" s="74"/>
      <c r="H889" s="74"/>
      <c r="I889" s="74"/>
      <c r="J889" s="103"/>
      <c r="K889" s="103"/>
    </row>
    <row r="890" spans="1:11" ht="13.2">
      <c r="A890" s="74"/>
      <c r="B890" s="78"/>
      <c r="C890" s="74"/>
      <c r="D890" s="74"/>
      <c r="E890" s="74"/>
      <c r="F890" s="78"/>
      <c r="G890" s="74"/>
      <c r="H890" s="74"/>
      <c r="I890" s="74"/>
      <c r="J890" s="103"/>
      <c r="K890" s="103"/>
    </row>
    <row r="891" spans="1:11" ht="13.2">
      <c r="A891" s="74"/>
      <c r="B891" s="78"/>
      <c r="C891" s="74"/>
      <c r="D891" s="74"/>
      <c r="E891" s="74"/>
      <c r="F891" s="78"/>
      <c r="G891" s="74"/>
      <c r="H891" s="74"/>
      <c r="I891" s="74"/>
      <c r="J891" s="103"/>
      <c r="K891" s="103"/>
    </row>
    <row r="892" spans="1:11" ht="13.2">
      <c r="A892" s="74"/>
      <c r="B892" s="78"/>
      <c r="C892" s="74"/>
      <c r="D892" s="74"/>
      <c r="E892" s="74"/>
      <c r="F892" s="78"/>
      <c r="G892" s="74"/>
      <c r="H892" s="74"/>
      <c r="I892" s="74"/>
      <c r="J892" s="103"/>
      <c r="K892" s="103"/>
    </row>
    <row r="893" spans="1:11" ht="13.2">
      <c r="A893" s="74"/>
      <c r="B893" s="78"/>
      <c r="C893" s="74"/>
      <c r="D893" s="74"/>
      <c r="E893" s="74"/>
      <c r="F893" s="78"/>
      <c r="G893" s="74"/>
      <c r="H893" s="74"/>
      <c r="I893" s="74"/>
      <c r="J893" s="103"/>
      <c r="K893" s="103"/>
    </row>
    <row r="894" spans="1:11" ht="13.2">
      <c r="A894" s="74"/>
      <c r="B894" s="78"/>
      <c r="C894" s="74"/>
      <c r="D894" s="74"/>
      <c r="E894" s="74"/>
      <c r="F894" s="78"/>
      <c r="G894" s="74"/>
      <c r="H894" s="74"/>
      <c r="I894" s="74"/>
      <c r="J894" s="103"/>
      <c r="K894" s="103"/>
    </row>
    <row r="895" spans="1:11" ht="13.2">
      <c r="A895" s="74"/>
      <c r="B895" s="78"/>
      <c r="C895" s="74"/>
      <c r="D895" s="74"/>
      <c r="E895" s="74"/>
      <c r="F895" s="78"/>
      <c r="G895" s="74"/>
      <c r="H895" s="74"/>
      <c r="I895" s="74"/>
      <c r="J895" s="103"/>
      <c r="K895" s="103"/>
    </row>
    <row r="896" spans="1:11" ht="13.2">
      <c r="A896" s="74"/>
      <c r="B896" s="78"/>
      <c r="C896" s="74"/>
      <c r="D896" s="74"/>
      <c r="E896" s="74"/>
      <c r="F896" s="78"/>
      <c r="G896" s="74"/>
      <c r="H896" s="74"/>
      <c r="I896" s="74"/>
      <c r="J896" s="103"/>
      <c r="K896" s="103"/>
    </row>
    <row r="897" spans="1:11" ht="13.2">
      <c r="A897" s="74"/>
      <c r="B897" s="78"/>
      <c r="C897" s="74"/>
      <c r="D897" s="74"/>
      <c r="E897" s="74"/>
      <c r="F897" s="78"/>
      <c r="G897" s="74"/>
      <c r="H897" s="74"/>
      <c r="I897" s="74"/>
      <c r="J897" s="103"/>
      <c r="K897" s="103"/>
    </row>
    <row r="898" spans="1:11" ht="13.2">
      <c r="A898" s="74"/>
      <c r="B898" s="78"/>
      <c r="C898" s="74"/>
      <c r="D898" s="74"/>
      <c r="E898" s="74"/>
      <c r="F898" s="78"/>
      <c r="G898" s="74"/>
      <c r="H898" s="74"/>
      <c r="I898" s="74"/>
      <c r="J898" s="103"/>
      <c r="K898" s="103"/>
    </row>
    <row r="899" spans="1:11" ht="13.2">
      <c r="A899" s="74"/>
      <c r="B899" s="78"/>
      <c r="C899" s="74"/>
      <c r="D899" s="74"/>
      <c r="E899" s="74"/>
      <c r="F899" s="78"/>
      <c r="G899" s="74"/>
      <c r="H899" s="74"/>
      <c r="I899" s="74"/>
      <c r="J899" s="103"/>
      <c r="K899" s="103"/>
    </row>
    <row r="900" spans="1:11" ht="13.2">
      <c r="A900" s="74"/>
      <c r="B900" s="78"/>
      <c r="C900" s="74"/>
      <c r="D900" s="74"/>
      <c r="E900" s="74"/>
      <c r="F900" s="78"/>
      <c r="G900" s="74"/>
      <c r="H900" s="74"/>
      <c r="I900" s="74"/>
      <c r="J900" s="103"/>
      <c r="K900" s="103"/>
    </row>
    <row r="901" spans="1:11" ht="13.2">
      <c r="A901" s="74"/>
      <c r="B901" s="78"/>
      <c r="C901" s="74"/>
      <c r="D901" s="74"/>
      <c r="E901" s="74"/>
      <c r="F901" s="78"/>
      <c r="G901" s="74"/>
      <c r="H901" s="74"/>
      <c r="I901" s="74"/>
      <c r="J901" s="103"/>
      <c r="K901" s="103"/>
    </row>
    <row r="902" spans="1:11" ht="13.2">
      <c r="A902" s="74"/>
      <c r="B902" s="78"/>
      <c r="C902" s="74"/>
      <c r="D902" s="74"/>
      <c r="E902" s="74"/>
      <c r="F902" s="78"/>
      <c r="G902" s="74"/>
      <c r="H902" s="74"/>
      <c r="I902" s="74"/>
      <c r="J902" s="103"/>
      <c r="K902" s="103"/>
    </row>
    <row r="903" spans="1:11" ht="13.2">
      <c r="A903" s="74"/>
      <c r="B903" s="78"/>
      <c r="C903" s="74"/>
      <c r="D903" s="74"/>
      <c r="E903" s="74"/>
      <c r="F903" s="78"/>
      <c r="G903" s="74"/>
      <c r="H903" s="74"/>
      <c r="I903" s="74"/>
      <c r="J903" s="103"/>
      <c r="K903" s="103"/>
    </row>
    <row r="904" spans="1:11" ht="13.2">
      <c r="A904" s="74"/>
      <c r="B904" s="78"/>
      <c r="C904" s="74"/>
      <c r="D904" s="74"/>
      <c r="E904" s="74"/>
      <c r="F904" s="78"/>
      <c r="G904" s="74"/>
      <c r="H904" s="74"/>
      <c r="I904" s="74"/>
      <c r="J904" s="103"/>
      <c r="K904" s="103"/>
    </row>
    <row r="905" spans="1:11" ht="13.2">
      <c r="A905" s="74"/>
      <c r="B905" s="78"/>
      <c r="C905" s="74"/>
      <c r="D905" s="74"/>
      <c r="E905" s="74"/>
      <c r="F905" s="78"/>
      <c r="G905" s="74"/>
      <c r="H905" s="74"/>
      <c r="I905" s="74"/>
      <c r="J905" s="103"/>
      <c r="K905" s="103"/>
    </row>
    <row r="906" spans="1:11" ht="13.2">
      <c r="A906" s="74"/>
      <c r="B906" s="78"/>
      <c r="C906" s="74"/>
      <c r="D906" s="74"/>
      <c r="E906" s="74"/>
      <c r="F906" s="78"/>
      <c r="G906" s="74"/>
      <c r="H906" s="74"/>
      <c r="I906" s="74"/>
      <c r="J906" s="103"/>
      <c r="K906" s="103"/>
    </row>
    <row r="907" spans="1:11" ht="13.2">
      <c r="A907" s="74"/>
      <c r="B907" s="78"/>
      <c r="C907" s="74"/>
      <c r="D907" s="74"/>
      <c r="E907" s="74"/>
      <c r="F907" s="78"/>
      <c r="G907" s="74"/>
      <c r="H907" s="74"/>
      <c r="I907" s="74"/>
      <c r="J907" s="103"/>
      <c r="K907" s="103"/>
    </row>
    <row r="908" spans="1:11" ht="13.2">
      <c r="A908" s="74"/>
      <c r="B908" s="78"/>
      <c r="C908" s="74"/>
      <c r="D908" s="74"/>
      <c r="E908" s="74"/>
      <c r="F908" s="78"/>
      <c r="G908" s="74"/>
      <c r="H908" s="74"/>
      <c r="I908" s="74"/>
      <c r="J908" s="103"/>
      <c r="K908" s="103"/>
    </row>
    <row r="909" spans="1:11" ht="13.2">
      <c r="A909" s="74"/>
      <c r="B909" s="78"/>
      <c r="C909" s="74"/>
      <c r="D909" s="74"/>
      <c r="E909" s="74"/>
      <c r="F909" s="78"/>
      <c r="G909" s="74"/>
      <c r="H909" s="74"/>
      <c r="I909" s="74"/>
      <c r="J909" s="103"/>
      <c r="K909" s="103"/>
    </row>
    <row r="910" spans="1:11" ht="13.2">
      <c r="A910" s="74"/>
      <c r="B910" s="78"/>
      <c r="C910" s="74"/>
      <c r="D910" s="74"/>
      <c r="E910" s="74"/>
      <c r="F910" s="78"/>
      <c r="G910" s="74"/>
      <c r="H910" s="74"/>
      <c r="I910" s="74"/>
      <c r="J910" s="103"/>
      <c r="K910" s="103"/>
    </row>
    <row r="911" spans="1:11" ht="13.2">
      <c r="A911" s="74"/>
      <c r="B911" s="78"/>
      <c r="C911" s="74"/>
      <c r="D911" s="74"/>
      <c r="E911" s="74"/>
      <c r="F911" s="78"/>
      <c r="G911" s="74"/>
      <c r="H911" s="74"/>
      <c r="I911" s="74"/>
      <c r="J911" s="103"/>
      <c r="K911" s="103"/>
    </row>
    <row r="912" spans="1:11" ht="13.2">
      <c r="A912" s="74"/>
      <c r="B912" s="78"/>
      <c r="C912" s="74"/>
      <c r="D912" s="74"/>
      <c r="E912" s="74"/>
      <c r="F912" s="78"/>
      <c r="G912" s="74"/>
      <c r="H912" s="74"/>
      <c r="I912" s="74"/>
      <c r="J912" s="103"/>
      <c r="K912" s="103"/>
    </row>
    <row r="913" spans="1:11" ht="13.2">
      <c r="A913" s="74"/>
      <c r="B913" s="78"/>
      <c r="C913" s="74"/>
      <c r="D913" s="74"/>
      <c r="E913" s="74"/>
      <c r="F913" s="78"/>
      <c r="G913" s="74"/>
      <c r="H913" s="74"/>
      <c r="I913" s="74"/>
      <c r="J913" s="103"/>
      <c r="K913" s="103"/>
    </row>
    <row r="914" spans="1:11" ht="13.2">
      <c r="A914" s="74"/>
      <c r="B914" s="78"/>
      <c r="C914" s="74"/>
      <c r="D914" s="74"/>
      <c r="E914" s="74"/>
      <c r="F914" s="78"/>
      <c r="G914" s="74"/>
      <c r="H914" s="74"/>
      <c r="I914" s="74"/>
      <c r="J914" s="103"/>
      <c r="K914" s="103"/>
    </row>
    <row r="915" spans="1:11" ht="13.2">
      <c r="A915" s="74"/>
      <c r="B915" s="78"/>
      <c r="C915" s="74"/>
      <c r="D915" s="74"/>
      <c r="E915" s="74"/>
      <c r="F915" s="78"/>
      <c r="G915" s="74"/>
      <c r="H915" s="74"/>
      <c r="I915" s="74"/>
      <c r="J915" s="103"/>
      <c r="K915" s="103"/>
    </row>
    <row r="916" spans="1:11" ht="13.2">
      <c r="A916" s="74"/>
      <c r="B916" s="78"/>
      <c r="C916" s="74"/>
      <c r="D916" s="74"/>
      <c r="E916" s="74"/>
      <c r="F916" s="78"/>
      <c r="G916" s="74"/>
      <c r="H916" s="74"/>
      <c r="I916" s="74"/>
      <c r="J916" s="103"/>
      <c r="K916" s="103"/>
    </row>
    <row r="917" spans="1:11" ht="13.2">
      <c r="A917" s="74"/>
      <c r="B917" s="78"/>
      <c r="C917" s="74"/>
      <c r="D917" s="74"/>
      <c r="E917" s="74"/>
      <c r="F917" s="78"/>
      <c r="G917" s="74"/>
      <c r="H917" s="74"/>
      <c r="I917" s="74"/>
      <c r="J917" s="103"/>
      <c r="K917" s="103"/>
    </row>
    <row r="918" spans="1:11" ht="13.2">
      <c r="A918" s="74"/>
      <c r="B918" s="78"/>
      <c r="C918" s="74"/>
      <c r="D918" s="74"/>
      <c r="E918" s="74"/>
      <c r="F918" s="78"/>
      <c r="G918" s="74"/>
      <c r="H918" s="74"/>
      <c r="I918" s="74"/>
      <c r="J918" s="103"/>
      <c r="K918" s="103"/>
    </row>
    <row r="919" spans="1:11" ht="13.2">
      <c r="A919" s="74"/>
      <c r="B919" s="78"/>
      <c r="C919" s="74"/>
      <c r="D919" s="74"/>
      <c r="E919" s="74"/>
      <c r="F919" s="78"/>
      <c r="G919" s="74"/>
      <c r="H919" s="74"/>
      <c r="I919" s="74"/>
      <c r="J919" s="103"/>
      <c r="K919" s="103"/>
    </row>
    <row r="920" spans="1:11" ht="13.2">
      <c r="A920" s="74"/>
      <c r="B920" s="78"/>
      <c r="C920" s="74"/>
      <c r="D920" s="74"/>
      <c r="E920" s="74"/>
      <c r="F920" s="78"/>
      <c r="G920" s="74"/>
      <c r="H920" s="74"/>
      <c r="I920" s="74"/>
      <c r="J920" s="103"/>
      <c r="K920" s="103"/>
    </row>
    <row r="921" spans="1:11" ht="13.2">
      <c r="A921" s="74"/>
      <c r="B921" s="78"/>
      <c r="C921" s="74"/>
      <c r="D921" s="74"/>
      <c r="E921" s="74"/>
      <c r="F921" s="78"/>
      <c r="G921" s="74"/>
      <c r="H921" s="74"/>
      <c r="I921" s="74"/>
      <c r="J921" s="103"/>
      <c r="K921" s="103"/>
    </row>
    <row r="922" spans="1:11" ht="13.2">
      <c r="A922" s="74"/>
      <c r="B922" s="78"/>
      <c r="C922" s="74"/>
      <c r="D922" s="74"/>
      <c r="E922" s="74"/>
      <c r="F922" s="78"/>
      <c r="G922" s="74"/>
      <c r="H922" s="74"/>
      <c r="I922" s="74"/>
      <c r="J922" s="103"/>
      <c r="K922" s="103"/>
    </row>
    <row r="923" spans="1:11" ht="13.2">
      <c r="A923" s="74"/>
      <c r="B923" s="78"/>
      <c r="C923" s="74"/>
      <c r="D923" s="74"/>
      <c r="E923" s="74"/>
      <c r="F923" s="78"/>
      <c r="G923" s="74"/>
      <c r="H923" s="74"/>
      <c r="I923" s="74"/>
      <c r="J923" s="103"/>
      <c r="K923" s="103"/>
    </row>
    <row r="924" spans="1:11" ht="13.2">
      <c r="A924" s="74"/>
      <c r="B924" s="78"/>
      <c r="C924" s="74"/>
      <c r="D924" s="74"/>
      <c r="E924" s="74"/>
      <c r="F924" s="78"/>
      <c r="G924" s="74"/>
      <c r="H924" s="74"/>
      <c r="I924" s="74"/>
      <c r="J924" s="103"/>
      <c r="K924" s="103"/>
    </row>
    <row r="925" spans="1:11" ht="13.2">
      <c r="A925" s="74"/>
      <c r="B925" s="78"/>
      <c r="C925" s="74"/>
      <c r="D925" s="74"/>
      <c r="E925" s="74"/>
      <c r="F925" s="78"/>
      <c r="G925" s="74"/>
      <c r="H925" s="74"/>
      <c r="I925" s="74"/>
      <c r="J925" s="103"/>
      <c r="K925" s="103"/>
    </row>
    <row r="926" spans="1:11" ht="13.2">
      <c r="A926" s="74"/>
      <c r="B926" s="78"/>
      <c r="C926" s="74"/>
      <c r="D926" s="74"/>
      <c r="E926" s="74"/>
      <c r="F926" s="78"/>
      <c r="G926" s="74"/>
      <c r="H926" s="74"/>
      <c r="I926" s="74"/>
      <c r="J926" s="103"/>
      <c r="K926" s="103"/>
    </row>
    <row r="927" spans="1:11" ht="13.2">
      <c r="A927" s="74"/>
      <c r="B927" s="78"/>
      <c r="C927" s="74"/>
      <c r="D927" s="74"/>
      <c r="E927" s="74"/>
      <c r="F927" s="78"/>
      <c r="G927" s="74"/>
      <c r="H927" s="74"/>
      <c r="I927" s="74"/>
      <c r="J927" s="103"/>
      <c r="K927" s="103"/>
    </row>
    <row r="928" spans="1:11" ht="13.2">
      <c r="A928" s="74"/>
      <c r="B928" s="78"/>
      <c r="C928" s="74"/>
      <c r="D928" s="74"/>
      <c r="E928" s="74"/>
      <c r="F928" s="78"/>
      <c r="G928" s="74"/>
      <c r="H928" s="74"/>
      <c r="I928" s="74"/>
      <c r="J928" s="103"/>
      <c r="K928" s="103"/>
    </row>
    <row r="929" spans="1:11" ht="13.2">
      <c r="A929" s="74"/>
      <c r="B929" s="78"/>
      <c r="C929" s="74"/>
      <c r="D929" s="74"/>
      <c r="E929" s="74"/>
      <c r="F929" s="78"/>
      <c r="G929" s="74"/>
      <c r="H929" s="74"/>
      <c r="I929" s="74"/>
      <c r="J929" s="103"/>
      <c r="K929" s="103"/>
    </row>
    <row r="930" spans="1:11" ht="13.2">
      <c r="A930" s="74"/>
      <c r="B930" s="78"/>
      <c r="C930" s="74"/>
      <c r="D930" s="74"/>
      <c r="E930" s="74"/>
      <c r="F930" s="78"/>
      <c r="G930" s="74"/>
      <c r="H930" s="74"/>
      <c r="I930" s="74"/>
      <c r="J930" s="103"/>
      <c r="K930" s="103"/>
    </row>
    <row r="931" spans="1:11" ht="13.2">
      <c r="A931" s="74"/>
      <c r="B931" s="78"/>
      <c r="C931" s="74"/>
      <c r="D931" s="74"/>
      <c r="E931" s="74"/>
      <c r="F931" s="78"/>
      <c r="G931" s="74"/>
      <c r="H931" s="74"/>
      <c r="I931" s="74"/>
      <c r="J931" s="103"/>
      <c r="K931" s="103"/>
    </row>
    <row r="932" spans="1:11" ht="13.2">
      <c r="A932" s="74"/>
      <c r="B932" s="78"/>
      <c r="C932" s="74"/>
      <c r="D932" s="74"/>
      <c r="E932" s="74"/>
      <c r="F932" s="78"/>
      <c r="G932" s="74"/>
      <c r="H932" s="74"/>
      <c r="I932" s="74"/>
      <c r="J932" s="103"/>
      <c r="K932" s="103"/>
    </row>
    <row r="933" spans="1:11" ht="13.2">
      <c r="A933" s="74"/>
      <c r="B933" s="78"/>
      <c r="C933" s="74"/>
      <c r="D933" s="74"/>
      <c r="E933" s="74"/>
      <c r="F933" s="78"/>
      <c r="G933" s="74"/>
      <c r="H933" s="74"/>
      <c r="I933" s="74"/>
      <c r="J933" s="103"/>
      <c r="K933" s="103"/>
    </row>
    <row r="934" spans="1:11" ht="13.2">
      <c r="A934" s="74"/>
      <c r="B934" s="78"/>
      <c r="C934" s="74"/>
      <c r="D934" s="74"/>
      <c r="E934" s="74"/>
      <c r="F934" s="78"/>
      <c r="G934" s="74"/>
      <c r="H934" s="74"/>
      <c r="I934" s="74"/>
      <c r="J934" s="103"/>
      <c r="K934" s="103"/>
    </row>
    <row r="935" spans="1:11" ht="13.2">
      <c r="A935" s="74"/>
      <c r="B935" s="78"/>
      <c r="C935" s="74"/>
      <c r="D935" s="74"/>
      <c r="E935" s="74"/>
      <c r="F935" s="78"/>
      <c r="G935" s="74"/>
      <c r="H935" s="74"/>
      <c r="I935" s="74"/>
      <c r="J935" s="103"/>
      <c r="K935" s="103"/>
    </row>
    <row r="936" spans="1:11" ht="13.2">
      <c r="A936" s="74"/>
      <c r="B936" s="78"/>
      <c r="C936" s="74"/>
      <c r="D936" s="74"/>
      <c r="E936" s="74"/>
      <c r="F936" s="78"/>
      <c r="G936" s="74"/>
      <c r="H936" s="74"/>
      <c r="I936" s="74"/>
      <c r="J936" s="103"/>
      <c r="K936" s="103"/>
    </row>
    <row r="937" spans="1:11" ht="13.2">
      <c r="A937" s="74"/>
      <c r="B937" s="78"/>
      <c r="C937" s="74"/>
      <c r="D937" s="74"/>
      <c r="E937" s="74"/>
      <c r="F937" s="78"/>
      <c r="G937" s="74"/>
      <c r="H937" s="74"/>
      <c r="I937" s="74"/>
      <c r="J937" s="103"/>
      <c r="K937" s="103"/>
    </row>
    <row r="938" spans="1:11" ht="13.2">
      <c r="A938" s="74"/>
      <c r="B938" s="78"/>
      <c r="C938" s="74"/>
      <c r="D938" s="74"/>
      <c r="E938" s="74"/>
      <c r="F938" s="78"/>
      <c r="G938" s="74"/>
      <c r="H938" s="74"/>
      <c r="I938" s="74"/>
      <c r="J938" s="103"/>
      <c r="K938" s="103"/>
    </row>
    <row r="939" spans="1:11" ht="13.2">
      <c r="A939" s="74"/>
      <c r="B939" s="78"/>
      <c r="C939" s="74"/>
      <c r="D939" s="74"/>
      <c r="E939" s="74"/>
      <c r="F939" s="78"/>
      <c r="G939" s="74"/>
      <c r="H939" s="74"/>
      <c r="I939" s="74"/>
      <c r="J939" s="103"/>
      <c r="K939" s="103"/>
    </row>
    <row r="940" spans="1:11" ht="13.2">
      <c r="A940" s="74"/>
      <c r="B940" s="78"/>
      <c r="C940" s="74"/>
      <c r="D940" s="74"/>
      <c r="E940" s="74"/>
      <c r="F940" s="78"/>
      <c r="G940" s="74"/>
      <c r="H940" s="74"/>
      <c r="I940" s="74"/>
      <c r="J940" s="103"/>
      <c r="K940" s="103"/>
    </row>
    <row r="941" spans="1:11" ht="13.2">
      <c r="A941" s="74"/>
      <c r="B941" s="78"/>
      <c r="C941" s="74"/>
      <c r="D941" s="74"/>
      <c r="E941" s="74"/>
      <c r="F941" s="78"/>
      <c r="G941" s="74"/>
      <c r="H941" s="74"/>
      <c r="I941" s="74"/>
      <c r="J941" s="103"/>
      <c r="K941" s="103"/>
    </row>
    <row r="942" spans="1:11" ht="13.2">
      <c r="A942" s="74"/>
      <c r="B942" s="78"/>
      <c r="C942" s="74"/>
      <c r="D942" s="74"/>
      <c r="E942" s="74"/>
      <c r="F942" s="78"/>
      <c r="G942" s="74"/>
      <c r="H942" s="74"/>
      <c r="I942" s="74"/>
      <c r="J942" s="103"/>
      <c r="K942" s="103"/>
    </row>
    <row r="943" spans="1:11" ht="13.2">
      <c r="A943" s="74"/>
      <c r="B943" s="78"/>
      <c r="C943" s="74"/>
      <c r="D943" s="74"/>
      <c r="E943" s="74"/>
      <c r="F943" s="78"/>
      <c r="G943" s="74"/>
      <c r="H943" s="74"/>
      <c r="I943" s="74"/>
      <c r="J943" s="103"/>
      <c r="K943" s="103"/>
    </row>
    <row r="944" spans="1:11" ht="13.2">
      <c r="A944" s="74"/>
      <c r="B944" s="78"/>
      <c r="C944" s="74"/>
      <c r="D944" s="74"/>
      <c r="E944" s="74"/>
      <c r="F944" s="78"/>
      <c r="G944" s="74"/>
      <c r="H944" s="74"/>
      <c r="I944" s="74"/>
      <c r="J944" s="103"/>
      <c r="K944" s="103"/>
    </row>
    <row r="945" spans="1:11" ht="13.2">
      <c r="A945" s="74"/>
      <c r="B945" s="78"/>
      <c r="C945" s="74"/>
      <c r="D945" s="74"/>
      <c r="E945" s="74"/>
      <c r="F945" s="78"/>
      <c r="G945" s="74"/>
      <c r="H945" s="74"/>
      <c r="I945" s="74"/>
      <c r="J945" s="103"/>
      <c r="K945" s="103"/>
    </row>
    <row r="946" spans="1:11" ht="13.2">
      <c r="A946" s="74"/>
      <c r="B946" s="78"/>
      <c r="C946" s="74"/>
      <c r="D946" s="74"/>
      <c r="E946" s="74"/>
      <c r="F946" s="78"/>
      <c r="G946" s="74"/>
      <c r="H946" s="74"/>
      <c r="I946" s="74"/>
      <c r="J946" s="103"/>
      <c r="K946" s="103"/>
    </row>
    <row r="947" spans="1:11" ht="13.2">
      <c r="A947" s="74"/>
      <c r="B947" s="78"/>
      <c r="C947" s="74"/>
      <c r="D947" s="74"/>
      <c r="E947" s="74"/>
      <c r="F947" s="78"/>
      <c r="G947" s="74"/>
      <c r="H947" s="74"/>
      <c r="I947" s="74"/>
      <c r="J947" s="103"/>
      <c r="K947" s="103"/>
    </row>
    <row r="948" spans="1:11" ht="13.2">
      <c r="A948" s="74"/>
      <c r="B948" s="78"/>
      <c r="C948" s="74"/>
      <c r="D948" s="74"/>
      <c r="E948" s="74"/>
      <c r="F948" s="78"/>
      <c r="G948" s="74"/>
      <c r="H948" s="74"/>
      <c r="I948" s="74"/>
      <c r="J948" s="103"/>
      <c r="K948" s="103"/>
    </row>
    <row r="949" spans="1:11" ht="13.2">
      <c r="A949" s="74"/>
      <c r="B949" s="78"/>
      <c r="C949" s="74"/>
      <c r="D949" s="74"/>
      <c r="E949" s="74"/>
      <c r="F949" s="78"/>
      <c r="G949" s="74"/>
      <c r="H949" s="74"/>
      <c r="I949" s="74"/>
      <c r="J949" s="103"/>
      <c r="K949" s="103"/>
    </row>
    <row r="950" spans="1:11" ht="13.2">
      <c r="A950" s="74"/>
      <c r="B950" s="78"/>
      <c r="C950" s="74"/>
      <c r="D950" s="74"/>
      <c r="E950" s="74"/>
      <c r="F950" s="78"/>
      <c r="G950" s="74"/>
      <c r="H950" s="74"/>
      <c r="I950" s="74"/>
      <c r="J950" s="103"/>
      <c r="K950" s="103"/>
    </row>
    <row r="951" spans="1:11" ht="13.2">
      <c r="A951" s="74"/>
      <c r="B951" s="78"/>
      <c r="C951" s="74"/>
      <c r="D951" s="74"/>
      <c r="E951" s="74"/>
      <c r="F951" s="78"/>
      <c r="G951" s="74"/>
      <c r="H951" s="74"/>
      <c r="I951" s="74"/>
      <c r="J951" s="103"/>
      <c r="K951" s="103"/>
    </row>
    <row r="952" spans="1:11" ht="13.2">
      <c r="A952" s="74"/>
      <c r="B952" s="78"/>
      <c r="C952" s="74"/>
      <c r="D952" s="74"/>
      <c r="E952" s="74"/>
      <c r="F952" s="78"/>
      <c r="G952" s="74"/>
      <c r="H952" s="74"/>
      <c r="I952" s="74"/>
      <c r="J952" s="103"/>
      <c r="K952" s="103"/>
    </row>
    <row r="953" spans="1:11" ht="13.2">
      <c r="A953" s="74"/>
      <c r="B953" s="78"/>
      <c r="C953" s="74"/>
      <c r="D953" s="74"/>
      <c r="E953" s="74"/>
      <c r="F953" s="78"/>
      <c r="G953" s="74"/>
      <c r="H953" s="74"/>
      <c r="I953" s="74"/>
      <c r="J953" s="103"/>
      <c r="K953" s="103"/>
    </row>
    <row r="954" spans="1:11" ht="13.2">
      <c r="A954" s="74"/>
      <c r="B954" s="78"/>
      <c r="C954" s="74"/>
      <c r="D954" s="74"/>
      <c r="E954" s="74"/>
      <c r="F954" s="78"/>
      <c r="G954" s="74"/>
      <c r="H954" s="74"/>
      <c r="I954" s="74"/>
      <c r="J954" s="103"/>
      <c r="K954" s="103"/>
    </row>
    <row r="955" spans="1:11" ht="13.2">
      <c r="A955" s="74"/>
      <c r="B955" s="78"/>
      <c r="C955" s="74"/>
      <c r="D955" s="74"/>
      <c r="E955" s="74"/>
      <c r="F955" s="78"/>
      <c r="G955" s="74"/>
      <c r="H955" s="74"/>
      <c r="I955" s="74"/>
      <c r="J955" s="103"/>
      <c r="K955" s="103"/>
    </row>
    <row r="956" spans="1:11" ht="13.2">
      <c r="A956" s="74"/>
      <c r="B956" s="78"/>
      <c r="C956" s="74"/>
      <c r="D956" s="74"/>
      <c r="E956" s="74"/>
      <c r="F956" s="78"/>
      <c r="G956" s="74"/>
      <c r="H956" s="74"/>
      <c r="I956" s="74"/>
      <c r="J956" s="103"/>
      <c r="K956" s="103"/>
    </row>
    <row r="957" spans="1:11" ht="13.2">
      <c r="A957" s="74"/>
      <c r="B957" s="78"/>
      <c r="C957" s="74"/>
      <c r="D957" s="74"/>
      <c r="E957" s="74"/>
      <c r="F957" s="78"/>
      <c r="G957" s="74"/>
      <c r="H957" s="74"/>
      <c r="I957" s="74"/>
      <c r="J957" s="103"/>
      <c r="K957" s="103"/>
    </row>
    <row r="958" spans="1:11" ht="13.2">
      <c r="A958" s="74"/>
      <c r="B958" s="78"/>
      <c r="C958" s="74"/>
      <c r="D958" s="74"/>
      <c r="E958" s="74"/>
      <c r="F958" s="78"/>
      <c r="G958" s="74"/>
      <c r="H958" s="74"/>
      <c r="I958" s="74"/>
      <c r="J958" s="103"/>
      <c r="K958" s="103"/>
    </row>
    <row r="959" spans="1:11" ht="13.2">
      <c r="A959" s="74"/>
      <c r="B959" s="78"/>
      <c r="C959" s="74"/>
      <c r="D959" s="74"/>
      <c r="E959" s="74"/>
      <c r="F959" s="78"/>
      <c r="G959" s="74"/>
      <c r="H959" s="74"/>
      <c r="I959" s="74"/>
      <c r="J959" s="103"/>
      <c r="K959" s="103"/>
    </row>
    <row r="960" spans="1:11" ht="13.2">
      <c r="A960" s="74"/>
      <c r="B960" s="78"/>
      <c r="C960" s="74"/>
      <c r="D960" s="74"/>
      <c r="E960" s="74"/>
      <c r="F960" s="78"/>
      <c r="G960" s="74"/>
      <c r="H960" s="74"/>
      <c r="I960" s="74"/>
      <c r="J960" s="103"/>
      <c r="K960" s="103"/>
    </row>
    <row r="961" spans="1:11" ht="13.2">
      <c r="A961" s="74"/>
      <c r="B961" s="78"/>
      <c r="C961" s="74"/>
      <c r="D961" s="74"/>
      <c r="E961" s="74"/>
      <c r="F961" s="78"/>
      <c r="G961" s="74"/>
      <c r="H961" s="74"/>
      <c r="I961" s="74"/>
      <c r="J961" s="103"/>
      <c r="K961" s="103"/>
    </row>
    <row r="962" spans="1:11" ht="13.2">
      <c r="A962" s="74"/>
      <c r="B962" s="78"/>
      <c r="C962" s="74"/>
      <c r="D962" s="74"/>
      <c r="E962" s="74"/>
      <c r="F962" s="78"/>
      <c r="G962" s="74"/>
      <c r="H962" s="74"/>
      <c r="I962" s="74"/>
      <c r="J962" s="103"/>
      <c r="K962" s="103"/>
    </row>
    <row r="963" spans="1:11" ht="13.2">
      <c r="A963" s="74"/>
      <c r="B963" s="78"/>
      <c r="C963" s="74"/>
      <c r="D963" s="74"/>
      <c r="E963" s="74"/>
      <c r="F963" s="78"/>
      <c r="G963" s="74"/>
      <c r="H963" s="74"/>
      <c r="I963" s="74"/>
      <c r="J963" s="103"/>
      <c r="K963" s="103"/>
    </row>
    <row r="964" spans="1:11" ht="13.2">
      <c r="A964" s="74"/>
      <c r="B964" s="78"/>
      <c r="C964" s="74"/>
      <c r="D964" s="74"/>
      <c r="E964" s="74"/>
      <c r="F964" s="78"/>
      <c r="G964" s="74"/>
      <c r="H964" s="74"/>
      <c r="I964" s="74"/>
      <c r="J964" s="103"/>
      <c r="K964" s="103"/>
    </row>
    <row r="965" spans="1:11" ht="13.2">
      <c r="A965" s="74"/>
      <c r="B965" s="78"/>
      <c r="C965" s="74"/>
      <c r="D965" s="74"/>
      <c r="E965" s="74"/>
      <c r="F965" s="78"/>
      <c r="G965" s="74"/>
      <c r="H965" s="74"/>
      <c r="I965" s="74"/>
      <c r="J965" s="103"/>
      <c r="K965" s="103"/>
    </row>
    <row r="966" spans="1:11" ht="13.2">
      <c r="A966" s="74"/>
      <c r="B966" s="78"/>
      <c r="C966" s="74"/>
      <c r="D966" s="74"/>
      <c r="E966" s="74"/>
      <c r="F966" s="78"/>
      <c r="G966" s="74"/>
      <c r="H966" s="74"/>
      <c r="I966" s="74"/>
      <c r="J966" s="103"/>
      <c r="K966" s="103"/>
    </row>
    <row r="967" spans="1:11" ht="13.2">
      <c r="A967" s="74"/>
      <c r="B967" s="78"/>
      <c r="C967" s="74"/>
      <c r="D967" s="74"/>
      <c r="E967" s="74"/>
      <c r="F967" s="78"/>
      <c r="G967" s="74"/>
      <c r="H967" s="74"/>
      <c r="I967" s="74"/>
      <c r="J967" s="103"/>
      <c r="K967" s="103"/>
    </row>
    <row r="968" spans="1:11" ht="13.2">
      <c r="A968" s="74"/>
      <c r="B968" s="78"/>
      <c r="C968" s="74"/>
      <c r="D968" s="74"/>
      <c r="E968" s="74"/>
      <c r="F968" s="78"/>
      <c r="G968" s="74"/>
      <c r="H968" s="74"/>
      <c r="I968" s="74"/>
      <c r="J968" s="103"/>
      <c r="K968" s="103"/>
    </row>
    <row r="969" spans="1:11" ht="13.2">
      <c r="A969" s="74"/>
      <c r="B969" s="78"/>
      <c r="C969" s="74"/>
      <c r="D969" s="74"/>
      <c r="E969" s="74"/>
      <c r="F969" s="78"/>
      <c r="G969" s="74"/>
      <c r="H969" s="74"/>
      <c r="I969" s="74"/>
      <c r="J969" s="103"/>
      <c r="K969" s="103"/>
    </row>
    <row r="970" spans="1:11" ht="13.2">
      <c r="A970" s="74"/>
      <c r="B970" s="78"/>
      <c r="C970" s="74"/>
      <c r="D970" s="74"/>
      <c r="E970" s="74"/>
      <c r="F970" s="78"/>
      <c r="G970" s="74"/>
      <c r="H970" s="74"/>
      <c r="I970" s="74"/>
      <c r="J970" s="103"/>
      <c r="K970" s="103"/>
    </row>
    <row r="971" spans="1:11" ht="13.2">
      <c r="A971" s="74"/>
      <c r="B971" s="78"/>
      <c r="C971" s="74"/>
      <c r="D971" s="74"/>
      <c r="E971" s="74"/>
      <c r="F971" s="78"/>
      <c r="G971" s="74"/>
      <c r="H971" s="74"/>
      <c r="I971" s="74"/>
      <c r="J971" s="103"/>
      <c r="K971" s="103"/>
    </row>
    <row r="972" spans="1:11" ht="13.2">
      <c r="A972" s="74"/>
      <c r="B972" s="78"/>
      <c r="C972" s="74"/>
      <c r="D972" s="74"/>
      <c r="E972" s="74"/>
      <c r="F972" s="78"/>
      <c r="G972" s="74"/>
      <c r="H972" s="74"/>
      <c r="I972" s="74"/>
      <c r="J972" s="103"/>
      <c r="K972" s="103"/>
    </row>
    <row r="973" spans="1:11" ht="13.2">
      <c r="A973" s="74"/>
      <c r="B973" s="78"/>
      <c r="C973" s="74"/>
      <c r="D973" s="74"/>
      <c r="E973" s="74"/>
      <c r="F973" s="78"/>
      <c r="G973" s="74"/>
      <c r="H973" s="74"/>
      <c r="I973" s="74"/>
      <c r="J973" s="103"/>
      <c r="K973" s="103"/>
    </row>
    <row r="974" spans="1:11" ht="13.2">
      <c r="A974" s="74"/>
      <c r="B974" s="78"/>
      <c r="C974" s="74"/>
      <c r="D974" s="74"/>
      <c r="E974" s="74"/>
      <c r="F974" s="78"/>
      <c r="G974" s="74"/>
      <c r="H974" s="74"/>
      <c r="I974" s="74"/>
      <c r="J974" s="103"/>
      <c r="K974" s="103"/>
    </row>
    <row r="975" spans="1:11" ht="13.2">
      <c r="A975" s="74"/>
      <c r="B975" s="78"/>
      <c r="C975" s="74"/>
      <c r="D975" s="74"/>
      <c r="E975" s="74"/>
      <c r="F975" s="78"/>
      <c r="G975" s="74"/>
      <c r="H975" s="74"/>
      <c r="I975" s="74"/>
      <c r="J975" s="103"/>
      <c r="K975" s="103"/>
    </row>
    <row r="976" spans="1:11" ht="13.2">
      <c r="A976" s="74"/>
      <c r="B976" s="78"/>
      <c r="C976" s="74"/>
      <c r="D976" s="74"/>
      <c r="E976" s="74"/>
      <c r="F976" s="78"/>
      <c r="G976" s="74"/>
      <c r="H976" s="74"/>
      <c r="I976" s="74"/>
      <c r="J976" s="103"/>
      <c r="K976" s="103"/>
    </row>
    <row r="977" spans="1:11" ht="13.2">
      <c r="A977" s="74"/>
      <c r="B977" s="78"/>
      <c r="C977" s="74"/>
      <c r="D977" s="74"/>
      <c r="E977" s="74"/>
      <c r="F977" s="78"/>
      <c r="G977" s="74"/>
      <c r="H977" s="74"/>
      <c r="I977" s="74"/>
      <c r="J977" s="103"/>
      <c r="K977" s="103"/>
    </row>
    <row r="978" spans="1:11" ht="13.2">
      <c r="A978" s="74"/>
      <c r="B978" s="78"/>
      <c r="C978" s="74"/>
      <c r="D978" s="74"/>
      <c r="E978" s="74"/>
      <c r="F978" s="78"/>
      <c r="G978" s="74"/>
      <c r="H978" s="74"/>
      <c r="I978" s="74"/>
      <c r="J978" s="103"/>
      <c r="K978" s="103"/>
    </row>
    <row r="979" spans="1:11" ht="13.2">
      <c r="A979" s="74"/>
      <c r="B979" s="78"/>
      <c r="C979" s="74"/>
      <c r="D979" s="74"/>
      <c r="E979" s="74"/>
      <c r="F979" s="78"/>
      <c r="G979" s="74"/>
      <c r="H979" s="74"/>
      <c r="I979" s="74"/>
      <c r="J979" s="103"/>
      <c r="K979" s="103"/>
    </row>
    <row r="980" spans="1:11" ht="13.2">
      <c r="A980" s="74"/>
      <c r="B980" s="78"/>
      <c r="C980" s="74"/>
      <c r="D980" s="74"/>
      <c r="E980" s="74"/>
      <c r="F980" s="78"/>
      <c r="G980" s="74"/>
      <c r="H980" s="74"/>
      <c r="I980" s="74"/>
      <c r="J980" s="103"/>
      <c r="K980" s="103"/>
    </row>
    <row r="981" spans="1:11" ht="13.2">
      <c r="A981" s="74"/>
      <c r="B981" s="78"/>
      <c r="C981" s="74"/>
      <c r="D981" s="74"/>
      <c r="E981" s="74"/>
      <c r="F981" s="78"/>
      <c r="G981" s="74"/>
      <c r="H981" s="74"/>
      <c r="I981" s="74"/>
      <c r="J981" s="103"/>
      <c r="K981" s="103"/>
    </row>
    <row r="982" spans="1:11" ht="13.2">
      <c r="A982" s="74"/>
      <c r="B982" s="78"/>
      <c r="C982" s="74"/>
      <c r="D982" s="74"/>
      <c r="E982" s="74"/>
      <c r="F982" s="78"/>
      <c r="G982" s="74"/>
      <c r="H982" s="74"/>
      <c r="I982" s="74"/>
      <c r="J982" s="103"/>
      <c r="K982" s="103"/>
    </row>
    <row r="983" spans="1:11" ht="13.2">
      <c r="A983" s="74"/>
      <c r="B983" s="78"/>
      <c r="C983" s="74"/>
      <c r="D983" s="74"/>
      <c r="E983" s="74"/>
      <c r="F983" s="78"/>
      <c r="G983" s="74"/>
      <c r="H983" s="74"/>
      <c r="I983" s="74"/>
      <c r="J983" s="103"/>
      <c r="K983" s="103"/>
    </row>
    <row r="984" spans="1:11" ht="13.2">
      <c r="A984" s="74"/>
      <c r="B984" s="78"/>
      <c r="C984" s="74"/>
      <c r="D984" s="74"/>
      <c r="E984" s="74"/>
      <c r="F984" s="78"/>
      <c r="G984" s="74"/>
      <c r="H984" s="74"/>
      <c r="I984" s="74"/>
      <c r="J984" s="103"/>
      <c r="K984" s="103"/>
    </row>
    <row r="985" spans="1:11" ht="13.2">
      <c r="A985" s="74"/>
      <c r="B985" s="78"/>
      <c r="C985" s="74"/>
      <c r="D985" s="74"/>
      <c r="E985" s="74"/>
      <c r="F985" s="78"/>
      <c r="G985" s="74"/>
      <c r="H985" s="74"/>
      <c r="I985" s="74"/>
      <c r="J985" s="103"/>
      <c r="K985" s="103"/>
    </row>
    <row r="986" spans="1:11" ht="13.2">
      <c r="A986" s="74"/>
      <c r="B986" s="78"/>
      <c r="C986" s="74"/>
      <c r="D986" s="74"/>
      <c r="E986" s="74"/>
      <c r="F986" s="78"/>
      <c r="G986" s="74"/>
      <c r="H986" s="74"/>
      <c r="I986" s="74"/>
      <c r="J986" s="103"/>
      <c r="K986" s="103"/>
    </row>
    <row r="987" spans="1:11" ht="13.2">
      <c r="A987" s="74"/>
      <c r="B987" s="78"/>
      <c r="C987" s="74"/>
      <c r="D987" s="74"/>
      <c r="E987" s="74"/>
      <c r="F987" s="78"/>
      <c r="G987" s="74"/>
      <c r="H987" s="74"/>
      <c r="I987" s="74"/>
      <c r="J987" s="103"/>
      <c r="K987" s="103"/>
    </row>
    <row r="988" spans="1:11" ht="13.2">
      <c r="A988" s="74"/>
      <c r="B988" s="78"/>
      <c r="C988" s="74"/>
      <c r="D988" s="74"/>
      <c r="E988" s="74"/>
      <c r="F988" s="78"/>
      <c r="G988" s="74"/>
      <c r="H988" s="74"/>
      <c r="I988" s="74"/>
      <c r="J988" s="103"/>
      <c r="K988" s="103"/>
    </row>
    <row r="989" spans="1:11" ht="13.2">
      <c r="A989" s="74"/>
      <c r="B989" s="78"/>
      <c r="C989" s="74"/>
      <c r="D989" s="74"/>
      <c r="E989" s="74"/>
      <c r="F989" s="78"/>
      <c r="G989" s="74"/>
      <c r="H989" s="74"/>
      <c r="I989" s="74"/>
      <c r="J989" s="103"/>
      <c r="K989" s="103"/>
    </row>
    <row r="990" spans="1:11" ht="13.2">
      <c r="A990" s="74"/>
      <c r="B990" s="78"/>
      <c r="C990" s="74"/>
      <c r="D990" s="74"/>
      <c r="E990" s="74"/>
      <c r="F990" s="78"/>
      <c r="G990" s="74"/>
      <c r="H990" s="74"/>
      <c r="I990" s="74"/>
      <c r="J990" s="103"/>
      <c r="K990" s="103"/>
    </row>
    <row r="991" spans="1:11" ht="13.2">
      <c r="A991" s="74"/>
      <c r="B991" s="78"/>
      <c r="C991" s="74"/>
      <c r="D991" s="74"/>
      <c r="E991" s="74"/>
      <c r="F991" s="78"/>
      <c r="G991" s="74"/>
      <c r="H991" s="74"/>
      <c r="I991" s="74"/>
      <c r="J991" s="103"/>
      <c r="K991" s="103"/>
    </row>
    <row r="992" spans="1:11" ht="13.2">
      <c r="A992" s="74"/>
      <c r="B992" s="78"/>
      <c r="C992" s="74"/>
      <c r="D992" s="74"/>
      <c r="E992" s="74"/>
      <c r="F992" s="78"/>
      <c r="G992" s="74"/>
      <c r="H992" s="74"/>
      <c r="I992" s="74"/>
      <c r="J992" s="103"/>
      <c r="K992" s="103"/>
    </row>
    <row r="993" spans="1:11" ht="13.2">
      <c r="A993" s="74"/>
      <c r="B993" s="78"/>
      <c r="C993" s="74"/>
      <c r="D993" s="74"/>
      <c r="E993" s="74"/>
      <c r="F993" s="78"/>
      <c r="G993" s="74"/>
      <c r="H993" s="74"/>
      <c r="I993" s="74"/>
      <c r="J993" s="103"/>
      <c r="K993" s="103"/>
    </row>
    <row r="994" spans="1:11" ht="13.2">
      <c r="A994" s="74"/>
      <c r="B994" s="78"/>
      <c r="C994" s="74"/>
      <c r="D994" s="74"/>
      <c r="E994" s="74"/>
      <c r="F994" s="78"/>
      <c r="G994" s="74"/>
      <c r="H994" s="74"/>
      <c r="I994" s="74"/>
      <c r="J994" s="103"/>
      <c r="K994" s="103"/>
    </row>
    <row r="995" spans="1:11" ht="13.2">
      <c r="A995" s="74"/>
      <c r="B995" s="78"/>
      <c r="C995" s="74"/>
      <c r="D995" s="74"/>
      <c r="E995" s="74"/>
      <c r="F995" s="78"/>
      <c r="G995" s="74"/>
      <c r="H995" s="74"/>
      <c r="I995" s="74"/>
      <c r="J995" s="103"/>
      <c r="K995" s="103"/>
    </row>
    <row r="996" spans="1:11" ht="13.2">
      <c r="A996" s="74"/>
      <c r="B996" s="78"/>
      <c r="C996" s="74"/>
      <c r="D996" s="74"/>
      <c r="E996" s="74"/>
      <c r="F996" s="78"/>
      <c r="G996" s="74"/>
      <c r="H996" s="74"/>
      <c r="I996" s="74"/>
      <c r="J996" s="103"/>
      <c r="K996" s="103"/>
    </row>
    <row r="997" spans="1:11" ht="13.2">
      <c r="A997" s="74"/>
      <c r="B997" s="78"/>
      <c r="C997" s="74"/>
      <c r="D997" s="74"/>
      <c r="E997" s="74"/>
      <c r="F997" s="78"/>
      <c r="G997" s="74"/>
      <c r="H997" s="74"/>
      <c r="I997" s="74"/>
      <c r="J997" s="103"/>
      <c r="K997" s="103"/>
    </row>
    <row r="998" spans="1:11" ht="13.2">
      <c r="A998" s="74"/>
      <c r="B998" s="78"/>
      <c r="C998" s="74"/>
      <c r="D998" s="74"/>
      <c r="E998" s="74"/>
      <c r="F998" s="78"/>
      <c r="G998" s="74"/>
      <c r="H998" s="74"/>
      <c r="I998" s="74"/>
      <c r="J998" s="103"/>
      <c r="K998" s="103"/>
    </row>
    <row r="999" spans="1:11" ht="13.2">
      <c r="A999" s="74"/>
      <c r="B999" s="78"/>
      <c r="C999" s="74"/>
      <c r="D999" s="74"/>
      <c r="E999" s="74"/>
      <c r="F999" s="78"/>
      <c r="G999" s="74"/>
      <c r="H999" s="74"/>
      <c r="I999" s="74"/>
      <c r="J999" s="103"/>
      <c r="K999" s="103"/>
    </row>
    <row r="1000" spans="1:11" ht="13.2">
      <c r="A1000" s="74"/>
      <c r="B1000" s="78"/>
      <c r="C1000" s="74"/>
      <c r="D1000" s="74"/>
      <c r="E1000" s="74"/>
      <c r="F1000" s="78"/>
      <c r="G1000" s="74"/>
      <c r="H1000" s="74"/>
      <c r="I1000" s="74"/>
      <c r="J1000" s="103"/>
      <c r="K1000" s="103"/>
    </row>
  </sheetData>
  <mergeCells count="1004">
    <mergeCell ref="J994:K994"/>
    <mergeCell ref="J999:K999"/>
    <mergeCell ref="J1000:K1000"/>
    <mergeCell ref="J995:K995"/>
    <mergeCell ref="J996:K996"/>
    <mergeCell ref="J997:K997"/>
    <mergeCell ref="J998:K998"/>
    <mergeCell ref="J991:K991"/>
    <mergeCell ref="J992:K992"/>
    <mergeCell ref="J987:K987"/>
    <mergeCell ref="J989:K989"/>
    <mergeCell ref="J988:K988"/>
    <mergeCell ref="J990:K990"/>
    <mergeCell ref="J985:K985"/>
    <mergeCell ref="J993:K993"/>
    <mergeCell ref="J986:K986"/>
    <mergeCell ref="J979:K979"/>
    <mergeCell ref="J977:K977"/>
    <mergeCell ref="J943:K943"/>
    <mergeCell ref="J942:K942"/>
    <mergeCell ref="J964:K964"/>
    <mergeCell ref="J972:K972"/>
    <mergeCell ref="J984:K984"/>
    <mergeCell ref="J965:K965"/>
    <mergeCell ref="J983:K983"/>
    <mergeCell ref="J976:K976"/>
    <mergeCell ref="J980:K980"/>
    <mergeCell ref="J982:K982"/>
    <mergeCell ref="J981:K981"/>
    <mergeCell ref="J958:K958"/>
    <mergeCell ref="J956:K956"/>
    <mergeCell ref="J957:K957"/>
    <mergeCell ref="J971:K971"/>
    <mergeCell ref="J969:K969"/>
    <mergeCell ref="J975:K975"/>
    <mergeCell ref="J978:K978"/>
    <mergeCell ref="J944:K944"/>
    <mergeCell ref="J946:K946"/>
    <mergeCell ref="J945:K945"/>
    <mergeCell ref="J955:K955"/>
    <mergeCell ref="J954:K954"/>
    <mergeCell ref="J950:K950"/>
    <mergeCell ref="J948:K948"/>
    <mergeCell ref="J820:K820"/>
    <mergeCell ref="J818:K818"/>
    <mergeCell ref="J819:K819"/>
    <mergeCell ref="J821:K821"/>
    <mergeCell ref="J830:K830"/>
    <mergeCell ref="J829:K829"/>
    <mergeCell ref="J904:K904"/>
    <mergeCell ref="J905:K905"/>
    <mergeCell ref="J897:K897"/>
    <mergeCell ref="J899:K899"/>
    <mergeCell ref="J898:K898"/>
    <mergeCell ref="J901:K901"/>
    <mergeCell ref="J900:K900"/>
    <mergeCell ref="J902:K902"/>
    <mergeCell ref="J913:K913"/>
    <mergeCell ref="J912:K912"/>
    <mergeCell ref="J928:K928"/>
    <mergeCell ref="J906:K906"/>
    <mergeCell ref="J909:K909"/>
    <mergeCell ref="J907:K907"/>
    <mergeCell ref="J908:K908"/>
    <mergeCell ref="J911:K911"/>
    <mergeCell ref="J910:K910"/>
    <mergeCell ref="J873:K873"/>
    <mergeCell ref="J874:K874"/>
    <mergeCell ref="J865:K865"/>
    <mergeCell ref="J862:K862"/>
    <mergeCell ref="J856:K856"/>
    <mergeCell ref="J858:K858"/>
    <mergeCell ref="J849:K849"/>
    <mergeCell ref="J848:K848"/>
    <mergeCell ref="J875:K875"/>
    <mergeCell ref="J871:K871"/>
    <mergeCell ref="J883:K883"/>
    <mergeCell ref="J876:K876"/>
    <mergeCell ref="J877:K877"/>
    <mergeCell ref="J878:K878"/>
    <mergeCell ref="J860:K860"/>
    <mergeCell ref="J859:K859"/>
    <mergeCell ref="J884:K884"/>
    <mergeCell ref="J861:K861"/>
    <mergeCell ref="J863:K863"/>
    <mergeCell ref="J864:K864"/>
    <mergeCell ref="J837:K837"/>
    <mergeCell ref="J840:K840"/>
    <mergeCell ref="J832:K832"/>
    <mergeCell ref="J836:K836"/>
    <mergeCell ref="J835:K835"/>
    <mergeCell ref="J834:K834"/>
    <mergeCell ref="J844:K844"/>
    <mergeCell ref="J846:K846"/>
    <mergeCell ref="J847:K847"/>
    <mergeCell ref="J838:K838"/>
    <mergeCell ref="J841:K841"/>
    <mergeCell ref="J842:K842"/>
    <mergeCell ref="J850:K850"/>
    <mergeCell ref="J949:K949"/>
    <mergeCell ref="J952:K952"/>
    <mergeCell ref="J953:K953"/>
    <mergeCell ref="J951:K951"/>
    <mergeCell ref="J947:K947"/>
    <mergeCell ref="J880:K880"/>
    <mergeCell ref="J882:K882"/>
    <mergeCell ref="J881:K881"/>
    <mergeCell ref="J896:K896"/>
    <mergeCell ref="J893:K893"/>
    <mergeCell ref="J894:K894"/>
    <mergeCell ref="J895:K895"/>
    <mergeCell ref="J918:K918"/>
    <mergeCell ref="J917:K917"/>
    <mergeCell ref="J916:K916"/>
    <mergeCell ref="J915:K915"/>
    <mergeCell ref="J921:K921"/>
    <mergeCell ref="J914:K914"/>
    <mergeCell ref="J919:K919"/>
    <mergeCell ref="J879:K879"/>
    <mergeCell ref="J886:K886"/>
    <mergeCell ref="J887:K887"/>
    <mergeCell ref="J920:K920"/>
    <mergeCell ref="J903:K903"/>
    <mergeCell ref="J891:K891"/>
    <mergeCell ref="J892:K892"/>
    <mergeCell ref="J885:K885"/>
    <mergeCell ref="J888:K888"/>
    <mergeCell ref="J941:K941"/>
    <mergeCell ref="J940:K940"/>
    <mergeCell ref="J932:K932"/>
    <mergeCell ref="J936:K936"/>
    <mergeCell ref="J930:K930"/>
    <mergeCell ref="J937:K937"/>
    <mergeCell ref="J935:K935"/>
    <mergeCell ref="J927:K927"/>
    <mergeCell ref="J922:K922"/>
    <mergeCell ref="J923:K923"/>
    <mergeCell ref="J924:K924"/>
    <mergeCell ref="J925:K925"/>
    <mergeCell ref="J926:K926"/>
    <mergeCell ref="J973:K973"/>
    <mergeCell ref="J974:K974"/>
    <mergeCell ref="J968:K968"/>
    <mergeCell ref="J967:K967"/>
    <mergeCell ref="J966:K966"/>
    <mergeCell ref="J970:K970"/>
    <mergeCell ref="J963:K963"/>
    <mergeCell ref="J959:K959"/>
    <mergeCell ref="J961:K961"/>
    <mergeCell ref="J962:K962"/>
    <mergeCell ref="J960:K960"/>
    <mergeCell ref="J831:K831"/>
    <mergeCell ref="J929:K929"/>
    <mergeCell ref="J824:K824"/>
    <mergeCell ref="J823:K823"/>
    <mergeCell ref="J822:K822"/>
    <mergeCell ref="J828:K828"/>
    <mergeCell ref="J825:K825"/>
    <mergeCell ref="J845:K845"/>
    <mergeCell ref="J870:K870"/>
    <mergeCell ref="J868:K868"/>
    <mergeCell ref="J866:K866"/>
    <mergeCell ref="J867:K867"/>
    <mergeCell ref="J869:K869"/>
    <mergeCell ref="J854:K854"/>
    <mergeCell ref="J939:K939"/>
    <mergeCell ref="J938:K938"/>
    <mergeCell ref="J933:K933"/>
    <mergeCell ref="J934:K934"/>
    <mergeCell ref="J931:K931"/>
    <mergeCell ref="J827:K827"/>
    <mergeCell ref="J826:K826"/>
    <mergeCell ref="J890:K890"/>
    <mergeCell ref="J889:K889"/>
    <mergeCell ref="J872:K872"/>
    <mergeCell ref="J851:K851"/>
    <mergeCell ref="J852:K852"/>
    <mergeCell ref="J853:K853"/>
    <mergeCell ref="J855:K855"/>
    <mergeCell ref="J857:K857"/>
    <mergeCell ref="J833:K833"/>
    <mergeCell ref="J843:K843"/>
    <mergeCell ref="J839:K839"/>
    <mergeCell ref="J285:K285"/>
    <mergeCell ref="J284:K284"/>
    <mergeCell ref="J287:K287"/>
    <mergeCell ref="J288:K288"/>
    <mergeCell ref="J243:K243"/>
    <mergeCell ref="J242:K242"/>
    <mergeCell ref="J286:K286"/>
    <mergeCell ref="J298:K298"/>
    <mergeCell ref="J297:K297"/>
    <mergeCell ref="J249:K249"/>
    <mergeCell ref="J250:K250"/>
    <mergeCell ref="J241:K241"/>
    <mergeCell ref="J240:K240"/>
    <mergeCell ref="J244:K244"/>
    <mergeCell ref="J245:K245"/>
    <mergeCell ref="J246:K246"/>
    <mergeCell ref="J247:K247"/>
    <mergeCell ref="J248:K248"/>
    <mergeCell ref="J528:K528"/>
    <mergeCell ref="J527:K527"/>
    <mergeCell ref="J524:K524"/>
    <mergeCell ref="J525:K525"/>
    <mergeCell ref="J522:K522"/>
    <mergeCell ref="J518:K518"/>
    <mergeCell ref="J520:K520"/>
    <mergeCell ref="J519:K519"/>
    <mergeCell ref="J521:K521"/>
    <mergeCell ref="J300:K300"/>
    <mergeCell ref="J315:K315"/>
    <mergeCell ref="J314:K314"/>
    <mergeCell ref="J313:K313"/>
    <mergeCell ref="J309:K309"/>
    <mergeCell ref="J308:K308"/>
    <mergeCell ref="J534:K534"/>
    <mergeCell ref="J533:K533"/>
    <mergeCell ref="J514:K514"/>
    <mergeCell ref="J516:K516"/>
    <mergeCell ref="J517:K517"/>
    <mergeCell ref="J515:K515"/>
    <mergeCell ref="J506:K506"/>
    <mergeCell ref="J500:K500"/>
    <mergeCell ref="J499:K499"/>
    <mergeCell ref="J481:K481"/>
    <mergeCell ref="J478:K478"/>
    <mergeCell ref="J479:K479"/>
    <mergeCell ref="J480:K480"/>
    <mergeCell ref="J487:K487"/>
    <mergeCell ref="J488:K488"/>
    <mergeCell ref="J482:K482"/>
    <mergeCell ref="J484:K484"/>
    <mergeCell ref="J254:K254"/>
    <mergeCell ref="J263:K263"/>
    <mergeCell ref="J255:K255"/>
    <mergeCell ref="J272:K272"/>
    <mergeCell ref="J271:K271"/>
    <mergeCell ref="J273:K273"/>
    <mergeCell ref="J274:K274"/>
    <mergeCell ref="J280:K280"/>
    <mergeCell ref="J279:K279"/>
    <mergeCell ref="J276:K276"/>
    <mergeCell ref="J277:K277"/>
    <mergeCell ref="J278:K278"/>
    <mergeCell ref="J431:K431"/>
    <mergeCell ref="J441:K441"/>
    <mergeCell ref="J449:K449"/>
    <mergeCell ref="J464:K464"/>
    <mergeCell ref="J448:K448"/>
    <mergeCell ref="J443:K443"/>
    <mergeCell ref="J436:K436"/>
    <mergeCell ref="J442:K442"/>
    <mergeCell ref="J396:K396"/>
    <mergeCell ref="J397:K397"/>
    <mergeCell ref="J398:K398"/>
    <mergeCell ref="J275:K275"/>
    <mergeCell ref="J264:K264"/>
    <mergeCell ref="J312:K312"/>
    <mergeCell ref="J310:K310"/>
    <mergeCell ref="J311:K311"/>
    <mergeCell ref="J306:K306"/>
    <mergeCell ref="J307:K307"/>
    <mergeCell ref="J282:K282"/>
    <mergeCell ref="J283:K283"/>
    <mergeCell ref="J511:K511"/>
    <mergeCell ref="J503:K503"/>
    <mergeCell ref="J494:K494"/>
    <mergeCell ref="J495:K495"/>
    <mergeCell ref="J498:K498"/>
    <mergeCell ref="J497:K497"/>
    <mergeCell ref="J493:K493"/>
    <mergeCell ref="J490:K490"/>
    <mergeCell ref="J489:K489"/>
    <mergeCell ref="J492:K492"/>
    <mergeCell ref="J491:K491"/>
    <mergeCell ref="J496:K496"/>
    <mergeCell ref="J417:K417"/>
    <mergeCell ref="J430:K430"/>
    <mergeCell ref="J460:K460"/>
    <mergeCell ref="J462:K462"/>
    <mergeCell ref="J463:K463"/>
    <mergeCell ref="J472:K472"/>
    <mergeCell ref="J473:K473"/>
    <mergeCell ref="J474:K474"/>
    <mergeCell ref="J465:K465"/>
    <mergeCell ref="J485:K485"/>
    <mergeCell ref="J486:K486"/>
    <mergeCell ref="J483:K483"/>
    <mergeCell ref="J469:K469"/>
    <mergeCell ref="J470:K470"/>
    <mergeCell ref="J471:K471"/>
    <mergeCell ref="J468:K468"/>
    <mergeCell ref="J467:K467"/>
    <mergeCell ref="J466:K466"/>
    <mergeCell ref="J476:K476"/>
    <mergeCell ref="J475:K475"/>
    <mergeCell ref="J725:K725"/>
    <mergeCell ref="J729:K729"/>
    <mergeCell ref="J726:K726"/>
    <mergeCell ref="J731:K731"/>
    <mergeCell ref="J730:K730"/>
    <mergeCell ref="J724:K724"/>
    <mergeCell ref="J741:K741"/>
    <mergeCell ref="J740:K740"/>
    <mergeCell ref="J742:K742"/>
    <mergeCell ref="J739:K739"/>
    <mergeCell ref="J738:K738"/>
    <mergeCell ref="J737:K737"/>
    <mergeCell ref="J733:K733"/>
    <mergeCell ref="J745:K745"/>
    <mergeCell ref="J744:K744"/>
    <mergeCell ref="J736:K736"/>
    <mergeCell ref="J735:K735"/>
    <mergeCell ref="J734:K734"/>
    <mergeCell ref="J743:K743"/>
    <mergeCell ref="J747:K747"/>
    <mergeCell ref="J748:K748"/>
    <mergeCell ref="J764:K764"/>
    <mergeCell ref="J763:K763"/>
    <mergeCell ref="J758:K758"/>
    <mergeCell ref="J760:K760"/>
    <mergeCell ref="J759:K759"/>
    <mergeCell ref="J761:K761"/>
    <mergeCell ref="J762:K762"/>
    <mergeCell ref="J746:K746"/>
    <mergeCell ref="J767:K767"/>
    <mergeCell ref="J766:K766"/>
    <mergeCell ref="J772:K772"/>
    <mergeCell ref="J770:K770"/>
    <mergeCell ref="J771:K771"/>
    <mergeCell ref="J765:K765"/>
    <mergeCell ref="J727:K727"/>
    <mergeCell ref="J728:K728"/>
    <mergeCell ref="J732:K732"/>
    <mergeCell ref="J644:K644"/>
    <mergeCell ref="J645:K645"/>
    <mergeCell ref="J654:K654"/>
    <mergeCell ref="J653:K653"/>
    <mergeCell ref="J655:K655"/>
    <mergeCell ref="J646:K646"/>
    <mergeCell ref="J648:K648"/>
    <mergeCell ref="J650:K650"/>
    <mergeCell ref="J649:K649"/>
    <mergeCell ref="J647:K647"/>
    <mergeCell ref="J643:K643"/>
    <mergeCell ref="J583:K583"/>
    <mergeCell ref="J582:K582"/>
    <mergeCell ref="J580:K580"/>
    <mergeCell ref="J581:K581"/>
    <mergeCell ref="J579:K579"/>
    <mergeCell ref="J578:K578"/>
    <mergeCell ref="J584:K584"/>
    <mergeCell ref="J632:K632"/>
    <mergeCell ref="J633:K633"/>
    <mergeCell ref="J634:K634"/>
    <mergeCell ref="J636:K636"/>
    <mergeCell ref="J635:K635"/>
    <mergeCell ref="J637:K637"/>
    <mergeCell ref="J638:K638"/>
    <mergeCell ref="J651:K651"/>
    <mergeCell ref="J652:K652"/>
    <mergeCell ref="J640:K640"/>
    <mergeCell ref="J639:K639"/>
    <mergeCell ref="J641:K641"/>
    <mergeCell ref="J642:K642"/>
    <mergeCell ref="J601:K601"/>
    <mergeCell ref="J552:K552"/>
    <mergeCell ref="J554:K554"/>
    <mergeCell ref="J555:K555"/>
    <mergeCell ref="J556:K556"/>
    <mergeCell ref="J564:K564"/>
    <mergeCell ref="J563:K563"/>
    <mergeCell ref="J562:K562"/>
    <mergeCell ref="J560:K560"/>
    <mergeCell ref="J561:K561"/>
    <mergeCell ref="J559:K559"/>
    <mergeCell ref="J557:K557"/>
    <mergeCell ref="J558:K558"/>
    <mergeCell ref="J547:K547"/>
    <mergeCell ref="J574:K574"/>
    <mergeCell ref="J572:K572"/>
    <mergeCell ref="J573:K573"/>
    <mergeCell ref="J565:K565"/>
    <mergeCell ref="J550:K550"/>
    <mergeCell ref="J548:K548"/>
    <mergeCell ref="J549:K549"/>
    <mergeCell ref="J571:K571"/>
    <mergeCell ref="J570:K570"/>
    <mergeCell ref="J551:K551"/>
    <mergeCell ref="J553:K553"/>
    <mergeCell ref="J631:K631"/>
    <mergeCell ref="J630:K630"/>
    <mergeCell ref="J627:K627"/>
    <mergeCell ref="J585:K585"/>
    <mergeCell ref="J586:K586"/>
    <mergeCell ref="J590:K590"/>
    <mergeCell ref="J589:K589"/>
    <mergeCell ref="J596:K596"/>
    <mergeCell ref="J591:K591"/>
    <mergeCell ref="J592:K592"/>
    <mergeCell ref="J594:K594"/>
    <mergeCell ref="J595:K595"/>
    <mergeCell ref="J587:K587"/>
    <mergeCell ref="J588:K588"/>
    <mergeCell ref="J593:K593"/>
    <mergeCell ref="J566:K566"/>
    <mergeCell ref="J569:K569"/>
    <mergeCell ref="J568:K568"/>
    <mergeCell ref="J567:K567"/>
    <mergeCell ref="J575:K575"/>
    <mergeCell ref="J576:K576"/>
    <mergeCell ref="J577:K577"/>
    <mergeCell ref="J605:K605"/>
    <mergeCell ref="J604:K604"/>
    <mergeCell ref="J612:K612"/>
    <mergeCell ref="J613:K613"/>
    <mergeCell ref="J615:K615"/>
    <mergeCell ref="J614:K614"/>
    <mergeCell ref="J618:K618"/>
    <mergeCell ref="J619:K619"/>
    <mergeCell ref="J629:K629"/>
    <mergeCell ref="J628:K628"/>
    <mergeCell ref="J617:K617"/>
    <mergeCell ref="J621:K621"/>
    <mergeCell ref="J620:K620"/>
    <mergeCell ref="J624:K624"/>
    <mergeCell ref="J622:K622"/>
    <mergeCell ref="J623:K623"/>
    <mergeCell ref="J626:K626"/>
    <mergeCell ref="J625:K625"/>
    <mergeCell ref="J609:K609"/>
    <mergeCell ref="J611:K611"/>
    <mergeCell ref="J610:K610"/>
    <mergeCell ref="J616:K616"/>
    <mergeCell ref="J705:K705"/>
    <mergeCell ref="J706:K706"/>
    <mergeCell ref="J714:K714"/>
    <mergeCell ref="J715:K715"/>
    <mergeCell ref="J713:K713"/>
    <mergeCell ref="J677:K677"/>
    <mergeCell ref="J676:K676"/>
    <mergeCell ref="J675:K675"/>
    <mergeCell ref="J674:K674"/>
    <mergeCell ref="J673:K673"/>
    <mergeCell ref="J672:K672"/>
    <mergeCell ref="J671:K671"/>
    <mergeCell ref="J678:K678"/>
    <mergeCell ref="J681:K681"/>
    <mergeCell ref="J680:K680"/>
    <mergeCell ref="J679:K679"/>
    <mergeCell ref="J683:K683"/>
    <mergeCell ref="J684:K684"/>
    <mergeCell ref="J686:K686"/>
    <mergeCell ref="J685:K685"/>
    <mergeCell ref="J688:K688"/>
    <mergeCell ref="J687:K687"/>
    <mergeCell ref="J689:K689"/>
    <mergeCell ref="J682:K682"/>
    <mergeCell ref="J664:K664"/>
    <mergeCell ref="J658:K658"/>
    <mergeCell ref="J657:K657"/>
    <mergeCell ref="J665:K665"/>
    <mergeCell ref="J666:K666"/>
    <mergeCell ref="J656:K656"/>
    <mergeCell ref="J662:K662"/>
    <mergeCell ref="J661:K661"/>
    <mergeCell ref="J695:K695"/>
    <mergeCell ref="J696:K696"/>
    <mergeCell ref="J698:K698"/>
    <mergeCell ref="J697:K697"/>
    <mergeCell ref="J694:K694"/>
    <mergeCell ref="J690:K690"/>
    <mergeCell ref="J691:K691"/>
    <mergeCell ref="J692:K692"/>
    <mergeCell ref="J693:K693"/>
    <mergeCell ref="J659:K659"/>
    <mergeCell ref="J660:K660"/>
    <mergeCell ref="J669:K669"/>
    <mergeCell ref="J670:K670"/>
    <mergeCell ref="J668:K668"/>
    <mergeCell ref="J667:K667"/>
    <mergeCell ref="J92:K92"/>
    <mergeCell ref="J91:K91"/>
    <mergeCell ref="J93:K93"/>
    <mergeCell ref="J95:K95"/>
    <mergeCell ref="J94:K94"/>
    <mergeCell ref="J85:K85"/>
    <mergeCell ref="J86:K86"/>
    <mergeCell ref="J80:K80"/>
    <mergeCell ref="J78:K78"/>
    <mergeCell ref="J79:K79"/>
    <mergeCell ref="J49:K49"/>
    <mergeCell ref="J50:K50"/>
    <mergeCell ref="J58:K58"/>
    <mergeCell ref="J56:K56"/>
    <mergeCell ref="J1:K1"/>
    <mergeCell ref="J2:K2"/>
    <mergeCell ref="J3:K3"/>
    <mergeCell ref="J4:K4"/>
    <mergeCell ref="J90:K90"/>
    <mergeCell ref="J89:K89"/>
    <mergeCell ref="J12:K12"/>
    <mergeCell ref="J13:K13"/>
    <mergeCell ref="J5:K5"/>
    <mergeCell ref="J6:K6"/>
    <mergeCell ref="J15:K15"/>
    <mergeCell ref="J14:K14"/>
    <mergeCell ref="J17:K17"/>
    <mergeCell ref="J16:K16"/>
    <mergeCell ref="J10:K10"/>
    <mergeCell ref="J9:K9"/>
    <mergeCell ref="J24:K24"/>
    <mergeCell ref="J23:K23"/>
    <mergeCell ref="J20:K20"/>
    <mergeCell ref="J21:K21"/>
    <mergeCell ref="H28:I28"/>
    <mergeCell ref="H12:I12"/>
    <mergeCell ref="J7:K7"/>
    <mergeCell ref="J8:K8"/>
    <mergeCell ref="J18:K18"/>
    <mergeCell ref="J19:K19"/>
    <mergeCell ref="J11:K11"/>
    <mergeCell ref="J22:K22"/>
    <mergeCell ref="J88:K88"/>
    <mergeCell ref="J87:K87"/>
    <mergeCell ref="J84:K84"/>
    <mergeCell ref="J83:K83"/>
    <mergeCell ref="J109:K109"/>
    <mergeCell ref="J108:K108"/>
    <mergeCell ref="J106:K106"/>
    <mergeCell ref="J107:K107"/>
    <mergeCell ref="J135:K135"/>
    <mergeCell ref="J110:K110"/>
    <mergeCell ref="J100:K100"/>
    <mergeCell ref="J99:K99"/>
    <mergeCell ref="J105:K105"/>
    <mergeCell ref="J101:K101"/>
    <mergeCell ref="J103:K103"/>
    <mergeCell ref="J104:K104"/>
    <mergeCell ref="J102:K102"/>
    <mergeCell ref="J96:K96"/>
    <mergeCell ref="J97:K97"/>
    <mergeCell ref="J98:K98"/>
    <mergeCell ref="J134:K134"/>
    <mergeCell ref="J127:K127"/>
    <mergeCell ref="J128:K128"/>
    <mergeCell ref="J133:K133"/>
    <mergeCell ref="J132:K132"/>
    <mergeCell ref="J131:K131"/>
    <mergeCell ref="J130:K130"/>
    <mergeCell ref="J129:K129"/>
    <mergeCell ref="J118:K118"/>
    <mergeCell ref="J121:K121"/>
    <mergeCell ref="J120:K120"/>
    <mergeCell ref="J119:K119"/>
    <mergeCell ref="J123:K123"/>
    <mergeCell ref="J122:K122"/>
    <mergeCell ref="J125:K125"/>
    <mergeCell ref="J124:K124"/>
    <mergeCell ref="J111:K111"/>
    <mergeCell ref="J113:K113"/>
    <mergeCell ref="J116:K116"/>
    <mergeCell ref="J115:K115"/>
    <mergeCell ref="J112:K112"/>
    <mergeCell ref="J114:K114"/>
    <mergeCell ref="J138:K138"/>
    <mergeCell ref="J137:K137"/>
    <mergeCell ref="J136:K136"/>
    <mergeCell ref="J154:K154"/>
    <mergeCell ref="J155:K155"/>
    <mergeCell ref="J146:K146"/>
    <mergeCell ref="J147:K147"/>
    <mergeCell ref="J148:K148"/>
    <mergeCell ref="J149:K149"/>
    <mergeCell ref="J150:K150"/>
    <mergeCell ref="J117:K117"/>
    <mergeCell ref="J126:K126"/>
    <mergeCell ref="J145:K145"/>
    <mergeCell ref="J144:K144"/>
    <mergeCell ref="J141:K141"/>
    <mergeCell ref="J142:K142"/>
    <mergeCell ref="J143:K143"/>
    <mergeCell ref="J140:K140"/>
    <mergeCell ref="J139:K139"/>
    <mergeCell ref="J152:K152"/>
    <mergeCell ref="J151:K151"/>
    <mergeCell ref="J158:K158"/>
    <mergeCell ref="J153:K153"/>
    <mergeCell ref="J161:K161"/>
    <mergeCell ref="J173:K173"/>
    <mergeCell ref="J184:K184"/>
    <mergeCell ref="J185:K185"/>
    <mergeCell ref="J186:K186"/>
    <mergeCell ref="J187:K187"/>
    <mergeCell ref="J189:K189"/>
    <mergeCell ref="J188:K188"/>
    <mergeCell ref="J191:K191"/>
    <mergeCell ref="J193:K193"/>
    <mergeCell ref="J182:K182"/>
    <mergeCell ref="J183:K183"/>
    <mergeCell ref="J178:K178"/>
    <mergeCell ref="J179:K179"/>
    <mergeCell ref="J190:K190"/>
    <mergeCell ref="J192:K192"/>
    <mergeCell ref="J157:K157"/>
    <mergeCell ref="J156:K156"/>
    <mergeCell ref="J165:K165"/>
    <mergeCell ref="J163:K163"/>
    <mergeCell ref="J164:K164"/>
    <mergeCell ref="J159:K159"/>
    <mergeCell ref="J160:K160"/>
    <mergeCell ref="J168:K168"/>
    <mergeCell ref="J167:K167"/>
    <mergeCell ref="J166:K166"/>
    <mergeCell ref="J162:K162"/>
    <mergeCell ref="J177:K177"/>
    <mergeCell ref="J176:K176"/>
    <mergeCell ref="J175:K175"/>
    <mergeCell ref="J174:K174"/>
    <mergeCell ref="J169:K169"/>
    <mergeCell ref="J170:K170"/>
    <mergeCell ref="J171:K171"/>
    <mergeCell ref="J172:K172"/>
    <mergeCell ref="J73:K73"/>
    <mergeCell ref="J74:K74"/>
    <mergeCell ref="J71:K71"/>
    <mergeCell ref="J70:K70"/>
    <mergeCell ref="J76:K76"/>
    <mergeCell ref="J77:K77"/>
    <mergeCell ref="J81:K81"/>
    <mergeCell ref="J82:K82"/>
    <mergeCell ref="J25:K25"/>
    <mergeCell ref="J26:K26"/>
    <mergeCell ref="J51:K51"/>
    <mergeCell ref="J37:K37"/>
    <mergeCell ref="J38:K38"/>
    <mergeCell ref="J54:K54"/>
    <mergeCell ref="J61:K61"/>
    <mergeCell ref="J55:K55"/>
    <mergeCell ref="J30:K30"/>
    <mergeCell ref="J29:K29"/>
    <mergeCell ref="J27:K27"/>
    <mergeCell ref="J28:K28"/>
    <mergeCell ref="J31:K31"/>
    <mergeCell ref="J32:K32"/>
    <mergeCell ref="J66:K66"/>
    <mergeCell ref="J67:K67"/>
    <mergeCell ref="J63:K63"/>
    <mergeCell ref="J62:K62"/>
    <mergeCell ref="J64:K64"/>
    <mergeCell ref="J65:K65"/>
    <mergeCell ref="J343:K343"/>
    <mergeCell ref="J339:K339"/>
    <mergeCell ref="J342:K342"/>
    <mergeCell ref="J380:K380"/>
    <mergeCell ref="J379:K379"/>
    <mergeCell ref="J378:K378"/>
    <mergeCell ref="J363:K363"/>
    <mergeCell ref="J57:K57"/>
    <mergeCell ref="J60:K60"/>
    <mergeCell ref="J59:K59"/>
    <mergeCell ref="J52:K52"/>
    <mergeCell ref="J53:K53"/>
    <mergeCell ref="H35:I35"/>
    <mergeCell ref="J34:K34"/>
    <mergeCell ref="J35:K35"/>
    <mergeCell ref="J33:K33"/>
    <mergeCell ref="J36:K36"/>
    <mergeCell ref="J40:K40"/>
    <mergeCell ref="J42:K42"/>
    <mergeCell ref="H39:I39"/>
    <mergeCell ref="J48:K48"/>
    <mergeCell ref="J47:K47"/>
    <mergeCell ref="J44:K44"/>
    <mergeCell ref="J45:K45"/>
    <mergeCell ref="J46:K46"/>
    <mergeCell ref="J39:K39"/>
    <mergeCell ref="J41:K41"/>
    <mergeCell ref="J43:K43"/>
    <mergeCell ref="J75:K75"/>
    <mergeCell ref="J68:K68"/>
    <mergeCell ref="J69:K69"/>
    <mergeCell ref="J72:K72"/>
    <mergeCell ref="J808:K808"/>
    <mergeCell ref="J809:K809"/>
    <mergeCell ref="J812:K812"/>
    <mergeCell ref="J811:K811"/>
    <mergeCell ref="J813:K813"/>
    <mergeCell ref="J798:K798"/>
    <mergeCell ref="J802:K802"/>
    <mergeCell ref="J803:K803"/>
    <mergeCell ref="J810:K810"/>
    <mergeCell ref="J801:K801"/>
    <mergeCell ref="J804:K804"/>
    <mergeCell ref="J362:K362"/>
    <mergeCell ref="J358:K358"/>
    <mergeCell ref="J359:K359"/>
    <mergeCell ref="J353:K353"/>
    <mergeCell ref="J352:K352"/>
    <mergeCell ref="J351:K351"/>
    <mergeCell ref="J354:K354"/>
    <mergeCell ref="J355:K355"/>
    <mergeCell ref="J711:K711"/>
    <mergeCell ref="J708:K708"/>
    <mergeCell ref="J710:K710"/>
    <mergeCell ref="J709:K709"/>
    <mergeCell ref="J699:K699"/>
    <mergeCell ref="J704:K704"/>
    <mergeCell ref="J703:K703"/>
    <mergeCell ref="J702:K702"/>
    <mergeCell ref="J701:K701"/>
    <mergeCell ref="J700:K700"/>
    <mergeCell ref="J712:K712"/>
    <mergeCell ref="J707:K707"/>
    <mergeCell ref="J663:K663"/>
    <mergeCell ref="J180:K180"/>
    <mergeCell ref="J181:K181"/>
    <mergeCell ref="J218:K218"/>
    <mergeCell ref="J219:K219"/>
    <mergeCell ref="J221:K221"/>
    <mergeCell ref="J220:K220"/>
    <mergeCell ref="J222:K222"/>
    <mergeCell ref="J233:K233"/>
    <mergeCell ref="J232:K232"/>
    <mergeCell ref="J238:K238"/>
    <mergeCell ref="J237:K237"/>
    <mergeCell ref="J234:K234"/>
    <mergeCell ref="J230:K230"/>
    <mergeCell ref="J231:K231"/>
    <mergeCell ref="J597:K597"/>
    <mergeCell ref="J598:K598"/>
    <mergeCell ref="J608:K608"/>
    <mergeCell ref="J606:K606"/>
    <mergeCell ref="J607:K607"/>
    <mergeCell ref="J602:K602"/>
    <mergeCell ref="J603:K603"/>
    <mergeCell ref="J599:K599"/>
    <mergeCell ref="J600:K600"/>
    <mergeCell ref="J457:K457"/>
    <mergeCell ref="J461:K461"/>
    <mergeCell ref="J501:K501"/>
    <mergeCell ref="J453:K453"/>
    <mergeCell ref="J454:K454"/>
    <mergeCell ref="J455:K455"/>
    <mergeCell ref="J452:K452"/>
    <mergeCell ref="J451:K451"/>
    <mergeCell ref="J477:K477"/>
    <mergeCell ref="J197:K197"/>
    <mergeCell ref="J198:K198"/>
    <mergeCell ref="J199:K199"/>
    <mergeCell ref="J196:K196"/>
    <mergeCell ref="J376:K376"/>
    <mergeCell ref="J375:K375"/>
    <mergeCell ref="J319:K319"/>
    <mergeCell ref="J321:K321"/>
    <mergeCell ref="J320:K320"/>
    <mergeCell ref="J195:K195"/>
    <mergeCell ref="J194:K194"/>
    <mergeCell ref="J201:K201"/>
    <mergeCell ref="J200:K200"/>
    <mergeCell ref="J203:K203"/>
    <mergeCell ref="J202:K202"/>
    <mergeCell ref="J213:K213"/>
    <mergeCell ref="J212:K212"/>
    <mergeCell ref="J210:K210"/>
    <mergeCell ref="J211:K211"/>
    <mergeCell ref="J215:K215"/>
    <mergeCell ref="J214:K214"/>
    <mergeCell ref="J223:K223"/>
    <mergeCell ref="J224:K224"/>
    <mergeCell ref="J350:K350"/>
    <mergeCell ref="J344:K344"/>
    <mergeCell ref="J349:K349"/>
    <mergeCell ref="J345:K345"/>
    <mergeCell ref="J346:K346"/>
    <mergeCell ref="J348:K348"/>
    <mergeCell ref="J347:K347"/>
    <mergeCell ref="J341:K341"/>
    <mergeCell ref="J340:K340"/>
    <mergeCell ref="J316:K316"/>
    <mergeCell ref="J318:K318"/>
    <mergeCell ref="J322:K322"/>
    <mergeCell ref="J216:K216"/>
    <mergeCell ref="J209:K209"/>
    <mergeCell ref="J204:K204"/>
    <mergeCell ref="J217:K217"/>
    <mergeCell ref="J207:K207"/>
    <mergeCell ref="J208:K208"/>
    <mergeCell ref="J206:K206"/>
    <mergeCell ref="J205:K205"/>
    <mergeCell ref="J225:K225"/>
    <mergeCell ref="J227:K227"/>
    <mergeCell ref="J226:K226"/>
    <mergeCell ref="J228:K228"/>
    <mergeCell ref="J229:K229"/>
    <mergeCell ref="J235:K235"/>
    <mergeCell ref="J236:K236"/>
    <mergeCell ref="J239:K239"/>
    <mergeCell ref="J270:K270"/>
    <mergeCell ref="J267:K267"/>
    <mergeCell ref="J269:K269"/>
    <mergeCell ref="J268:K268"/>
    <mergeCell ref="J266:K266"/>
    <mergeCell ref="J265:K265"/>
    <mergeCell ref="J262:K262"/>
    <mergeCell ref="J256:K256"/>
    <mergeCell ref="J261:K261"/>
    <mergeCell ref="J259:K259"/>
    <mergeCell ref="J260:K260"/>
    <mergeCell ref="J258:K258"/>
    <mergeCell ref="J257:K257"/>
    <mergeCell ref="J546:K546"/>
    <mergeCell ref="J544:K544"/>
    <mergeCell ref="J545:K545"/>
    <mergeCell ref="J523:K523"/>
    <mergeCell ref="J530:K530"/>
    <mergeCell ref="J529:K529"/>
    <mergeCell ref="J526:K526"/>
    <mergeCell ref="J440:K440"/>
    <mergeCell ref="J444:K444"/>
    <mergeCell ref="J438:K438"/>
    <mergeCell ref="J437:K437"/>
    <mergeCell ref="J432:K432"/>
    <mergeCell ref="J435:K435"/>
    <mergeCell ref="J433:K433"/>
    <mergeCell ref="J434:K434"/>
    <mergeCell ref="J439:K439"/>
    <mergeCell ref="J458:K458"/>
    <mergeCell ref="J456:K456"/>
    <mergeCell ref="J512:K512"/>
    <mergeCell ref="J513:K513"/>
    <mergeCell ref="J447:K447"/>
    <mergeCell ref="J446:K446"/>
    <mergeCell ref="J459:K459"/>
    <mergeCell ref="J445:K445"/>
    <mergeCell ref="J450:K450"/>
    <mergeCell ref="J508:K508"/>
    <mergeCell ref="J507:K507"/>
    <mergeCell ref="J509:K509"/>
    <mergeCell ref="J510:K510"/>
    <mergeCell ref="J505:K505"/>
    <mergeCell ref="J504:K504"/>
    <mergeCell ref="J502:K502"/>
    <mergeCell ref="J251:K251"/>
    <mergeCell ref="J252:K252"/>
    <mergeCell ref="J253:K253"/>
    <mergeCell ref="J291:K291"/>
    <mergeCell ref="J290:K290"/>
    <mergeCell ref="J292:K292"/>
    <mergeCell ref="J289:K289"/>
    <mergeCell ref="J536:K536"/>
    <mergeCell ref="J539:K539"/>
    <mergeCell ref="J538:K538"/>
    <mergeCell ref="J537:K537"/>
    <mergeCell ref="J541:K541"/>
    <mergeCell ref="J540:K540"/>
    <mergeCell ref="J543:K543"/>
    <mergeCell ref="J542:K542"/>
    <mergeCell ref="J531:K531"/>
    <mergeCell ref="J535:K535"/>
    <mergeCell ref="J532:K532"/>
    <mergeCell ref="J390:K390"/>
    <mergeCell ref="J391:K391"/>
    <mergeCell ref="J400:K400"/>
    <mergeCell ref="J399:K399"/>
    <mergeCell ref="J394:K394"/>
    <mergeCell ref="J395:K395"/>
    <mergeCell ref="J393:K393"/>
    <mergeCell ref="J392:K392"/>
    <mergeCell ref="J389:K389"/>
    <mergeCell ref="J385:K385"/>
    <mergeCell ref="J384:K384"/>
    <mergeCell ref="J373:K373"/>
    <mergeCell ref="J381:K381"/>
    <mergeCell ref="J382:K382"/>
    <mergeCell ref="J357:K357"/>
    <mergeCell ref="J360:K360"/>
    <mergeCell ref="J356:K356"/>
    <mergeCell ref="J361:K361"/>
    <mergeCell ref="J302:K302"/>
    <mergeCell ref="J301:K301"/>
    <mergeCell ref="J281:K281"/>
    <mergeCell ref="J305:K305"/>
    <mergeCell ref="J303:K303"/>
    <mergeCell ref="J304:K304"/>
    <mergeCell ref="J294:K294"/>
    <mergeCell ref="J295:K295"/>
    <mergeCell ref="J299:K299"/>
    <mergeCell ref="J331:K331"/>
    <mergeCell ref="J336:K336"/>
    <mergeCell ref="J335:K335"/>
    <mergeCell ref="J333:K333"/>
    <mergeCell ref="J334:K334"/>
    <mergeCell ref="J332:K332"/>
    <mergeCell ref="J324:K324"/>
    <mergeCell ref="J325:K325"/>
    <mergeCell ref="J323:K323"/>
    <mergeCell ref="J329:K329"/>
    <mergeCell ref="J328:K328"/>
    <mergeCell ref="J327:K327"/>
    <mergeCell ref="J326:K326"/>
    <mergeCell ref="J293:K293"/>
    <mergeCell ref="J296:K296"/>
    <mergeCell ref="J337:K337"/>
    <mergeCell ref="J330:K330"/>
    <mergeCell ref="J338:K338"/>
    <mergeCell ref="J317:K317"/>
    <mergeCell ref="J372:K372"/>
    <mergeCell ref="J371:K371"/>
    <mergeCell ref="J370:K370"/>
    <mergeCell ref="J369:K369"/>
    <mergeCell ref="J365:K365"/>
    <mergeCell ref="J364:K364"/>
    <mergeCell ref="J403:K403"/>
    <mergeCell ref="J402:K402"/>
    <mergeCell ref="J401:K401"/>
    <mergeCell ref="J429:K429"/>
    <mergeCell ref="J404:K404"/>
    <mergeCell ref="J408:K408"/>
    <mergeCell ref="J405:K405"/>
    <mergeCell ref="J406:K406"/>
    <mergeCell ref="J407:K407"/>
    <mergeCell ref="J411:K411"/>
    <mergeCell ref="J368:K368"/>
    <mergeCell ref="J366:K366"/>
    <mergeCell ref="J367:K367"/>
    <mergeCell ref="J383:K383"/>
    <mergeCell ref="J387:K387"/>
    <mergeCell ref="J386:K386"/>
    <mergeCell ref="J388:K388"/>
    <mergeCell ref="J377:K377"/>
    <mergeCell ref="J374:K374"/>
    <mergeCell ref="J416:K416"/>
    <mergeCell ref="J409:K409"/>
    <mergeCell ref="J410:K410"/>
    <mergeCell ref="J421:K421"/>
    <mergeCell ref="J418:K418"/>
    <mergeCell ref="J420:K420"/>
    <mergeCell ref="J419:K419"/>
    <mergeCell ref="J415:K415"/>
    <mergeCell ref="J414:K414"/>
    <mergeCell ref="J428:K428"/>
    <mergeCell ref="J422:K422"/>
    <mergeCell ref="J425:K425"/>
    <mergeCell ref="J424:K424"/>
    <mergeCell ref="J423:K423"/>
    <mergeCell ref="J427:K427"/>
    <mergeCell ref="J426:K426"/>
    <mergeCell ref="J413:K413"/>
    <mergeCell ref="J412:K412"/>
    <mergeCell ref="J717:K717"/>
    <mergeCell ref="J716:K716"/>
    <mergeCell ref="J723:K723"/>
    <mergeCell ref="J719:K719"/>
    <mergeCell ref="J720:K720"/>
    <mergeCell ref="J718:K718"/>
    <mergeCell ref="J721:K721"/>
    <mergeCell ref="J722:K722"/>
    <mergeCell ref="J817:K817"/>
    <mergeCell ref="J816:K816"/>
    <mergeCell ref="J814:K814"/>
    <mergeCell ref="J815:K815"/>
    <mergeCell ref="J749:K749"/>
    <mergeCell ref="J750:K750"/>
    <mergeCell ref="J795:K795"/>
    <mergeCell ref="J794:K794"/>
    <mergeCell ref="J793:K793"/>
    <mergeCell ref="J807:K807"/>
    <mergeCell ref="J806:K806"/>
    <mergeCell ref="J800:K800"/>
    <mergeCell ref="J805:K805"/>
    <mergeCell ref="J797:K797"/>
    <mergeCell ref="J796:K796"/>
    <mergeCell ref="J799:K799"/>
    <mergeCell ref="J778:K778"/>
    <mergeCell ref="J779:K779"/>
    <mergeCell ref="J777:K777"/>
    <mergeCell ref="J787:K787"/>
    <mergeCell ref="J784:K784"/>
    <mergeCell ref="J786:K786"/>
    <mergeCell ref="J785:K785"/>
    <mergeCell ref="J788:K788"/>
    <mergeCell ref="J757:K757"/>
    <mergeCell ref="J756:K756"/>
    <mergeCell ref="J754:K754"/>
    <mergeCell ref="J755:K755"/>
    <mergeCell ref="J780:K780"/>
    <mergeCell ref="J781:K781"/>
    <mergeCell ref="J768:K768"/>
    <mergeCell ref="J769:K769"/>
    <mergeCell ref="J751:K751"/>
    <mergeCell ref="J752:K752"/>
    <mergeCell ref="J753:K753"/>
    <mergeCell ref="J783:K783"/>
    <mergeCell ref="J782:K782"/>
    <mergeCell ref="J789:K789"/>
    <mergeCell ref="J790:K790"/>
    <mergeCell ref="J792:K792"/>
    <mergeCell ref="J791:K791"/>
    <mergeCell ref="J776:K776"/>
    <mergeCell ref="J774:K774"/>
    <mergeCell ref="J775:K775"/>
    <mergeCell ref="J773:K773"/>
  </mergeCells>
  <conditionalFormatting sqref="M30 J37:L37">
    <cfRule type="notContainsBlanks" dxfId="3" priority="1">
      <formula>LEN(TRIM(M30))&gt;0</formula>
    </cfRule>
  </conditionalFormatting>
  <conditionalFormatting sqref="A1:E2 F1:F27 A6:A8 A10 F34:F35 F39 F59:F64 F66:F1000 A85:E1000 C10:E10 C6:E8 A3:A4 C3:E4 B3:B84">
    <cfRule type="notContainsBlanks" dxfId="2" priority="2">
      <formula>LEN(TRIM(A1))&gt;0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FF"/>
    <outlinePr summaryBelow="0" summaryRight="0"/>
  </sheetPr>
  <dimension ref="A1:Q999"/>
  <sheetViews>
    <sheetView topLeftCell="A64" workbookViewId="0"/>
  </sheetViews>
  <sheetFormatPr defaultColWidth="14.44140625" defaultRowHeight="15.75" customHeight="1"/>
  <cols>
    <col min="1" max="1" width="31.5546875" customWidth="1"/>
    <col min="2" max="3" width="14.44140625" customWidth="1"/>
    <col min="4" max="4" width="24" customWidth="1"/>
    <col min="5" max="5" width="21.33203125" customWidth="1"/>
    <col min="6" max="6" width="24.109375" customWidth="1"/>
    <col min="7" max="26" width="14.44140625" customWidth="1"/>
  </cols>
  <sheetData>
    <row r="1" spans="1:17" ht="15.75" customHeight="1">
      <c r="A1" s="79" t="s">
        <v>120</v>
      </c>
      <c r="B1" s="80">
        <f>'Ongeldige Stemmen'!I29</f>
        <v>395</v>
      </c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</row>
    <row r="2" spans="1:17" ht="15.75" customHeight="1">
      <c r="A2" s="79" t="s">
        <v>121</v>
      </c>
      <c r="B2" s="80">
        <f>C21</f>
        <v>0</v>
      </c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81"/>
      <c r="O2" s="81"/>
      <c r="P2" s="81"/>
      <c r="Q2" s="65"/>
    </row>
    <row r="3" spans="1:17" ht="15.75" customHeight="1">
      <c r="A3" s="79" t="s">
        <v>122</v>
      </c>
      <c r="B3" s="80">
        <f>B1-B2</f>
        <v>395</v>
      </c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81"/>
      <c r="O3" s="81"/>
      <c r="P3" s="81"/>
      <c r="Q3" s="65"/>
    </row>
    <row r="4" spans="1:17" ht="15.75" customHeight="1">
      <c r="A4" s="79" t="s">
        <v>123</v>
      </c>
      <c r="B4" s="80">
        <f>B3-D20</f>
        <v>387</v>
      </c>
      <c r="C4" s="65"/>
      <c r="D4" s="65"/>
      <c r="E4" s="65"/>
      <c r="F4" s="65"/>
      <c r="G4" s="65"/>
      <c r="H4" s="65"/>
      <c r="I4" s="65"/>
      <c r="J4" s="65"/>
      <c r="K4" s="65"/>
      <c r="L4" s="65"/>
      <c r="M4" s="65"/>
      <c r="N4" s="81"/>
      <c r="O4" s="81"/>
      <c r="P4" s="81"/>
      <c r="Q4" s="65"/>
    </row>
    <row r="5" spans="1:17" ht="15.75" customHeight="1">
      <c r="A5" s="79" t="s">
        <v>124</v>
      </c>
      <c r="B5" s="82">
        <v>25</v>
      </c>
      <c r="C5" s="65"/>
      <c r="D5" s="65"/>
      <c r="E5" s="65"/>
      <c r="F5" s="65"/>
      <c r="G5" s="65"/>
      <c r="H5" s="65"/>
      <c r="I5" s="65"/>
      <c r="J5" s="65"/>
      <c r="K5" s="65"/>
      <c r="L5" s="65"/>
      <c r="M5" s="65"/>
      <c r="N5" s="81"/>
      <c r="O5" s="81"/>
      <c r="P5" s="81"/>
      <c r="Q5" s="65"/>
    </row>
    <row r="6" spans="1:17" ht="15.75" customHeight="1">
      <c r="A6" s="79" t="s">
        <v>125</v>
      </c>
      <c r="B6" s="80">
        <f>B4/B5</f>
        <v>15.48</v>
      </c>
      <c r="C6" s="65"/>
      <c r="D6" s="65"/>
      <c r="E6" s="65"/>
      <c r="F6" s="65"/>
      <c r="G6" s="65"/>
      <c r="H6" s="65"/>
      <c r="I6" s="65"/>
      <c r="J6" s="65"/>
      <c r="K6" s="65"/>
      <c r="L6" s="65"/>
      <c r="M6" s="65"/>
      <c r="N6" s="81"/>
      <c r="O6" s="81"/>
      <c r="P6" s="81"/>
      <c r="Q6" s="65"/>
    </row>
    <row r="7" spans="1:17" ht="15.75" customHeight="1">
      <c r="A7" s="83" t="s">
        <v>126</v>
      </c>
      <c r="B7" s="84">
        <f>B6/4</f>
        <v>3.87</v>
      </c>
      <c r="C7" s="65"/>
      <c r="D7" s="65"/>
      <c r="E7" s="65"/>
      <c r="F7" s="65"/>
      <c r="G7" s="65"/>
      <c r="H7" s="65"/>
      <c r="I7" s="65"/>
      <c r="J7" s="65"/>
      <c r="K7" s="65"/>
      <c r="L7" s="65"/>
      <c r="M7" s="65"/>
      <c r="N7" s="81"/>
      <c r="O7" s="81"/>
      <c r="P7" s="81"/>
      <c r="Q7" s="65"/>
    </row>
    <row r="8" spans="1:17" ht="15.75" customHeight="1">
      <c r="A8" s="65"/>
      <c r="B8" s="65"/>
      <c r="C8" s="65"/>
      <c r="D8" s="65"/>
      <c r="E8" s="65"/>
      <c r="F8" s="65"/>
      <c r="G8" s="65"/>
      <c r="H8" s="65"/>
      <c r="I8" s="65"/>
      <c r="J8" s="65"/>
      <c r="K8" s="65"/>
      <c r="L8" s="65"/>
      <c r="M8" s="65"/>
      <c r="N8" s="81"/>
      <c r="O8" s="81"/>
      <c r="P8" s="81"/>
      <c r="Q8" s="65"/>
    </row>
    <row r="9" spans="1:17" ht="15.75" customHeight="1">
      <c r="A9" s="111" t="s">
        <v>127</v>
      </c>
      <c r="B9" s="103"/>
      <c r="C9" s="103"/>
      <c r="D9" s="103"/>
      <c r="E9" s="103"/>
      <c r="F9" s="103"/>
      <c r="G9" s="103"/>
      <c r="H9" s="65"/>
      <c r="I9" s="65"/>
      <c r="J9" s="65"/>
      <c r="K9" s="65"/>
      <c r="L9" s="65"/>
      <c r="M9" s="65"/>
      <c r="N9" s="81"/>
      <c r="O9" s="81"/>
      <c r="P9" s="81"/>
      <c r="Q9" s="65"/>
    </row>
    <row r="10" spans="1:17" ht="15.75" customHeight="1">
      <c r="A10" s="65"/>
      <c r="B10" s="65"/>
      <c r="C10" s="65"/>
      <c r="D10" s="65"/>
      <c r="E10" s="65"/>
      <c r="F10" s="65"/>
      <c r="G10" s="65"/>
      <c r="H10" s="65"/>
      <c r="I10" s="65"/>
      <c r="J10" s="65"/>
      <c r="K10" s="65"/>
      <c r="L10" s="65"/>
      <c r="M10" s="65"/>
      <c r="N10" s="81"/>
      <c r="O10" s="81"/>
      <c r="P10" s="81"/>
      <c r="Q10" s="65"/>
    </row>
    <row r="11" spans="1:17" ht="15.75" customHeight="1">
      <c r="A11" s="79" t="s">
        <v>128</v>
      </c>
      <c r="B11" s="79" t="s">
        <v>129</v>
      </c>
      <c r="C11" s="79" t="s">
        <v>121</v>
      </c>
      <c r="D11" s="79" t="s">
        <v>130</v>
      </c>
      <c r="E11" s="79" t="s">
        <v>131</v>
      </c>
      <c r="F11" s="79" t="s">
        <v>132</v>
      </c>
      <c r="G11" s="79" t="s">
        <v>133</v>
      </c>
      <c r="H11" s="65"/>
      <c r="I11" s="65"/>
      <c r="J11" s="65"/>
      <c r="K11" s="65"/>
      <c r="L11" s="65"/>
      <c r="M11" s="65"/>
      <c r="N11" s="81"/>
      <c r="O11" s="81"/>
      <c r="P11" s="81"/>
      <c r="Q11" s="65"/>
    </row>
    <row r="12" spans="1:17" ht="15.75" customHeight="1">
      <c r="A12" s="85" t="s">
        <v>91</v>
      </c>
      <c r="B12" s="80">
        <f>COUNTIF('Formulierreacties 1'!D2:D935, "Volkspartij voor Vrijheid en Democratie (VVD)")</f>
        <v>39</v>
      </c>
      <c r="C12" s="82">
        <v>0</v>
      </c>
      <c r="D12" s="80">
        <f t="shared" ref="D12:D20" si="0">B12-C12</f>
        <v>39</v>
      </c>
      <c r="E12" s="86">
        <f>D12/B6</f>
        <v>2.5193798449612403</v>
      </c>
      <c r="F12" s="80">
        <v>2</v>
      </c>
      <c r="G12" s="87">
        <f>C12/B13</f>
        <v>0</v>
      </c>
      <c r="H12" s="65"/>
      <c r="I12" s="65"/>
      <c r="J12" s="65"/>
      <c r="K12" s="65"/>
      <c r="L12" s="65"/>
      <c r="M12" s="65"/>
      <c r="N12" s="81"/>
      <c r="O12" s="81"/>
      <c r="P12" s="81"/>
      <c r="Q12" s="65"/>
    </row>
    <row r="13" spans="1:17" ht="15.75" customHeight="1">
      <c r="A13" s="88" t="s">
        <v>93</v>
      </c>
      <c r="B13" s="80">
        <f>COUNTIF('Formulierreacties 1'!D2:D935, "Solidariteit &amp; Vrijheid (S&amp;V)")</f>
        <v>38</v>
      </c>
      <c r="C13" s="82">
        <v>0</v>
      </c>
      <c r="D13" s="80">
        <f t="shared" si="0"/>
        <v>38</v>
      </c>
      <c r="E13" s="86">
        <f>D13/B6</f>
        <v>2.454780361757106</v>
      </c>
      <c r="F13" s="80">
        <v>2</v>
      </c>
      <c r="G13" s="87">
        <f t="shared" ref="G13:G21" si="1">C13/B13</f>
        <v>0</v>
      </c>
      <c r="H13" s="65"/>
      <c r="I13" s="65"/>
      <c r="J13" s="65"/>
      <c r="K13" s="65"/>
      <c r="L13" s="65"/>
      <c r="M13" s="65"/>
      <c r="N13" s="81"/>
      <c r="O13" s="81"/>
      <c r="P13" s="81"/>
      <c r="Q13" s="65"/>
    </row>
    <row r="14" spans="1:17" ht="15.75" customHeight="1">
      <c r="A14" s="89" t="s">
        <v>94</v>
      </c>
      <c r="B14" s="80">
        <f>COUNTIF('Formulierreacties 1'!D2:D935, "Partij voor de Vrijheid (PVV)")</f>
        <v>42</v>
      </c>
      <c r="C14" s="82">
        <v>0</v>
      </c>
      <c r="D14" s="80">
        <f t="shared" si="0"/>
        <v>42</v>
      </c>
      <c r="E14" s="86">
        <f>D14/B6</f>
        <v>2.7131782945736433</v>
      </c>
      <c r="F14" s="80">
        <v>2</v>
      </c>
      <c r="G14" s="87">
        <f t="shared" si="1"/>
        <v>0</v>
      </c>
      <c r="H14" s="65"/>
      <c r="I14" s="65"/>
      <c r="J14" s="65"/>
      <c r="K14" s="65"/>
      <c r="L14" s="65"/>
      <c r="M14" s="65"/>
      <c r="N14" s="81"/>
      <c r="O14" s="81"/>
      <c r="P14" s="81"/>
      <c r="Q14" s="65"/>
    </row>
    <row r="15" spans="1:17" ht="15.75" customHeight="1">
      <c r="A15" s="90" t="s">
        <v>95</v>
      </c>
      <c r="B15" s="80">
        <f>COUNTIF('Formulierreacties 1'!D2:D935, "Christen Democratisch Appèl (CDA)")</f>
        <v>18</v>
      </c>
      <c r="C15" s="82">
        <v>0</v>
      </c>
      <c r="D15" s="80">
        <f t="shared" si="0"/>
        <v>18</v>
      </c>
      <c r="E15" s="86">
        <f>D15/B6</f>
        <v>1.1627906976744187</v>
      </c>
      <c r="F15" s="80">
        <v>1</v>
      </c>
      <c r="G15" s="87">
        <f t="shared" si="1"/>
        <v>0</v>
      </c>
      <c r="H15" s="65"/>
      <c r="I15" s="65"/>
      <c r="J15" s="65"/>
      <c r="K15" s="65"/>
      <c r="L15" s="65"/>
      <c r="M15" s="65"/>
      <c r="N15" s="81"/>
      <c r="O15" s="81"/>
      <c r="P15" s="81"/>
      <c r="Q15" s="65"/>
    </row>
    <row r="16" spans="1:17" ht="15.75" customHeight="1">
      <c r="A16" s="91" t="s">
        <v>97</v>
      </c>
      <c r="B16" s="80">
        <f>COUNTIF('Formulierreacties 1'!D2:D935, "Communistische Partij Nederland (CPN)")</f>
        <v>47</v>
      </c>
      <c r="C16" s="82">
        <v>0</v>
      </c>
      <c r="D16" s="80">
        <f t="shared" si="0"/>
        <v>47</v>
      </c>
      <c r="E16" s="86">
        <f>D16/B6</f>
        <v>3.036175710594315</v>
      </c>
      <c r="F16" s="80">
        <v>3</v>
      </c>
      <c r="G16" s="87">
        <f t="shared" si="1"/>
        <v>0</v>
      </c>
      <c r="H16" s="65"/>
      <c r="I16" s="65"/>
      <c r="J16" s="65"/>
      <c r="K16" s="65"/>
      <c r="L16" s="65"/>
      <c r="M16" s="65"/>
      <c r="N16" s="81"/>
      <c r="O16" s="81"/>
      <c r="P16" s="81"/>
      <c r="Q16" s="65"/>
    </row>
    <row r="17" spans="1:17" ht="15.75" customHeight="1">
      <c r="A17" s="92" t="s">
        <v>99</v>
      </c>
      <c r="B17" s="80">
        <f>COUNTIF('Formulierreacties 1'!D2:D935, "Democraten 66 (D66)")</f>
        <v>88</v>
      </c>
      <c r="C17" s="82">
        <v>0</v>
      </c>
      <c r="D17" s="80">
        <f t="shared" si="0"/>
        <v>88</v>
      </c>
      <c r="E17" s="86">
        <f>D17/B6</f>
        <v>5.684754521963824</v>
      </c>
      <c r="F17" s="80">
        <v>5</v>
      </c>
      <c r="G17" s="87">
        <f t="shared" si="1"/>
        <v>0</v>
      </c>
      <c r="H17" s="65"/>
      <c r="I17" s="65"/>
      <c r="J17" s="65"/>
      <c r="K17" s="93"/>
      <c r="L17" s="94"/>
      <c r="M17" s="65"/>
      <c r="N17" s="81"/>
      <c r="O17" s="81"/>
      <c r="P17" s="81"/>
      <c r="Q17" s="65"/>
    </row>
    <row r="18" spans="1:17" ht="15.75" customHeight="1">
      <c r="A18" s="95" t="s">
        <v>100</v>
      </c>
      <c r="B18" s="80">
        <f>COUNTIF('Formulierreacties 1'!D2:D935, "GroenLinks (GL)")</f>
        <v>77</v>
      </c>
      <c r="C18" s="82">
        <v>0</v>
      </c>
      <c r="D18" s="80">
        <f t="shared" si="0"/>
        <v>77</v>
      </c>
      <c r="E18" s="86">
        <f>D18/B6</f>
        <v>4.9741602067183459</v>
      </c>
      <c r="F18" s="80">
        <v>4</v>
      </c>
      <c r="G18" s="87">
        <f t="shared" si="1"/>
        <v>0</v>
      </c>
      <c r="H18" s="65"/>
      <c r="I18" s="65"/>
      <c r="J18" s="65"/>
      <c r="K18" s="93"/>
      <c r="L18" s="94"/>
      <c r="M18" s="65"/>
      <c r="N18" s="81"/>
      <c r="O18" s="81"/>
      <c r="P18" s="81"/>
      <c r="Q18" s="65"/>
    </row>
    <row r="19" spans="1:17" ht="15.75" customHeight="1">
      <c r="A19" s="96" t="s">
        <v>102</v>
      </c>
      <c r="B19" s="80">
        <f>COUNTIF('Formulierreacties 1'!D2:D935, "De Nieuwe Lijn (DNL)")</f>
        <v>38</v>
      </c>
      <c r="C19" s="82">
        <v>0</v>
      </c>
      <c r="D19" s="80">
        <f t="shared" si="0"/>
        <v>38</v>
      </c>
      <c r="E19" s="86">
        <f>D19/B6</f>
        <v>2.454780361757106</v>
      </c>
      <c r="F19" s="80">
        <v>2</v>
      </c>
      <c r="G19" s="87">
        <f t="shared" si="1"/>
        <v>0</v>
      </c>
      <c r="H19" s="65"/>
      <c r="I19" s="65"/>
      <c r="J19" s="65"/>
      <c r="K19" s="93"/>
      <c r="L19" s="94"/>
      <c r="M19" s="65"/>
      <c r="N19" s="81"/>
      <c r="O19" s="81"/>
      <c r="P19" s="81"/>
      <c r="Q19" s="65"/>
    </row>
    <row r="20" spans="1:17" ht="15.75" customHeight="1">
      <c r="A20" s="65" t="s">
        <v>30</v>
      </c>
      <c r="B20" s="80">
        <f>COUNTIF('Formulierreacties 1'!D2:D935, "Blanco")</f>
        <v>8</v>
      </c>
      <c r="C20" s="82">
        <v>0</v>
      </c>
      <c r="D20" s="80">
        <f t="shared" si="0"/>
        <v>8</v>
      </c>
      <c r="E20" s="86">
        <f>D20/B6</f>
        <v>0.51679586563307489</v>
      </c>
      <c r="F20" s="80">
        <v>0</v>
      </c>
      <c r="G20" s="87">
        <f t="shared" si="1"/>
        <v>0</v>
      </c>
      <c r="H20" s="65"/>
      <c r="I20" s="65"/>
      <c r="J20" s="65"/>
      <c r="K20" s="93"/>
      <c r="L20" s="94"/>
      <c r="M20" s="65"/>
      <c r="N20" s="81"/>
      <c r="O20" s="81"/>
      <c r="P20" s="81"/>
      <c r="Q20" s="65"/>
    </row>
    <row r="21" spans="1:17" ht="15.75" customHeight="1">
      <c r="A21" s="65" t="s">
        <v>120</v>
      </c>
      <c r="B21" s="80">
        <f t="shared" ref="B21:D21" si="2">SUM(B12:B20)</f>
        <v>395</v>
      </c>
      <c r="C21" s="80">
        <f t="shared" si="2"/>
        <v>0</v>
      </c>
      <c r="D21" s="80">
        <f t="shared" si="2"/>
        <v>395</v>
      </c>
      <c r="E21" s="65"/>
      <c r="F21" s="65"/>
      <c r="G21" s="87">
        <f t="shared" si="1"/>
        <v>0</v>
      </c>
      <c r="H21" s="65"/>
      <c r="I21" s="65"/>
      <c r="J21" s="65"/>
      <c r="K21" s="93"/>
      <c r="L21" s="94"/>
      <c r="M21" s="65"/>
      <c r="N21" s="81"/>
      <c r="O21" s="81"/>
      <c r="P21" s="81"/>
      <c r="Q21" s="65"/>
    </row>
    <row r="22" spans="1:17" ht="15.75" customHeight="1">
      <c r="A22" s="65"/>
      <c r="B22" s="65"/>
      <c r="C22" s="65"/>
      <c r="D22" s="65"/>
      <c r="E22" s="79" t="s">
        <v>134</v>
      </c>
      <c r="F22" s="80">
        <f>SUM(F12:F19)</f>
        <v>21</v>
      </c>
      <c r="G22" s="65"/>
      <c r="H22" s="65"/>
      <c r="I22" s="65"/>
      <c r="J22" s="65"/>
      <c r="K22" s="93"/>
      <c r="L22" s="94"/>
      <c r="M22" s="65"/>
      <c r="N22" s="81"/>
      <c r="O22" s="81"/>
      <c r="P22" s="81"/>
      <c r="Q22" s="65"/>
    </row>
    <row r="23" spans="1:17" ht="15.75" customHeight="1">
      <c r="A23" s="65"/>
      <c r="B23" s="65"/>
      <c r="C23" s="65"/>
      <c r="D23" s="65"/>
      <c r="E23" s="97" t="s">
        <v>135</v>
      </c>
      <c r="F23" s="98">
        <f>B5-F22</f>
        <v>4</v>
      </c>
      <c r="G23" s="65"/>
      <c r="H23" s="65"/>
      <c r="I23" s="65"/>
      <c r="J23" s="65"/>
      <c r="K23" s="93"/>
      <c r="L23" s="94"/>
      <c r="M23" s="65"/>
      <c r="N23" s="81"/>
      <c r="O23" s="81"/>
      <c r="P23" s="81"/>
      <c r="Q23" s="65"/>
    </row>
    <row r="24" spans="1:17" ht="15.75" customHeight="1">
      <c r="A24" s="65"/>
      <c r="B24" s="65"/>
      <c r="C24" s="65"/>
      <c r="D24" s="65"/>
      <c r="E24" s="65"/>
      <c r="F24" s="65"/>
      <c r="G24" s="65"/>
      <c r="H24" s="65"/>
      <c r="I24" s="65"/>
      <c r="J24" s="65"/>
      <c r="K24" s="93"/>
      <c r="L24" s="94"/>
      <c r="M24" s="65"/>
      <c r="N24" s="81"/>
      <c r="O24" s="81"/>
      <c r="P24" s="81"/>
      <c r="Q24" s="65"/>
    </row>
    <row r="25" spans="1:17" ht="15.75" customHeight="1">
      <c r="A25" s="65"/>
      <c r="B25" s="65"/>
      <c r="C25" s="65"/>
      <c r="D25" s="65"/>
      <c r="E25" s="65"/>
      <c r="F25" s="65"/>
      <c r="G25" s="65"/>
      <c r="H25" s="65"/>
      <c r="I25" s="65"/>
      <c r="J25" s="65"/>
      <c r="K25" s="81"/>
      <c r="L25" s="65"/>
      <c r="M25" s="65"/>
      <c r="N25" s="65"/>
      <c r="O25" s="65"/>
      <c r="P25" s="65"/>
      <c r="Q25" s="65"/>
    </row>
    <row r="26" spans="1:17" ht="15.75" customHeight="1">
      <c r="A26" s="111" t="s">
        <v>136</v>
      </c>
      <c r="B26" s="103"/>
      <c r="C26" s="103"/>
      <c r="D26" s="103"/>
      <c r="E26" s="103"/>
      <c r="F26" s="103"/>
      <c r="G26" s="103"/>
      <c r="H26" s="65"/>
      <c r="I26" s="65"/>
      <c r="J26" s="65"/>
      <c r="K26" s="81"/>
      <c r="L26" s="65"/>
      <c r="M26" s="65"/>
      <c r="N26" s="65"/>
      <c r="O26" s="65"/>
      <c r="P26" s="65"/>
      <c r="Q26" s="65"/>
    </row>
    <row r="27" spans="1:17" ht="15.75" customHeight="1">
      <c r="A27" s="65"/>
      <c r="B27" s="99"/>
      <c r="C27" s="65"/>
      <c r="D27" s="65"/>
      <c r="E27" s="65"/>
      <c r="F27" s="65"/>
      <c r="G27" s="100"/>
      <c r="H27" s="81"/>
      <c r="I27" s="81"/>
      <c r="J27" s="81"/>
      <c r="K27" s="100"/>
      <c r="L27" s="81"/>
      <c r="M27" s="81"/>
      <c r="N27" s="81"/>
      <c r="O27" s="81"/>
      <c r="P27" s="100"/>
      <c r="Q27" s="81"/>
    </row>
    <row r="28" spans="1:17" ht="13.2">
      <c r="A28" s="80">
        <f>F23</f>
        <v>4</v>
      </c>
      <c r="B28" s="65" t="s">
        <v>137</v>
      </c>
      <c r="C28" s="65" t="s">
        <v>138</v>
      </c>
      <c r="D28" s="65" t="s">
        <v>139</v>
      </c>
      <c r="E28" s="65"/>
      <c r="F28" s="74"/>
      <c r="G28" s="93"/>
      <c r="H28" s="100"/>
      <c r="I28" s="81"/>
      <c r="J28" s="100"/>
      <c r="K28" s="93"/>
      <c r="L28" s="100"/>
      <c r="M28" s="81"/>
      <c r="N28" s="100"/>
      <c r="O28" s="81"/>
      <c r="P28" s="93"/>
      <c r="Q28" s="100"/>
    </row>
    <row r="29" spans="1:17" ht="13.2">
      <c r="A29" s="85" t="s">
        <v>91</v>
      </c>
      <c r="B29" s="101">
        <f t="shared" ref="B29:B36" si="3">D12/(F12+1)</f>
        <v>13</v>
      </c>
      <c r="C29" s="74" t="str">
        <f t="shared" ref="C29:C36" si="4">IF(B29 = B$37, A29, "")</f>
        <v/>
      </c>
      <c r="D29" s="80">
        <f>IF(C29 = A29, 1+F$12, 0+F$12)</f>
        <v>2</v>
      </c>
      <c r="E29" s="65"/>
      <c r="F29" s="74"/>
      <c r="G29" s="93"/>
      <c r="H29" s="100"/>
      <c r="I29" s="81"/>
      <c r="J29" s="100"/>
      <c r="K29" s="93"/>
      <c r="L29" s="100"/>
      <c r="M29" s="81"/>
      <c r="N29" s="100"/>
      <c r="O29" s="81"/>
      <c r="P29" s="93"/>
      <c r="Q29" s="100"/>
    </row>
    <row r="30" spans="1:17" ht="13.2">
      <c r="A30" s="88" t="s">
        <v>93</v>
      </c>
      <c r="B30" s="101">
        <f t="shared" si="3"/>
        <v>12.666666666666666</v>
      </c>
      <c r="C30" s="74" t="str">
        <f t="shared" si="4"/>
        <v/>
      </c>
      <c r="D30" s="80">
        <f>IF(C30 = A30, 1+F$13, 0+F$13)</f>
        <v>2</v>
      </c>
      <c r="E30" s="65"/>
      <c r="F30" s="74"/>
      <c r="G30" s="93"/>
      <c r="H30" s="100"/>
      <c r="I30" s="81"/>
      <c r="J30" s="100"/>
      <c r="K30" s="93"/>
      <c r="L30" s="100"/>
      <c r="M30" s="81"/>
      <c r="N30" s="100"/>
      <c r="O30" s="81"/>
      <c r="P30" s="93"/>
      <c r="Q30" s="100"/>
    </row>
    <row r="31" spans="1:17" ht="13.2">
      <c r="A31" s="89" t="s">
        <v>94</v>
      </c>
      <c r="B31" s="101">
        <f t="shared" si="3"/>
        <v>14</v>
      </c>
      <c r="C31" s="74" t="str">
        <f t="shared" si="4"/>
        <v/>
      </c>
      <c r="D31" s="80">
        <f>IF(C31 = A31, 1+F$14, 0+F$14)</f>
        <v>2</v>
      </c>
      <c r="E31" s="65"/>
      <c r="F31" s="74"/>
      <c r="G31" s="93"/>
      <c r="H31" s="100"/>
      <c r="I31" s="81"/>
      <c r="J31" s="100"/>
      <c r="K31" s="93"/>
      <c r="L31" s="100"/>
      <c r="M31" s="81"/>
      <c r="N31" s="100"/>
      <c r="O31" s="81"/>
      <c r="P31" s="93"/>
      <c r="Q31" s="100"/>
    </row>
    <row r="32" spans="1:17" ht="13.2">
      <c r="A32" s="90" t="s">
        <v>95</v>
      </c>
      <c r="B32" s="101">
        <f t="shared" si="3"/>
        <v>9</v>
      </c>
      <c r="C32" s="74" t="str">
        <f t="shared" si="4"/>
        <v/>
      </c>
      <c r="D32" s="80">
        <f>IF(C32 = A32, 1+F$15, 0+F$15)</f>
        <v>1</v>
      </c>
      <c r="E32" s="65"/>
      <c r="F32" s="74"/>
      <c r="G32" s="93"/>
      <c r="H32" s="100"/>
      <c r="I32" s="81"/>
      <c r="J32" s="100"/>
      <c r="K32" s="93"/>
      <c r="L32" s="100"/>
      <c r="M32" s="81"/>
      <c r="N32" s="100"/>
      <c r="O32" s="81"/>
      <c r="P32" s="93"/>
      <c r="Q32" s="100"/>
    </row>
    <row r="33" spans="1:17" ht="13.2">
      <c r="A33" s="91" t="s">
        <v>97</v>
      </c>
      <c r="B33" s="101">
        <f t="shared" si="3"/>
        <v>11.75</v>
      </c>
      <c r="C33" s="74" t="str">
        <f t="shared" si="4"/>
        <v/>
      </c>
      <c r="D33" s="80">
        <f>IF(C33 = A33, 1+F$16, 0+F$16)</f>
        <v>3</v>
      </c>
      <c r="E33" s="65"/>
      <c r="F33" s="74"/>
      <c r="G33" s="93"/>
      <c r="H33" s="100"/>
      <c r="I33" s="81"/>
      <c r="J33" s="100"/>
      <c r="K33" s="93"/>
      <c r="L33" s="100"/>
      <c r="M33" s="81"/>
      <c r="N33" s="100"/>
      <c r="O33" s="81"/>
      <c r="P33" s="93"/>
      <c r="Q33" s="100"/>
    </row>
    <row r="34" spans="1:17" ht="13.2">
      <c r="A34" s="92" t="s">
        <v>99</v>
      </c>
      <c r="B34" s="101">
        <f t="shared" si="3"/>
        <v>14.666666666666666</v>
      </c>
      <c r="C34" s="74" t="str">
        <f t="shared" si="4"/>
        <v/>
      </c>
      <c r="D34" s="80">
        <f>IF(C34 = A34, 1+F$17, 0+F$17)</f>
        <v>5</v>
      </c>
      <c r="E34" s="65"/>
      <c r="F34" s="74"/>
      <c r="G34" s="93"/>
      <c r="H34" s="100"/>
      <c r="I34" s="81"/>
      <c r="J34" s="100"/>
      <c r="K34" s="93"/>
      <c r="L34" s="100"/>
      <c r="M34" s="81"/>
      <c r="N34" s="100"/>
      <c r="O34" s="81"/>
      <c r="P34" s="93"/>
      <c r="Q34" s="100"/>
    </row>
    <row r="35" spans="1:17" ht="13.2">
      <c r="A35" s="95" t="s">
        <v>100</v>
      </c>
      <c r="B35" s="101">
        <f t="shared" si="3"/>
        <v>15.4</v>
      </c>
      <c r="C35" s="74" t="str">
        <f t="shared" si="4"/>
        <v>GL</v>
      </c>
      <c r="D35" s="80">
        <f>IF(C35 = A35, 1+F$18, 0+F$18)</f>
        <v>5</v>
      </c>
      <c r="E35" s="65"/>
      <c r="F35" s="74"/>
      <c r="G35" s="93"/>
      <c r="H35" s="100"/>
      <c r="I35" s="81"/>
      <c r="J35" s="100"/>
      <c r="K35" s="93"/>
      <c r="L35" s="100"/>
      <c r="M35" s="81"/>
      <c r="N35" s="100"/>
      <c r="O35" s="81"/>
      <c r="P35" s="93"/>
      <c r="Q35" s="100"/>
    </row>
    <row r="36" spans="1:17" ht="13.2">
      <c r="A36" s="96" t="s">
        <v>102</v>
      </c>
      <c r="B36" s="101">
        <f t="shared" si="3"/>
        <v>12.666666666666666</v>
      </c>
      <c r="C36" s="74" t="str">
        <f t="shared" si="4"/>
        <v/>
      </c>
      <c r="D36" s="80">
        <f>IF(C36 = A36, 1+F$19, 0+F$19)</f>
        <v>2</v>
      </c>
      <c r="E36" s="65"/>
      <c r="F36" s="74"/>
      <c r="G36" s="81"/>
      <c r="H36" s="100"/>
      <c r="I36" s="81"/>
      <c r="J36" s="81"/>
      <c r="K36" s="81"/>
      <c r="L36" s="100"/>
      <c r="M36" s="81"/>
      <c r="N36" s="81"/>
      <c r="O36" s="81"/>
      <c r="P36" s="81"/>
      <c r="Q36" s="100"/>
    </row>
    <row r="37" spans="1:17" ht="13.2">
      <c r="A37" s="65" t="s">
        <v>140</v>
      </c>
      <c r="B37" s="80">
        <f>MAX(B29:B36)</f>
        <v>15.4</v>
      </c>
      <c r="C37" s="65"/>
      <c r="D37" s="65"/>
      <c r="E37" s="65"/>
      <c r="F37" s="74"/>
      <c r="G37" s="81"/>
      <c r="H37" s="81"/>
      <c r="I37" s="81"/>
      <c r="J37" s="100"/>
      <c r="K37" s="81"/>
      <c r="L37" s="81"/>
      <c r="M37" s="81"/>
      <c r="N37" s="100"/>
      <c r="O37" s="81"/>
      <c r="P37" s="81"/>
      <c r="Q37" s="81"/>
    </row>
    <row r="38" spans="1:17" ht="13.2">
      <c r="A38" s="65" t="s">
        <v>141</v>
      </c>
      <c r="B38" s="65"/>
      <c r="C38" s="65"/>
      <c r="D38" s="80">
        <f>SUM(D29:D36)</f>
        <v>22</v>
      </c>
      <c r="E38" s="74" t="str">
        <f>IF(D38 = $B$5, "Resultaat", "")</f>
        <v/>
      </c>
      <c r="F38" s="74"/>
      <c r="G38" s="81"/>
      <c r="H38" s="81"/>
      <c r="I38" s="81"/>
      <c r="J38" s="81"/>
      <c r="K38" s="81"/>
      <c r="L38" s="81"/>
      <c r="M38" s="81"/>
      <c r="N38" s="81"/>
      <c r="O38" s="81"/>
      <c r="P38" s="81"/>
      <c r="Q38" s="81"/>
    </row>
    <row r="39" spans="1:17" ht="13.2">
      <c r="A39" s="65"/>
      <c r="B39" s="65"/>
      <c r="C39" s="65"/>
      <c r="D39" s="65" t="str">
        <f>IF(D38 = B5, "STOP HIER!!!", "")</f>
        <v/>
      </c>
      <c r="E39" s="65"/>
      <c r="F39" s="74"/>
      <c r="G39" s="65"/>
      <c r="H39" s="65"/>
      <c r="I39" s="65"/>
      <c r="J39" s="65"/>
      <c r="K39" s="65"/>
      <c r="L39" s="65"/>
      <c r="M39" s="65"/>
      <c r="N39" s="65"/>
      <c r="O39" s="65"/>
      <c r="P39" s="65"/>
      <c r="Q39" s="65"/>
    </row>
    <row r="40" spans="1:17" ht="13.2">
      <c r="A40" s="80">
        <f>$B$5 - D38</f>
        <v>3</v>
      </c>
      <c r="B40" s="65" t="s">
        <v>137</v>
      </c>
      <c r="C40" s="65" t="s">
        <v>138</v>
      </c>
      <c r="D40" s="65" t="s">
        <v>139</v>
      </c>
      <c r="E40" s="65"/>
      <c r="F40" s="65"/>
      <c r="G40" s="65"/>
      <c r="H40" s="65"/>
      <c r="I40" s="65"/>
      <c r="J40" s="65"/>
      <c r="K40" s="65"/>
      <c r="L40" s="65"/>
      <c r="M40" s="65"/>
      <c r="N40" s="65"/>
      <c r="O40" s="65"/>
      <c r="P40" s="65"/>
      <c r="Q40" s="65"/>
    </row>
    <row r="41" spans="1:17" ht="13.2">
      <c r="A41" s="85" t="s">
        <v>91</v>
      </c>
      <c r="B41" s="101">
        <f t="shared" ref="B41:B48" si="5">D12 / ($D29+1)</f>
        <v>13</v>
      </c>
      <c r="C41" s="74" t="str">
        <f t="shared" ref="C41:C48" si="6">IF(B41 = B$49, A41, "")</f>
        <v/>
      </c>
      <c r="D41" s="80">
        <f t="shared" ref="D41:D48" si="7">IF(C41 = A41, 1+D29, 0+D29)</f>
        <v>2</v>
      </c>
      <c r="E41" s="65"/>
      <c r="F41" s="65"/>
      <c r="G41" s="81"/>
      <c r="H41" s="81"/>
      <c r="I41" s="81"/>
      <c r="J41" s="81"/>
      <c r="K41" s="81"/>
      <c r="L41" s="81"/>
      <c r="M41" s="81"/>
      <c r="N41" s="81"/>
      <c r="O41" s="81"/>
      <c r="P41" s="81"/>
      <c r="Q41" s="81"/>
    </row>
    <row r="42" spans="1:17" ht="13.2">
      <c r="A42" s="88" t="s">
        <v>93</v>
      </c>
      <c r="B42" s="101">
        <f t="shared" si="5"/>
        <v>12.666666666666666</v>
      </c>
      <c r="C42" s="74" t="str">
        <f t="shared" si="6"/>
        <v/>
      </c>
      <c r="D42" s="80">
        <f t="shared" si="7"/>
        <v>2</v>
      </c>
      <c r="E42" s="81"/>
      <c r="F42" s="81"/>
      <c r="G42" s="100"/>
      <c r="H42" s="81"/>
      <c r="I42" s="81"/>
      <c r="J42" s="81"/>
      <c r="K42" s="93"/>
      <c r="L42" s="100"/>
      <c r="M42" s="81"/>
      <c r="N42" s="81"/>
      <c r="O42" s="81"/>
      <c r="P42" s="93"/>
      <c r="Q42" s="100"/>
    </row>
    <row r="43" spans="1:17" ht="13.2">
      <c r="A43" s="89" t="s">
        <v>94</v>
      </c>
      <c r="B43" s="101">
        <f t="shared" si="5"/>
        <v>14</v>
      </c>
      <c r="C43" s="74" t="str">
        <f t="shared" si="6"/>
        <v/>
      </c>
      <c r="D43" s="80">
        <f t="shared" si="7"/>
        <v>2</v>
      </c>
      <c r="E43" s="81"/>
      <c r="F43" s="93"/>
      <c r="G43" s="100"/>
      <c r="H43" s="81"/>
      <c r="I43" s="81"/>
      <c r="J43" s="81"/>
      <c r="K43" s="93"/>
      <c r="L43" s="100"/>
      <c r="M43" s="81"/>
      <c r="N43" s="81"/>
      <c r="O43" s="81"/>
      <c r="P43" s="93"/>
      <c r="Q43" s="100"/>
    </row>
    <row r="44" spans="1:17" ht="13.2">
      <c r="A44" s="90" t="s">
        <v>95</v>
      </c>
      <c r="B44" s="101">
        <f t="shared" si="5"/>
        <v>9</v>
      </c>
      <c r="C44" s="74" t="str">
        <f t="shared" si="6"/>
        <v/>
      </c>
      <c r="D44" s="80">
        <f t="shared" si="7"/>
        <v>1</v>
      </c>
      <c r="E44" s="81"/>
      <c r="F44" s="93"/>
      <c r="G44" s="100"/>
      <c r="H44" s="81"/>
      <c r="I44" s="81"/>
      <c r="J44" s="81"/>
      <c r="K44" s="93"/>
      <c r="L44" s="100"/>
      <c r="M44" s="81"/>
      <c r="N44" s="81"/>
      <c r="O44" s="81"/>
      <c r="P44" s="93"/>
      <c r="Q44" s="100"/>
    </row>
    <row r="45" spans="1:17" ht="13.2">
      <c r="A45" s="91" t="s">
        <v>97</v>
      </c>
      <c r="B45" s="101">
        <f t="shared" si="5"/>
        <v>11.75</v>
      </c>
      <c r="C45" s="74" t="str">
        <f t="shared" si="6"/>
        <v/>
      </c>
      <c r="D45" s="80">
        <f t="shared" si="7"/>
        <v>3</v>
      </c>
      <c r="E45" s="81"/>
      <c r="F45" s="93"/>
      <c r="G45" s="100"/>
      <c r="H45" s="81"/>
      <c r="I45" s="81"/>
      <c r="J45" s="81"/>
      <c r="K45" s="93"/>
      <c r="L45" s="100"/>
      <c r="M45" s="81"/>
      <c r="N45" s="81"/>
      <c r="O45" s="81"/>
      <c r="P45" s="93"/>
      <c r="Q45" s="100"/>
    </row>
    <row r="46" spans="1:17" ht="13.2">
      <c r="A46" s="92" t="s">
        <v>99</v>
      </c>
      <c r="B46" s="101">
        <f t="shared" si="5"/>
        <v>14.666666666666666</v>
      </c>
      <c r="C46" s="74" t="str">
        <f t="shared" si="6"/>
        <v>D66</v>
      </c>
      <c r="D46" s="80">
        <f t="shared" si="7"/>
        <v>6</v>
      </c>
      <c r="E46" s="81"/>
      <c r="F46" s="93"/>
      <c r="G46" s="100"/>
      <c r="H46" s="81"/>
      <c r="I46" s="81"/>
      <c r="J46" s="81"/>
      <c r="K46" s="93"/>
      <c r="L46" s="100"/>
      <c r="M46" s="81"/>
      <c r="N46" s="81"/>
      <c r="O46" s="81"/>
      <c r="P46" s="93"/>
      <c r="Q46" s="100"/>
    </row>
    <row r="47" spans="1:17" ht="13.2">
      <c r="A47" s="95" t="s">
        <v>100</v>
      </c>
      <c r="B47" s="101">
        <f t="shared" si="5"/>
        <v>12.833333333333334</v>
      </c>
      <c r="C47" s="74" t="str">
        <f t="shared" si="6"/>
        <v/>
      </c>
      <c r="D47" s="80">
        <f t="shared" si="7"/>
        <v>5</v>
      </c>
      <c r="E47" s="81"/>
      <c r="F47" s="93"/>
      <c r="G47" s="100"/>
      <c r="H47" s="81"/>
      <c r="I47" s="81"/>
      <c r="J47" s="81"/>
      <c r="K47" s="93"/>
      <c r="L47" s="100"/>
      <c r="M47" s="81"/>
      <c r="N47" s="81"/>
      <c r="O47" s="81"/>
      <c r="P47" s="93"/>
      <c r="Q47" s="100"/>
    </row>
    <row r="48" spans="1:17" ht="13.2">
      <c r="A48" s="96" t="s">
        <v>102</v>
      </c>
      <c r="B48" s="101">
        <f t="shared" si="5"/>
        <v>12.666666666666666</v>
      </c>
      <c r="C48" s="74" t="str">
        <f t="shared" si="6"/>
        <v/>
      </c>
      <c r="D48" s="80">
        <f t="shared" si="7"/>
        <v>2</v>
      </c>
      <c r="E48" s="81"/>
      <c r="F48" s="93"/>
      <c r="G48" s="100"/>
      <c r="H48" s="81"/>
      <c r="I48" s="81"/>
      <c r="J48" s="81"/>
      <c r="K48" s="93"/>
      <c r="L48" s="100"/>
      <c r="M48" s="81"/>
      <c r="N48" s="81"/>
      <c r="O48" s="81"/>
      <c r="P48" s="93"/>
      <c r="Q48" s="100"/>
    </row>
    <row r="49" spans="1:17" ht="13.2">
      <c r="A49" s="65" t="s">
        <v>140</v>
      </c>
      <c r="B49" s="80">
        <f>MAX(B41:B48)</f>
        <v>14.666666666666666</v>
      </c>
      <c r="C49" s="65"/>
      <c r="D49" s="65"/>
      <c r="E49" s="81"/>
      <c r="F49" s="93"/>
      <c r="G49" s="100"/>
      <c r="H49" s="81"/>
      <c r="I49" s="81"/>
      <c r="J49" s="81"/>
      <c r="K49" s="93"/>
      <c r="L49" s="100"/>
      <c r="M49" s="81"/>
      <c r="N49" s="81"/>
      <c r="O49" s="81"/>
      <c r="P49" s="93"/>
      <c r="Q49" s="100"/>
    </row>
    <row r="50" spans="1:17" ht="13.2">
      <c r="A50" s="65" t="s">
        <v>141</v>
      </c>
      <c r="B50" s="65"/>
      <c r="C50" s="65" t="str">
        <f>IF(SUM(C41:C48) = "", "Gelijkspel", "")</f>
        <v/>
      </c>
      <c r="D50" s="80">
        <f>SUM(D41:D48)</f>
        <v>23</v>
      </c>
      <c r="E50" s="74" t="str">
        <f>IF(D50 = $B$5, "Resultaat", "")</f>
        <v/>
      </c>
      <c r="F50" s="93"/>
      <c r="G50" s="100"/>
      <c r="H50" s="81"/>
      <c r="I50" s="81"/>
      <c r="J50" s="81"/>
      <c r="K50" s="81"/>
      <c r="L50" s="100"/>
      <c r="M50" s="81"/>
      <c r="N50" s="81"/>
      <c r="O50" s="81"/>
      <c r="P50" s="81"/>
      <c r="Q50" s="100"/>
    </row>
    <row r="51" spans="1:17" ht="13.2">
      <c r="A51" s="81"/>
      <c r="B51" s="100"/>
      <c r="C51" s="81"/>
      <c r="D51" s="81"/>
      <c r="E51" s="81"/>
      <c r="F51" s="81"/>
    </row>
    <row r="52" spans="1:17" ht="13.2">
      <c r="A52" s="80">
        <f>$B$5 - D50</f>
        <v>2</v>
      </c>
      <c r="B52" s="65" t="s">
        <v>137</v>
      </c>
      <c r="C52" s="65" t="s">
        <v>138</v>
      </c>
      <c r="D52" s="65" t="s">
        <v>139</v>
      </c>
      <c r="E52" s="74"/>
      <c r="F52" s="74"/>
    </row>
    <row r="53" spans="1:17" ht="13.2">
      <c r="A53" s="85" t="s">
        <v>91</v>
      </c>
      <c r="B53" s="101">
        <f t="shared" ref="B53:B60" si="8">D12 / (D41+1)</f>
        <v>13</v>
      </c>
      <c r="C53" s="74" t="str">
        <f t="shared" ref="C53:C60" si="9">IF(B53 = B$61, A53, "")</f>
        <v/>
      </c>
      <c r="D53" s="80">
        <f t="shared" ref="D53:D60" si="10">IF(C53 = A53, 1+D41, 0+D41)</f>
        <v>2</v>
      </c>
      <c r="E53" s="74"/>
      <c r="F53" s="74"/>
    </row>
    <row r="54" spans="1:17" ht="13.2">
      <c r="A54" s="88" t="s">
        <v>93</v>
      </c>
      <c r="B54" s="101">
        <f t="shared" si="8"/>
        <v>12.666666666666666</v>
      </c>
      <c r="C54" s="74" t="str">
        <f t="shared" si="9"/>
        <v/>
      </c>
      <c r="D54" s="80">
        <f t="shared" si="10"/>
        <v>2</v>
      </c>
      <c r="E54" s="74"/>
      <c r="F54" s="74"/>
    </row>
    <row r="55" spans="1:17" ht="13.2">
      <c r="A55" s="89" t="s">
        <v>94</v>
      </c>
      <c r="B55" s="101">
        <f t="shared" si="8"/>
        <v>14</v>
      </c>
      <c r="C55" s="74" t="str">
        <f t="shared" si="9"/>
        <v>PVV</v>
      </c>
      <c r="D55" s="80">
        <f t="shared" si="10"/>
        <v>3</v>
      </c>
      <c r="E55" s="74"/>
      <c r="F55" s="74"/>
    </row>
    <row r="56" spans="1:17" ht="13.2">
      <c r="A56" s="90" t="s">
        <v>95</v>
      </c>
      <c r="B56" s="101">
        <f t="shared" si="8"/>
        <v>9</v>
      </c>
      <c r="C56" s="74" t="str">
        <f t="shared" si="9"/>
        <v/>
      </c>
      <c r="D56" s="80">
        <f t="shared" si="10"/>
        <v>1</v>
      </c>
      <c r="E56" s="74"/>
      <c r="F56" s="74"/>
    </row>
    <row r="57" spans="1:17" ht="13.2">
      <c r="A57" s="91" t="s">
        <v>97</v>
      </c>
      <c r="B57" s="101">
        <f t="shared" si="8"/>
        <v>11.75</v>
      </c>
      <c r="C57" s="74" t="str">
        <f t="shared" si="9"/>
        <v/>
      </c>
      <c r="D57" s="80">
        <f t="shared" si="10"/>
        <v>3</v>
      </c>
      <c r="E57" s="74"/>
      <c r="F57" s="74"/>
    </row>
    <row r="58" spans="1:17" ht="13.2">
      <c r="A58" s="92" t="s">
        <v>99</v>
      </c>
      <c r="B58" s="101">
        <f t="shared" si="8"/>
        <v>12.571428571428571</v>
      </c>
      <c r="C58" s="74" t="str">
        <f t="shared" si="9"/>
        <v/>
      </c>
      <c r="D58" s="80">
        <f t="shared" si="10"/>
        <v>6</v>
      </c>
      <c r="E58" s="74"/>
      <c r="F58" s="74"/>
    </row>
    <row r="59" spans="1:17" ht="13.2">
      <c r="A59" s="95" t="s">
        <v>100</v>
      </c>
      <c r="B59" s="101">
        <f t="shared" si="8"/>
        <v>12.833333333333334</v>
      </c>
      <c r="C59" s="74" t="str">
        <f t="shared" si="9"/>
        <v/>
      </c>
      <c r="D59" s="80">
        <f t="shared" si="10"/>
        <v>5</v>
      </c>
      <c r="E59" s="74"/>
      <c r="F59" s="74"/>
    </row>
    <row r="60" spans="1:17" ht="13.2">
      <c r="A60" s="96" t="s">
        <v>102</v>
      </c>
      <c r="B60" s="101">
        <f t="shared" si="8"/>
        <v>12.666666666666666</v>
      </c>
      <c r="C60" s="74" t="str">
        <f t="shared" si="9"/>
        <v/>
      </c>
      <c r="D60" s="80">
        <f t="shared" si="10"/>
        <v>2</v>
      </c>
      <c r="E60" s="74"/>
      <c r="F60" s="74"/>
    </row>
    <row r="61" spans="1:17" ht="13.2">
      <c r="A61" s="65" t="s">
        <v>140</v>
      </c>
      <c r="B61" s="80">
        <f>MAX(B53:B60)</f>
        <v>14</v>
      </c>
      <c r="C61" s="65"/>
      <c r="D61" s="65"/>
      <c r="E61" s="74"/>
      <c r="F61" s="74"/>
    </row>
    <row r="62" spans="1:17" ht="13.2">
      <c r="A62" s="65" t="s">
        <v>141</v>
      </c>
      <c r="B62" s="65"/>
      <c r="C62" s="65" t="str">
        <f>IF(SUM(C53:C60) = "", "Gelijkspel", "")</f>
        <v/>
      </c>
      <c r="D62" s="80">
        <f>SUM(D53:D60)</f>
        <v>24</v>
      </c>
      <c r="E62" s="74" t="str">
        <f>IF(D62 = $B$5, "Resultaat", "")</f>
        <v/>
      </c>
      <c r="F62" s="74"/>
    </row>
    <row r="63" spans="1:17" ht="13.2">
      <c r="A63" s="74"/>
      <c r="D63" s="74"/>
      <c r="E63" s="74"/>
      <c r="F63" s="74"/>
    </row>
    <row r="64" spans="1:17" ht="13.2">
      <c r="A64" s="80">
        <f>$B$5 - D62</f>
        <v>1</v>
      </c>
      <c r="B64" s="65" t="s">
        <v>137</v>
      </c>
      <c r="C64" s="65" t="s">
        <v>138</v>
      </c>
      <c r="D64" s="65" t="s">
        <v>139</v>
      </c>
      <c r="E64" s="74"/>
      <c r="F64" s="74"/>
    </row>
    <row r="65" spans="1:6" ht="13.2">
      <c r="A65" s="85" t="s">
        <v>91</v>
      </c>
      <c r="B65" s="101">
        <f t="shared" ref="B65:B72" si="11">D12 / (D53+1)</f>
        <v>13</v>
      </c>
      <c r="C65" s="74" t="str">
        <f t="shared" ref="C65:C72" si="12">IF(B65 = B$73, A65, "")</f>
        <v>VVD</v>
      </c>
      <c r="D65" s="80">
        <f t="shared" ref="D65:D72" si="13">IF(C65 = A65, 1+D53, 0+D53)</f>
        <v>3</v>
      </c>
      <c r="E65" s="74"/>
      <c r="F65" s="74"/>
    </row>
    <row r="66" spans="1:6" ht="13.2">
      <c r="A66" s="88" t="s">
        <v>93</v>
      </c>
      <c r="B66" s="101">
        <f t="shared" si="11"/>
        <v>12.666666666666666</v>
      </c>
      <c r="C66" s="74" t="str">
        <f t="shared" si="12"/>
        <v/>
      </c>
      <c r="D66" s="80">
        <f t="shared" si="13"/>
        <v>2</v>
      </c>
      <c r="E66" s="74"/>
      <c r="F66" s="74"/>
    </row>
    <row r="67" spans="1:6" ht="13.2">
      <c r="A67" s="89" t="s">
        <v>94</v>
      </c>
      <c r="B67" s="101">
        <f t="shared" si="11"/>
        <v>10.5</v>
      </c>
      <c r="C67" s="74" t="str">
        <f t="shared" si="12"/>
        <v/>
      </c>
      <c r="D67" s="80">
        <f t="shared" si="13"/>
        <v>3</v>
      </c>
      <c r="E67" s="74"/>
      <c r="F67" s="74"/>
    </row>
    <row r="68" spans="1:6" ht="13.2">
      <c r="A68" s="90" t="s">
        <v>95</v>
      </c>
      <c r="B68" s="101">
        <f t="shared" si="11"/>
        <v>9</v>
      </c>
      <c r="C68" s="74" t="str">
        <f t="shared" si="12"/>
        <v/>
      </c>
      <c r="D68" s="80">
        <f t="shared" si="13"/>
        <v>1</v>
      </c>
      <c r="E68" s="74"/>
      <c r="F68" s="74"/>
    </row>
    <row r="69" spans="1:6" ht="13.2">
      <c r="A69" s="91" t="s">
        <v>97</v>
      </c>
      <c r="B69" s="101">
        <f t="shared" si="11"/>
        <v>11.75</v>
      </c>
      <c r="C69" s="74" t="str">
        <f t="shared" si="12"/>
        <v/>
      </c>
      <c r="D69" s="80">
        <f t="shared" si="13"/>
        <v>3</v>
      </c>
      <c r="E69" s="74"/>
      <c r="F69" s="74"/>
    </row>
    <row r="70" spans="1:6" ht="13.2">
      <c r="A70" s="92" t="s">
        <v>99</v>
      </c>
      <c r="B70" s="101">
        <f t="shared" si="11"/>
        <v>12.571428571428571</v>
      </c>
      <c r="C70" s="74" t="str">
        <f t="shared" si="12"/>
        <v/>
      </c>
      <c r="D70" s="80">
        <f t="shared" si="13"/>
        <v>6</v>
      </c>
      <c r="E70" s="74"/>
      <c r="F70" s="74"/>
    </row>
    <row r="71" spans="1:6" ht="13.2">
      <c r="A71" s="95" t="s">
        <v>100</v>
      </c>
      <c r="B71" s="101">
        <f t="shared" si="11"/>
        <v>12.833333333333334</v>
      </c>
      <c r="C71" s="74" t="str">
        <f t="shared" si="12"/>
        <v/>
      </c>
      <c r="D71" s="80">
        <f t="shared" si="13"/>
        <v>5</v>
      </c>
      <c r="E71" s="74"/>
      <c r="F71" s="74"/>
    </row>
    <row r="72" spans="1:6" ht="13.2">
      <c r="A72" s="96" t="s">
        <v>102</v>
      </c>
      <c r="B72" s="101">
        <f t="shared" si="11"/>
        <v>12.666666666666666</v>
      </c>
      <c r="C72" s="74" t="str">
        <f t="shared" si="12"/>
        <v/>
      </c>
      <c r="D72" s="80">
        <f t="shared" si="13"/>
        <v>2</v>
      </c>
      <c r="E72" s="74"/>
      <c r="F72" s="74"/>
    </row>
    <row r="73" spans="1:6" ht="13.2">
      <c r="A73" s="65" t="s">
        <v>140</v>
      </c>
      <c r="B73" s="80">
        <f>MAX(B65:B72)</f>
        <v>13</v>
      </c>
      <c r="C73" s="65"/>
      <c r="D73" s="65"/>
      <c r="E73" s="74"/>
      <c r="F73" s="74"/>
    </row>
    <row r="74" spans="1:6" ht="13.2">
      <c r="A74" s="65" t="s">
        <v>141</v>
      </c>
      <c r="B74" s="65"/>
      <c r="C74" s="65" t="str">
        <f>IF(SUM(C65:C72) = "", "Gelijkspel", "")</f>
        <v/>
      </c>
      <c r="D74" s="80">
        <f>SUM(D65:D72)</f>
        <v>25</v>
      </c>
      <c r="E74" s="74" t="str">
        <f>IF(D74 = $B$5, "Resultaat", "")</f>
        <v>Resultaat</v>
      </c>
      <c r="F74" s="74"/>
    </row>
    <row r="75" spans="1:6" ht="13.2">
      <c r="A75" s="74"/>
      <c r="D75" s="74"/>
      <c r="E75" s="74"/>
      <c r="F75" s="74"/>
    </row>
    <row r="76" spans="1:6" ht="13.2">
      <c r="A76" s="80">
        <f>$B$5 - D74</f>
        <v>0</v>
      </c>
      <c r="B76" s="65" t="s">
        <v>137</v>
      </c>
      <c r="C76" s="65" t="s">
        <v>138</v>
      </c>
      <c r="D76" s="65" t="s">
        <v>139</v>
      </c>
      <c r="E76" s="74"/>
      <c r="F76" s="74"/>
    </row>
    <row r="77" spans="1:6" ht="13.2">
      <c r="A77" s="85" t="s">
        <v>91</v>
      </c>
      <c r="B77" s="101">
        <f t="shared" ref="B77:B84" si="14">D12 / (D65+1)</f>
        <v>9.75</v>
      </c>
      <c r="C77" s="74" t="str">
        <f t="shared" ref="C77:C84" si="15">IF(B77 = B$85, A77, "")</f>
        <v/>
      </c>
      <c r="D77" s="80">
        <f t="shared" ref="D77:D84" si="16">IF(C77 = A77, 1+D65, 0+D65)</f>
        <v>3</v>
      </c>
      <c r="E77" s="74"/>
      <c r="F77" s="74"/>
    </row>
    <row r="78" spans="1:6" ht="13.2">
      <c r="A78" s="88" t="s">
        <v>93</v>
      </c>
      <c r="B78" s="101">
        <f t="shared" si="14"/>
        <v>12.666666666666666</v>
      </c>
      <c r="C78" s="74" t="str">
        <f t="shared" si="15"/>
        <v/>
      </c>
      <c r="D78" s="80">
        <f t="shared" si="16"/>
        <v>2</v>
      </c>
      <c r="E78" s="74"/>
      <c r="F78" s="74"/>
    </row>
    <row r="79" spans="1:6" ht="13.2">
      <c r="A79" s="89" t="s">
        <v>94</v>
      </c>
      <c r="B79" s="101">
        <f t="shared" si="14"/>
        <v>10.5</v>
      </c>
      <c r="C79" s="74" t="str">
        <f t="shared" si="15"/>
        <v/>
      </c>
      <c r="D79" s="80">
        <f t="shared" si="16"/>
        <v>3</v>
      </c>
      <c r="E79" s="74"/>
      <c r="F79" s="74"/>
    </row>
    <row r="80" spans="1:6" ht="13.2">
      <c r="A80" s="90" t="s">
        <v>95</v>
      </c>
      <c r="B80" s="101">
        <f t="shared" si="14"/>
        <v>9</v>
      </c>
      <c r="C80" s="74" t="str">
        <f t="shared" si="15"/>
        <v/>
      </c>
      <c r="D80" s="80">
        <f t="shared" si="16"/>
        <v>1</v>
      </c>
      <c r="E80" s="74"/>
      <c r="F80" s="74"/>
    </row>
    <row r="81" spans="1:6" ht="13.2">
      <c r="A81" s="91" t="s">
        <v>97</v>
      </c>
      <c r="B81" s="101">
        <f t="shared" si="14"/>
        <v>11.75</v>
      </c>
      <c r="C81" s="74" t="str">
        <f t="shared" si="15"/>
        <v/>
      </c>
      <c r="D81" s="80">
        <f t="shared" si="16"/>
        <v>3</v>
      </c>
      <c r="E81" s="74"/>
      <c r="F81" s="74"/>
    </row>
    <row r="82" spans="1:6" ht="13.2">
      <c r="A82" s="92" t="s">
        <v>99</v>
      </c>
      <c r="B82" s="101">
        <f t="shared" si="14"/>
        <v>12.571428571428571</v>
      </c>
      <c r="C82" s="74" t="str">
        <f t="shared" si="15"/>
        <v/>
      </c>
      <c r="D82" s="80">
        <f t="shared" si="16"/>
        <v>6</v>
      </c>
      <c r="E82" s="74"/>
      <c r="F82" s="74"/>
    </row>
    <row r="83" spans="1:6" ht="13.2">
      <c r="A83" s="95" t="s">
        <v>100</v>
      </c>
      <c r="B83" s="101">
        <f t="shared" si="14"/>
        <v>12.833333333333334</v>
      </c>
      <c r="C83" s="74" t="str">
        <f t="shared" si="15"/>
        <v>GL</v>
      </c>
      <c r="D83" s="80">
        <f t="shared" si="16"/>
        <v>6</v>
      </c>
      <c r="E83" s="74"/>
      <c r="F83" s="74"/>
    </row>
    <row r="84" spans="1:6" ht="13.2">
      <c r="A84" s="96" t="s">
        <v>102</v>
      </c>
      <c r="B84" s="101">
        <f t="shared" si="14"/>
        <v>12.666666666666666</v>
      </c>
      <c r="C84" s="74" t="str">
        <f t="shared" si="15"/>
        <v/>
      </c>
      <c r="D84" s="80">
        <f t="shared" si="16"/>
        <v>2</v>
      </c>
      <c r="E84" s="74"/>
      <c r="F84" s="74"/>
    </row>
    <row r="85" spans="1:6" ht="13.2">
      <c r="A85" s="65" t="s">
        <v>140</v>
      </c>
      <c r="B85" s="80">
        <f>MAX(B77:B84)</f>
        <v>12.833333333333334</v>
      </c>
      <c r="C85" s="65"/>
      <c r="D85" s="65"/>
      <c r="E85" s="74"/>
      <c r="F85" s="74"/>
    </row>
    <row r="86" spans="1:6" ht="13.2">
      <c r="A86" s="65" t="s">
        <v>141</v>
      </c>
      <c r="B86" s="65"/>
      <c r="C86" s="65" t="str">
        <f>IF(SUM(C77:C84) = "", "Gelijkspel", "")</f>
        <v/>
      </c>
      <c r="D86" s="80">
        <f>SUM(D77:D84)</f>
        <v>26</v>
      </c>
      <c r="E86" s="74" t="str">
        <f>IF(D86 = $B$5, "Resultaat", "")</f>
        <v/>
      </c>
      <c r="F86" s="74"/>
    </row>
    <row r="87" spans="1:6" ht="13.2">
      <c r="A87" s="74"/>
      <c r="D87" s="74"/>
      <c r="E87" s="74"/>
      <c r="F87" s="74"/>
    </row>
    <row r="88" spans="1:6" ht="13.2">
      <c r="A88" s="80"/>
      <c r="B88" s="65"/>
      <c r="C88" s="65"/>
      <c r="D88" s="65"/>
      <c r="E88" s="74"/>
      <c r="F88" s="74"/>
    </row>
    <row r="89" spans="1:6" ht="13.2">
      <c r="A89" s="102"/>
      <c r="B89" s="101"/>
      <c r="C89" s="74"/>
      <c r="D89" s="80"/>
      <c r="E89" s="74"/>
      <c r="F89" s="74"/>
    </row>
    <row r="90" spans="1:6" ht="13.2">
      <c r="A90" s="102"/>
      <c r="B90" s="101"/>
      <c r="C90" s="74"/>
      <c r="D90" s="80"/>
      <c r="E90" s="74"/>
      <c r="F90" s="74"/>
    </row>
    <row r="91" spans="1:6" ht="13.2">
      <c r="A91" s="102"/>
      <c r="B91" s="101"/>
      <c r="C91" s="74"/>
      <c r="D91" s="80"/>
      <c r="E91" s="74"/>
      <c r="F91" s="74"/>
    </row>
    <row r="92" spans="1:6" ht="13.2">
      <c r="A92" s="102"/>
      <c r="B92" s="101"/>
      <c r="C92" s="74"/>
      <c r="D92" s="80"/>
      <c r="E92" s="74"/>
      <c r="F92" s="74"/>
    </row>
    <row r="93" spans="1:6" ht="13.2">
      <c r="A93" s="102"/>
      <c r="B93" s="101"/>
      <c r="C93" s="74"/>
      <c r="D93" s="80"/>
      <c r="E93" s="74"/>
      <c r="F93" s="74"/>
    </row>
    <row r="94" spans="1:6" ht="13.2">
      <c r="A94" s="102"/>
      <c r="B94" s="101"/>
      <c r="C94" s="74"/>
      <c r="D94" s="80"/>
      <c r="E94" s="74"/>
      <c r="F94" s="74"/>
    </row>
    <row r="95" spans="1:6" ht="13.2">
      <c r="A95" s="102"/>
      <c r="B95" s="101"/>
      <c r="C95" s="74"/>
      <c r="D95" s="80"/>
      <c r="E95" s="74"/>
      <c r="F95" s="74"/>
    </row>
    <row r="96" spans="1:6" ht="13.2">
      <c r="A96" s="102"/>
      <c r="B96" s="101"/>
      <c r="C96" s="74"/>
      <c r="D96" s="80"/>
      <c r="E96" s="74"/>
      <c r="F96" s="74"/>
    </row>
    <row r="97" spans="1:6" ht="13.2">
      <c r="A97" s="65"/>
      <c r="B97" s="80"/>
      <c r="C97" s="65"/>
      <c r="D97" s="65"/>
      <c r="E97" s="74"/>
      <c r="F97" s="74"/>
    </row>
    <row r="98" spans="1:6" ht="13.2">
      <c r="A98" s="65"/>
      <c r="B98" s="65"/>
      <c r="C98" s="65"/>
      <c r="D98" s="80"/>
      <c r="E98" s="74"/>
      <c r="F98" s="74"/>
    </row>
    <row r="99" spans="1:6" ht="13.2">
      <c r="A99" s="74"/>
      <c r="D99" s="74"/>
      <c r="E99" s="74"/>
      <c r="F99" s="74"/>
    </row>
    <row r="100" spans="1:6" ht="13.2">
      <c r="A100" s="74"/>
      <c r="D100" s="74"/>
      <c r="E100" s="74"/>
      <c r="F100" s="74"/>
    </row>
    <row r="101" spans="1:6" ht="13.2">
      <c r="A101" s="74"/>
      <c r="D101" s="74"/>
      <c r="E101" s="74"/>
      <c r="F101" s="74"/>
    </row>
    <row r="102" spans="1:6" ht="13.2">
      <c r="A102" s="74"/>
      <c r="D102" s="74"/>
      <c r="E102" s="74"/>
      <c r="F102" s="74"/>
    </row>
    <row r="103" spans="1:6" ht="13.2">
      <c r="A103" s="74"/>
      <c r="D103" s="74"/>
      <c r="E103" s="74"/>
      <c r="F103" s="74"/>
    </row>
    <row r="104" spans="1:6" ht="13.2">
      <c r="A104" s="74"/>
      <c r="D104" s="74"/>
      <c r="E104" s="74"/>
      <c r="F104" s="74"/>
    </row>
    <row r="105" spans="1:6" ht="13.2">
      <c r="A105" s="74"/>
      <c r="D105" s="74"/>
      <c r="E105" s="74"/>
      <c r="F105" s="74"/>
    </row>
    <row r="106" spans="1:6" ht="13.2">
      <c r="A106" s="74"/>
      <c r="D106" s="74"/>
      <c r="E106" s="74"/>
      <c r="F106" s="74"/>
    </row>
    <row r="107" spans="1:6" ht="13.2">
      <c r="A107" s="74"/>
      <c r="D107" s="74"/>
      <c r="E107" s="74"/>
      <c r="F107" s="74"/>
    </row>
    <row r="108" spans="1:6" ht="13.2">
      <c r="A108" s="74"/>
      <c r="D108" s="74"/>
      <c r="E108" s="74"/>
      <c r="F108" s="74"/>
    </row>
    <row r="109" spans="1:6" ht="13.2">
      <c r="A109" s="74"/>
      <c r="D109" s="74"/>
      <c r="E109" s="74"/>
      <c r="F109" s="74"/>
    </row>
    <row r="110" spans="1:6" ht="13.2">
      <c r="A110" s="74"/>
      <c r="D110" s="74"/>
      <c r="E110" s="74"/>
      <c r="F110" s="74"/>
    </row>
    <row r="111" spans="1:6" ht="13.2">
      <c r="A111" s="74"/>
      <c r="D111" s="74"/>
      <c r="E111" s="74"/>
      <c r="F111" s="74"/>
    </row>
    <row r="112" spans="1:6" ht="13.2">
      <c r="A112" s="74"/>
      <c r="D112" s="74"/>
      <c r="E112" s="74"/>
      <c r="F112" s="74"/>
    </row>
    <row r="113" spans="1:6" ht="13.2">
      <c r="A113" s="74"/>
      <c r="D113" s="74"/>
      <c r="E113" s="74"/>
      <c r="F113" s="74"/>
    </row>
    <row r="114" spans="1:6" ht="13.2">
      <c r="A114" s="74"/>
      <c r="D114" s="74"/>
      <c r="E114" s="74"/>
      <c r="F114" s="74"/>
    </row>
    <row r="115" spans="1:6" ht="13.2">
      <c r="A115" s="74"/>
      <c r="D115" s="74"/>
      <c r="E115" s="74"/>
      <c r="F115" s="74"/>
    </row>
    <row r="116" spans="1:6" ht="13.2">
      <c r="A116" s="74"/>
      <c r="D116" s="74"/>
      <c r="E116" s="74"/>
      <c r="F116" s="74"/>
    </row>
    <row r="117" spans="1:6" ht="13.2">
      <c r="A117" s="74"/>
      <c r="D117" s="74"/>
      <c r="E117" s="74"/>
      <c r="F117" s="74"/>
    </row>
    <row r="118" spans="1:6" ht="13.2">
      <c r="A118" s="74"/>
      <c r="D118" s="74"/>
      <c r="E118" s="74"/>
      <c r="F118" s="74"/>
    </row>
    <row r="119" spans="1:6" ht="13.2">
      <c r="A119" s="74"/>
      <c r="D119" s="74"/>
      <c r="E119" s="74"/>
      <c r="F119" s="74"/>
    </row>
    <row r="120" spans="1:6" ht="13.2">
      <c r="A120" s="74"/>
      <c r="D120" s="74"/>
      <c r="E120" s="74"/>
      <c r="F120" s="74"/>
    </row>
    <row r="121" spans="1:6" ht="13.2">
      <c r="A121" s="74"/>
      <c r="D121" s="74"/>
      <c r="E121" s="74"/>
      <c r="F121" s="74"/>
    </row>
    <row r="122" spans="1:6" ht="13.2">
      <c r="A122" s="74"/>
      <c r="D122" s="74"/>
      <c r="E122" s="74"/>
      <c r="F122" s="74"/>
    </row>
    <row r="123" spans="1:6" ht="13.2">
      <c r="A123" s="74"/>
      <c r="D123" s="74"/>
      <c r="E123" s="74"/>
      <c r="F123" s="74"/>
    </row>
    <row r="124" spans="1:6" ht="13.2">
      <c r="A124" s="74"/>
      <c r="D124" s="74"/>
      <c r="E124" s="74"/>
      <c r="F124" s="74"/>
    </row>
    <row r="125" spans="1:6" ht="13.2">
      <c r="A125" s="74"/>
      <c r="D125" s="74"/>
      <c r="E125" s="74"/>
      <c r="F125" s="74"/>
    </row>
    <row r="126" spans="1:6" ht="13.2">
      <c r="A126" s="74"/>
      <c r="D126" s="74"/>
      <c r="E126" s="74"/>
      <c r="F126" s="74"/>
    </row>
    <row r="127" spans="1:6" ht="13.2">
      <c r="A127" s="74"/>
      <c r="D127" s="74"/>
      <c r="E127" s="74"/>
      <c r="F127" s="74"/>
    </row>
    <row r="128" spans="1:6" ht="13.2">
      <c r="A128" s="74"/>
      <c r="D128" s="74"/>
      <c r="E128" s="74"/>
      <c r="F128" s="74"/>
    </row>
    <row r="129" spans="1:6" ht="13.2">
      <c r="A129" s="74"/>
      <c r="D129" s="74"/>
      <c r="E129" s="74"/>
      <c r="F129" s="74"/>
    </row>
    <row r="130" spans="1:6" ht="13.2">
      <c r="A130" s="74"/>
      <c r="D130" s="74"/>
      <c r="E130" s="74"/>
      <c r="F130" s="74"/>
    </row>
    <row r="131" spans="1:6" ht="13.2">
      <c r="A131" s="74"/>
      <c r="D131" s="74"/>
      <c r="E131" s="74"/>
      <c r="F131" s="74"/>
    </row>
    <row r="132" spans="1:6" ht="13.2">
      <c r="A132" s="74"/>
      <c r="D132" s="74"/>
      <c r="E132" s="74"/>
      <c r="F132" s="74"/>
    </row>
    <row r="133" spans="1:6" ht="13.2">
      <c r="A133" s="74"/>
      <c r="D133" s="74"/>
      <c r="E133" s="74"/>
      <c r="F133" s="74"/>
    </row>
    <row r="134" spans="1:6" ht="13.2">
      <c r="A134" s="74"/>
      <c r="D134" s="74"/>
      <c r="E134" s="74"/>
      <c r="F134" s="74"/>
    </row>
    <row r="135" spans="1:6" ht="13.2">
      <c r="A135" s="74"/>
      <c r="D135" s="74"/>
      <c r="E135" s="74"/>
      <c r="F135" s="74"/>
    </row>
    <row r="136" spans="1:6" ht="13.2">
      <c r="A136" s="74"/>
      <c r="D136" s="74"/>
      <c r="E136" s="74"/>
      <c r="F136" s="74"/>
    </row>
    <row r="137" spans="1:6" ht="13.2">
      <c r="A137" s="74"/>
      <c r="D137" s="74"/>
      <c r="E137" s="74"/>
      <c r="F137" s="74"/>
    </row>
    <row r="138" spans="1:6" ht="13.2">
      <c r="A138" s="74"/>
      <c r="D138" s="74"/>
      <c r="E138" s="74"/>
      <c r="F138" s="74"/>
    </row>
    <row r="139" spans="1:6" ht="13.2">
      <c r="A139" s="74"/>
      <c r="D139" s="74"/>
      <c r="E139" s="74"/>
      <c r="F139" s="74"/>
    </row>
    <row r="140" spans="1:6" ht="13.2">
      <c r="A140" s="74"/>
      <c r="D140" s="74"/>
      <c r="E140" s="74"/>
      <c r="F140" s="74"/>
    </row>
    <row r="141" spans="1:6" ht="13.2">
      <c r="A141" s="74"/>
      <c r="D141" s="74"/>
      <c r="E141" s="74"/>
      <c r="F141" s="74"/>
    </row>
    <row r="142" spans="1:6" ht="13.2">
      <c r="A142" s="74"/>
      <c r="D142" s="74"/>
      <c r="E142" s="74"/>
      <c r="F142" s="74"/>
    </row>
    <row r="143" spans="1:6" ht="13.2">
      <c r="A143" s="74"/>
      <c r="D143" s="74"/>
      <c r="E143" s="74"/>
      <c r="F143" s="74"/>
    </row>
    <row r="144" spans="1:6" ht="13.2">
      <c r="A144" s="74"/>
      <c r="D144" s="74"/>
      <c r="E144" s="74"/>
      <c r="F144" s="74"/>
    </row>
    <row r="145" spans="1:6" ht="13.2">
      <c r="A145" s="74"/>
      <c r="D145" s="74"/>
      <c r="E145" s="74"/>
      <c r="F145" s="74"/>
    </row>
    <row r="146" spans="1:6" ht="13.2">
      <c r="A146" s="74"/>
      <c r="D146" s="74"/>
      <c r="E146" s="74"/>
      <c r="F146" s="74"/>
    </row>
    <row r="147" spans="1:6" ht="13.2">
      <c r="A147" s="74"/>
      <c r="D147" s="74"/>
      <c r="E147" s="74"/>
      <c r="F147" s="74"/>
    </row>
    <row r="148" spans="1:6" ht="13.2">
      <c r="A148" s="74"/>
      <c r="D148" s="74"/>
      <c r="E148" s="74"/>
      <c r="F148" s="74"/>
    </row>
    <row r="149" spans="1:6" ht="13.2">
      <c r="A149" s="74"/>
      <c r="D149" s="74"/>
      <c r="E149" s="74"/>
      <c r="F149" s="74"/>
    </row>
    <row r="150" spans="1:6" ht="13.2">
      <c r="A150" s="74"/>
      <c r="D150" s="74"/>
      <c r="E150" s="74"/>
      <c r="F150" s="74"/>
    </row>
    <row r="151" spans="1:6" ht="13.2">
      <c r="A151" s="74"/>
      <c r="D151" s="74"/>
      <c r="E151" s="74"/>
      <c r="F151" s="74"/>
    </row>
    <row r="152" spans="1:6" ht="13.2">
      <c r="A152" s="74"/>
      <c r="D152" s="74"/>
      <c r="E152" s="74"/>
      <c r="F152" s="74"/>
    </row>
    <row r="153" spans="1:6" ht="13.2">
      <c r="A153" s="74"/>
      <c r="D153" s="74"/>
      <c r="E153" s="74"/>
      <c r="F153" s="74"/>
    </row>
    <row r="154" spans="1:6" ht="13.2">
      <c r="A154" s="74"/>
      <c r="D154" s="74"/>
      <c r="E154" s="74"/>
      <c r="F154" s="74"/>
    </row>
    <row r="155" spans="1:6" ht="13.2">
      <c r="A155" s="74"/>
      <c r="D155" s="74"/>
      <c r="E155" s="74"/>
      <c r="F155" s="74"/>
    </row>
    <row r="156" spans="1:6" ht="13.2">
      <c r="A156" s="74"/>
      <c r="D156" s="74"/>
      <c r="E156" s="74"/>
      <c r="F156" s="74"/>
    </row>
    <row r="157" spans="1:6" ht="13.2">
      <c r="A157" s="74"/>
      <c r="D157" s="74"/>
      <c r="E157" s="74"/>
      <c r="F157" s="74"/>
    </row>
    <row r="158" spans="1:6" ht="13.2">
      <c r="A158" s="74"/>
      <c r="D158" s="74"/>
      <c r="E158" s="74"/>
      <c r="F158" s="74"/>
    </row>
    <row r="159" spans="1:6" ht="13.2">
      <c r="A159" s="74"/>
      <c r="D159" s="74"/>
      <c r="E159" s="74"/>
      <c r="F159" s="74"/>
    </row>
    <row r="160" spans="1:6" ht="13.2">
      <c r="A160" s="74"/>
      <c r="D160" s="74"/>
      <c r="E160" s="74"/>
      <c r="F160" s="74"/>
    </row>
    <row r="161" spans="1:6" ht="13.2">
      <c r="A161" s="74"/>
      <c r="D161" s="74"/>
      <c r="E161" s="74"/>
      <c r="F161" s="74"/>
    </row>
    <row r="162" spans="1:6" ht="13.2">
      <c r="A162" s="74"/>
      <c r="D162" s="74"/>
      <c r="E162" s="74"/>
      <c r="F162" s="74"/>
    </row>
    <row r="163" spans="1:6" ht="13.2">
      <c r="A163" s="74"/>
      <c r="D163" s="74"/>
      <c r="E163" s="74"/>
      <c r="F163" s="74"/>
    </row>
    <row r="164" spans="1:6" ht="13.2">
      <c r="A164" s="74"/>
      <c r="D164" s="74"/>
      <c r="E164" s="74"/>
      <c r="F164" s="74"/>
    </row>
    <row r="165" spans="1:6" ht="13.2">
      <c r="A165" s="74"/>
      <c r="D165" s="74"/>
      <c r="E165" s="74"/>
      <c r="F165" s="74"/>
    </row>
    <row r="166" spans="1:6" ht="13.2">
      <c r="A166" s="74"/>
      <c r="D166" s="74"/>
      <c r="E166" s="74"/>
      <c r="F166" s="74"/>
    </row>
    <row r="167" spans="1:6" ht="13.2">
      <c r="A167" s="74"/>
      <c r="D167" s="74"/>
      <c r="E167" s="74"/>
      <c r="F167" s="74"/>
    </row>
    <row r="168" spans="1:6" ht="13.2">
      <c r="A168" s="74"/>
      <c r="D168" s="74"/>
      <c r="E168" s="74"/>
      <c r="F168" s="74"/>
    </row>
    <row r="169" spans="1:6" ht="13.2">
      <c r="A169" s="74"/>
      <c r="D169" s="74"/>
      <c r="E169" s="74"/>
      <c r="F169" s="74"/>
    </row>
    <row r="170" spans="1:6" ht="13.2">
      <c r="A170" s="74"/>
      <c r="D170" s="74"/>
      <c r="E170" s="74"/>
      <c r="F170" s="74"/>
    </row>
    <row r="171" spans="1:6" ht="13.2">
      <c r="A171" s="74"/>
      <c r="D171" s="74"/>
      <c r="E171" s="74"/>
      <c r="F171" s="74"/>
    </row>
    <row r="172" spans="1:6" ht="13.2">
      <c r="A172" s="74"/>
      <c r="D172" s="74"/>
      <c r="E172" s="74"/>
      <c r="F172" s="74"/>
    </row>
    <row r="173" spans="1:6" ht="13.2">
      <c r="A173" s="74"/>
      <c r="D173" s="74"/>
      <c r="E173" s="74"/>
      <c r="F173" s="74"/>
    </row>
    <row r="174" spans="1:6" ht="13.2">
      <c r="A174" s="74"/>
      <c r="D174" s="74"/>
      <c r="E174" s="74"/>
      <c r="F174" s="74"/>
    </row>
    <row r="175" spans="1:6" ht="13.2">
      <c r="A175" s="74"/>
      <c r="D175" s="74"/>
      <c r="E175" s="74"/>
      <c r="F175" s="74"/>
    </row>
    <row r="176" spans="1:6" ht="13.2">
      <c r="A176" s="74"/>
      <c r="D176" s="74"/>
      <c r="E176" s="74"/>
      <c r="F176" s="74"/>
    </row>
    <row r="177" spans="1:6" ht="13.2">
      <c r="A177" s="74"/>
      <c r="D177" s="74"/>
      <c r="E177" s="74"/>
      <c r="F177" s="74"/>
    </row>
    <row r="178" spans="1:6" ht="13.2">
      <c r="A178" s="74"/>
      <c r="D178" s="74"/>
      <c r="E178" s="74"/>
      <c r="F178" s="74"/>
    </row>
    <row r="179" spans="1:6" ht="13.2">
      <c r="A179" s="74"/>
      <c r="D179" s="74"/>
      <c r="E179" s="74"/>
      <c r="F179" s="74"/>
    </row>
    <row r="180" spans="1:6" ht="13.2">
      <c r="A180" s="74"/>
      <c r="D180" s="74"/>
      <c r="E180" s="74"/>
      <c r="F180" s="74"/>
    </row>
    <row r="181" spans="1:6" ht="13.2">
      <c r="A181" s="74"/>
      <c r="D181" s="74"/>
      <c r="E181" s="74"/>
      <c r="F181" s="74"/>
    </row>
    <row r="182" spans="1:6" ht="13.2">
      <c r="A182" s="74"/>
      <c r="D182" s="74"/>
      <c r="E182" s="74"/>
      <c r="F182" s="74"/>
    </row>
    <row r="183" spans="1:6" ht="13.2">
      <c r="A183" s="74"/>
      <c r="D183" s="74"/>
      <c r="E183" s="74"/>
      <c r="F183" s="74"/>
    </row>
    <row r="184" spans="1:6" ht="13.2">
      <c r="A184" s="74"/>
      <c r="D184" s="74"/>
      <c r="E184" s="74"/>
      <c r="F184" s="74"/>
    </row>
    <row r="185" spans="1:6" ht="13.2">
      <c r="A185" s="74"/>
      <c r="D185" s="74"/>
      <c r="E185" s="74"/>
      <c r="F185" s="74"/>
    </row>
    <row r="186" spans="1:6" ht="13.2">
      <c r="A186" s="74"/>
      <c r="D186" s="74"/>
      <c r="E186" s="74"/>
      <c r="F186" s="74"/>
    </row>
    <row r="187" spans="1:6" ht="13.2">
      <c r="A187" s="74"/>
      <c r="D187" s="74"/>
      <c r="E187" s="74"/>
      <c r="F187" s="74"/>
    </row>
    <row r="188" spans="1:6" ht="13.2">
      <c r="A188" s="74"/>
      <c r="D188" s="74"/>
      <c r="E188" s="74"/>
      <c r="F188" s="74"/>
    </row>
    <row r="189" spans="1:6" ht="13.2">
      <c r="A189" s="74"/>
      <c r="D189" s="74"/>
      <c r="E189" s="74"/>
      <c r="F189" s="74"/>
    </row>
    <row r="190" spans="1:6" ht="13.2">
      <c r="A190" s="74"/>
      <c r="D190" s="74"/>
      <c r="E190" s="74"/>
      <c r="F190" s="74"/>
    </row>
    <row r="191" spans="1:6" ht="13.2">
      <c r="A191" s="74"/>
      <c r="D191" s="74"/>
      <c r="E191" s="74"/>
      <c r="F191" s="74"/>
    </row>
    <row r="192" spans="1:6" ht="13.2">
      <c r="A192" s="74"/>
      <c r="D192" s="74"/>
      <c r="E192" s="74"/>
      <c r="F192" s="74"/>
    </row>
    <row r="193" spans="1:6" ht="13.2">
      <c r="A193" s="74"/>
      <c r="D193" s="74"/>
      <c r="E193" s="74"/>
      <c r="F193" s="74"/>
    </row>
    <row r="194" spans="1:6" ht="13.2">
      <c r="A194" s="74"/>
      <c r="D194" s="74"/>
      <c r="E194" s="74"/>
      <c r="F194" s="74"/>
    </row>
    <row r="195" spans="1:6" ht="13.2">
      <c r="A195" s="74"/>
      <c r="D195" s="74"/>
      <c r="E195" s="74"/>
      <c r="F195" s="74"/>
    </row>
    <row r="196" spans="1:6" ht="13.2">
      <c r="A196" s="74"/>
      <c r="D196" s="74"/>
      <c r="E196" s="74"/>
      <c r="F196" s="74"/>
    </row>
    <row r="197" spans="1:6" ht="13.2">
      <c r="A197" s="74"/>
      <c r="D197" s="74"/>
      <c r="E197" s="74"/>
      <c r="F197" s="74"/>
    </row>
    <row r="198" spans="1:6" ht="13.2">
      <c r="A198" s="74"/>
      <c r="D198" s="74"/>
      <c r="E198" s="74"/>
      <c r="F198" s="74"/>
    </row>
    <row r="199" spans="1:6" ht="13.2">
      <c r="A199" s="74"/>
      <c r="D199" s="74"/>
      <c r="E199" s="74"/>
      <c r="F199" s="74"/>
    </row>
    <row r="200" spans="1:6" ht="13.2">
      <c r="A200" s="74"/>
      <c r="D200" s="74"/>
      <c r="E200" s="74"/>
      <c r="F200" s="74"/>
    </row>
    <row r="201" spans="1:6" ht="13.2">
      <c r="A201" s="74"/>
      <c r="D201" s="74"/>
      <c r="E201" s="74"/>
      <c r="F201" s="74"/>
    </row>
    <row r="202" spans="1:6" ht="13.2">
      <c r="A202" s="74"/>
      <c r="D202" s="74"/>
      <c r="E202" s="74"/>
      <c r="F202" s="74"/>
    </row>
    <row r="203" spans="1:6" ht="13.2">
      <c r="A203" s="74"/>
      <c r="D203" s="74"/>
      <c r="E203" s="74"/>
      <c r="F203" s="74"/>
    </row>
    <row r="204" spans="1:6" ht="13.2">
      <c r="A204" s="74"/>
      <c r="D204" s="74"/>
      <c r="E204" s="74"/>
      <c r="F204" s="74"/>
    </row>
    <row r="205" spans="1:6" ht="13.2">
      <c r="A205" s="74"/>
      <c r="D205" s="74"/>
      <c r="E205" s="74"/>
      <c r="F205" s="74"/>
    </row>
    <row r="206" spans="1:6" ht="13.2">
      <c r="A206" s="74"/>
      <c r="D206" s="74"/>
      <c r="E206" s="74"/>
      <c r="F206" s="74"/>
    </row>
    <row r="207" spans="1:6" ht="13.2">
      <c r="A207" s="74"/>
      <c r="D207" s="74"/>
      <c r="E207" s="74"/>
      <c r="F207" s="74"/>
    </row>
    <row r="208" spans="1:6" ht="13.2">
      <c r="A208" s="74"/>
      <c r="D208" s="74"/>
      <c r="E208" s="74"/>
      <c r="F208" s="74"/>
    </row>
    <row r="209" spans="1:6" ht="13.2">
      <c r="A209" s="74"/>
      <c r="D209" s="74"/>
      <c r="E209" s="74"/>
      <c r="F209" s="74"/>
    </row>
    <row r="210" spans="1:6" ht="13.2">
      <c r="A210" s="74"/>
      <c r="D210" s="74"/>
      <c r="E210" s="74"/>
      <c r="F210" s="74"/>
    </row>
    <row r="211" spans="1:6" ht="13.2">
      <c r="A211" s="74"/>
      <c r="D211" s="74"/>
      <c r="E211" s="74"/>
      <c r="F211" s="74"/>
    </row>
    <row r="212" spans="1:6" ht="13.2">
      <c r="A212" s="74"/>
      <c r="D212" s="74"/>
      <c r="E212" s="74"/>
      <c r="F212" s="74"/>
    </row>
    <row r="213" spans="1:6" ht="13.2">
      <c r="A213" s="74"/>
      <c r="D213" s="74"/>
      <c r="E213" s="74"/>
      <c r="F213" s="74"/>
    </row>
    <row r="214" spans="1:6" ht="13.2">
      <c r="A214" s="74"/>
      <c r="D214" s="74"/>
      <c r="E214" s="74"/>
      <c r="F214" s="74"/>
    </row>
    <row r="215" spans="1:6" ht="13.2">
      <c r="A215" s="74"/>
      <c r="D215" s="74"/>
      <c r="E215" s="74"/>
      <c r="F215" s="74"/>
    </row>
    <row r="216" spans="1:6" ht="13.2">
      <c r="A216" s="74"/>
      <c r="D216" s="74"/>
      <c r="E216" s="74"/>
      <c r="F216" s="74"/>
    </row>
    <row r="217" spans="1:6" ht="13.2">
      <c r="A217" s="74"/>
      <c r="D217" s="74"/>
      <c r="E217" s="74"/>
      <c r="F217" s="74"/>
    </row>
    <row r="218" spans="1:6" ht="13.2">
      <c r="A218" s="74"/>
      <c r="D218" s="74"/>
      <c r="E218" s="74"/>
      <c r="F218" s="74"/>
    </row>
    <row r="219" spans="1:6" ht="13.2">
      <c r="A219" s="74"/>
      <c r="D219" s="74"/>
      <c r="E219" s="74"/>
      <c r="F219" s="74"/>
    </row>
    <row r="220" spans="1:6" ht="13.2">
      <c r="A220" s="74"/>
      <c r="D220" s="74"/>
      <c r="E220" s="74"/>
      <c r="F220" s="74"/>
    </row>
    <row r="221" spans="1:6" ht="13.2">
      <c r="A221" s="74"/>
      <c r="D221" s="74"/>
      <c r="E221" s="74"/>
      <c r="F221" s="74"/>
    </row>
    <row r="222" spans="1:6" ht="13.2">
      <c r="A222" s="74"/>
      <c r="D222" s="74"/>
      <c r="E222" s="74"/>
      <c r="F222" s="74"/>
    </row>
    <row r="223" spans="1:6" ht="13.2">
      <c r="A223" s="74"/>
      <c r="D223" s="74"/>
      <c r="E223" s="74"/>
      <c r="F223" s="74"/>
    </row>
    <row r="224" spans="1:6" ht="13.2">
      <c r="A224" s="74"/>
      <c r="D224" s="74"/>
      <c r="E224" s="74"/>
      <c r="F224" s="74"/>
    </row>
    <row r="225" spans="1:6" ht="13.2">
      <c r="A225" s="74"/>
      <c r="D225" s="74"/>
      <c r="E225" s="74"/>
      <c r="F225" s="74"/>
    </row>
    <row r="226" spans="1:6" ht="13.2">
      <c r="A226" s="74"/>
      <c r="D226" s="74"/>
      <c r="E226" s="74"/>
      <c r="F226" s="74"/>
    </row>
    <row r="227" spans="1:6" ht="13.2">
      <c r="A227" s="74"/>
      <c r="D227" s="74"/>
      <c r="E227" s="74"/>
      <c r="F227" s="74"/>
    </row>
    <row r="228" spans="1:6" ht="13.2">
      <c r="A228" s="74"/>
      <c r="D228" s="74"/>
      <c r="E228" s="74"/>
      <c r="F228" s="74"/>
    </row>
    <row r="229" spans="1:6" ht="13.2">
      <c r="A229" s="74"/>
      <c r="D229" s="74"/>
      <c r="E229" s="74"/>
      <c r="F229" s="74"/>
    </row>
    <row r="230" spans="1:6" ht="13.2">
      <c r="A230" s="74"/>
      <c r="D230" s="74"/>
      <c r="E230" s="74"/>
      <c r="F230" s="74"/>
    </row>
    <row r="231" spans="1:6" ht="13.2">
      <c r="A231" s="74"/>
      <c r="D231" s="74"/>
      <c r="E231" s="74"/>
      <c r="F231" s="74"/>
    </row>
    <row r="232" spans="1:6" ht="13.2">
      <c r="A232" s="74"/>
      <c r="D232" s="74"/>
      <c r="E232" s="74"/>
      <c r="F232" s="74"/>
    </row>
    <row r="233" spans="1:6" ht="13.2">
      <c r="A233" s="74"/>
      <c r="D233" s="74"/>
      <c r="E233" s="74"/>
      <c r="F233" s="74"/>
    </row>
    <row r="234" spans="1:6" ht="13.2">
      <c r="A234" s="74"/>
      <c r="D234" s="74"/>
      <c r="E234" s="74"/>
      <c r="F234" s="74"/>
    </row>
    <row r="235" spans="1:6" ht="13.2">
      <c r="A235" s="74"/>
      <c r="D235" s="74"/>
      <c r="E235" s="74"/>
      <c r="F235" s="74"/>
    </row>
    <row r="236" spans="1:6" ht="13.2">
      <c r="A236" s="74"/>
      <c r="D236" s="74"/>
      <c r="E236" s="74"/>
      <c r="F236" s="74"/>
    </row>
    <row r="237" spans="1:6" ht="13.2">
      <c r="A237" s="74"/>
      <c r="D237" s="74"/>
      <c r="E237" s="74"/>
      <c r="F237" s="74"/>
    </row>
    <row r="238" spans="1:6" ht="13.2">
      <c r="A238" s="74"/>
      <c r="D238" s="74"/>
      <c r="E238" s="74"/>
      <c r="F238" s="74"/>
    </row>
    <row r="239" spans="1:6" ht="13.2">
      <c r="A239" s="74"/>
      <c r="D239" s="74"/>
      <c r="E239" s="74"/>
      <c r="F239" s="74"/>
    </row>
    <row r="240" spans="1:6" ht="13.2">
      <c r="A240" s="74"/>
      <c r="D240" s="74"/>
      <c r="E240" s="74"/>
      <c r="F240" s="74"/>
    </row>
    <row r="241" spans="1:6" ht="13.2">
      <c r="A241" s="74"/>
      <c r="D241" s="74"/>
      <c r="E241" s="74"/>
      <c r="F241" s="74"/>
    </row>
    <row r="242" spans="1:6" ht="13.2">
      <c r="A242" s="74"/>
      <c r="D242" s="74"/>
      <c r="E242" s="74"/>
      <c r="F242" s="74"/>
    </row>
    <row r="243" spans="1:6" ht="13.2">
      <c r="A243" s="74"/>
      <c r="D243" s="74"/>
      <c r="E243" s="74"/>
      <c r="F243" s="74"/>
    </row>
    <row r="244" spans="1:6" ht="13.2">
      <c r="A244" s="74"/>
      <c r="D244" s="74"/>
      <c r="E244" s="74"/>
      <c r="F244" s="74"/>
    </row>
    <row r="245" spans="1:6" ht="13.2">
      <c r="A245" s="74"/>
      <c r="D245" s="74"/>
      <c r="E245" s="74"/>
      <c r="F245" s="74"/>
    </row>
    <row r="246" spans="1:6" ht="13.2">
      <c r="A246" s="74"/>
      <c r="D246" s="74"/>
      <c r="E246" s="74"/>
      <c r="F246" s="74"/>
    </row>
    <row r="247" spans="1:6" ht="13.2">
      <c r="A247" s="74"/>
      <c r="D247" s="74"/>
      <c r="E247" s="74"/>
      <c r="F247" s="74"/>
    </row>
    <row r="248" spans="1:6" ht="13.2">
      <c r="A248" s="74"/>
      <c r="D248" s="74"/>
      <c r="E248" s="74"/>
      <c r="F248" s="74"/>
    </row>
    <row r="249" spans="1:6" ht="13.2">
      <c r="A249" s="74"/>
      <c r="D249" s="74"/>
      <c r="E249" s="74"/>
      <c r="F249" s="74"/>
    </row>
    <row r="250" spans="1:6" ht="13.2">
      <c r="A250" s="74"/>
      <c r="D250" s="74"/>
      <c r="E250" s="74"/>
      <c r="F250" s="74"/>
    </row>
    <row r="251" spans="1:6" ht="13.2">
      <c r="A251" s="74"/>
      <c r="D251" s="74"/>
      <c r="E251" s="74"/>
      <c r="F251" s="74"/>
    </row>
    <row r="252" spans="1:6" ht="13.2">
      <c r="A252" s="74"/>
      <c r="D252" s="74"/>
      <c r="E252" s="74"/>
      <c r="F252" s="74"/>
    </row>
    <row r="253" spans="1:6" ht="13.2">
      <c r="A253" s="74"/>
      <c r="D253" s="74"/>
      <c r="E253" s="74"/>
      <c r="F253" s="74"/>
    </row>
    <row r="254" spans="1:6" ht="13.2">
      <c r="A254" s="74"/>
      <c r="D254" s="74"/>
      <c r="E254" s="74"/>
      <c r="F254" s="74"/>
    </row>
    <row r="255" spans="1:6" ht="13.2">
      <c r="A255" s="74"/>
      <c r="D255" s="74"/>
      <c r="E255" s="74"/>
      <c r="F255" s="74"/>
    </row>
    <row r="256" spans="1:6" ht="13.2">
      <c r="A256" s="74"/>
      <c r="D256" s="74"/>
      <c r="E256" s="74"/>
      <c r="F256" s="74"/>
    </row>
    <row r="257" spans="1:6" ht="13.2">
      <c r="A257" s="74"/>
      <c r="D257" s="74"/>
      <c r="E257" s="74"/>
      <c r="F257" s="74"/>
    </row>
    <row r="258" spans="1:6" ht="13.2">
      <c r="A258" s="74"/>
      <c r="D258" s="74"/>
      <c r="E258" s="74"/>
      <c r="F258" s="74"/>
    </row>
    <row r="259" spans="1:6" ht="13.2">
      <c r="A259" s="74"/>
      <c r="D259" s="74"/>
      <c r="E259" s="74"/>
      <c r="F259" s="74"/>
    </row>
    <row r="260" spans="1:6" ht="13.2">
      <c r="A260" s="74"/>
      <c r="D260" s="74"/>
      <c r="E260" s="74"/>
      <c r="F260" s="74"/>
    </row>
    <row r="261" spans="1:6" ht="13.2">
      <c r="A261" s="74"/>
      <c r="D261" s="74"/>
      <c r="E261" s="74"/>
      <c r="F261" s="74"/>
    </row>
    <row r="262" spans="1:6" ht="13.2">
      <c r="A262" s="74"/>
      <c r="D262" s="74"/>
      <c r="E262" s="74"/>
      <c r="F262" s="74"/>
    </row>
    <row r="263" spans="1:6" ht="13.2">
      <c r="A263" s="74"/>
      <c r="D263" s="74"/>
      <c r="E263" s="74"/>
      <c r="F263" s="74"/>
    </row>
    <row r="264" spans="1:6" ht="13.2">
      <c r="A264" s="74"/>
      <c r="D264" s="74"/>
      <c r="E264" s="74"/>
      <c r="F264" s="74"/>
    </row>
    <row r="265" spans="1:6" ht="13.2">
      <c r="A265" s="74"/>
      <c r="D265" s="74"/>
      <c r="E265" s="74"/>
      <c r="F265" s="74"/>
    </row>
    <row r="266" spans="1:6" ht="13.2">
      <c r="A266" s="74"/>
      <c r="D266" s="74"/>
      <c r="E266" s="74"/>
      <c r="F266" s="74"/>
    </row>
    <row r="267" spans="1:6" ht="13.2">
      <c r="A267" s="74"/>
      <c r="D267" s="74"/>
      <c r="E267" s="74"/>
      <c r="F267" s="74"/>
    </row>
    <row r="268" spans="1:6" ht="13.2">
      <c r="A268" s="74"/>
      <c r="D268" s="74"/>
      <c r="E268" s="74"/>
      <c r="F268" s="74"/>
    </row>
    <row r="269" spans="1:6" ht="13.2">
      <c r="A269" s="74"/>
      <c r="D269" s="74"/>
      <c r="E269" s="74"/>
      <c r="F269" s="74"/>
    </row>
    <row r="270" spans="1:6" ht="13.2">
      <c r="A270" s="74"/>
      <c r="D270" s="74"/>
      <c r="E270" s="74"/>
      <c r="F270" s="74"/>
    </row>
    <row r="271" spans="1:6" ht="13.2">
      <c r="A271" s="74"/>
      <c r="D271" s="74"/>
      <c r="E271" s="74"/>
      <c r="F271" s="74"/>
    </row>
    <row r="272" spans="1:6" ht="13.2">
      <c r="A272" s="74"/>
      <c r="D272" s="74"/>
      <c r="E272" s="74"/>
      <c r="F272" s="74"/>
    </row>
    <row r="273" spans="1:6" ht="13.2">
      <c r="A273" s="74"/>
      <c r="D273" s="74"/>
      <c r="E273" s="74"/>
      <c r="F273" s="74"/>
    </row>
    <row r="274" spans="1:6" ht="13.2">
      <c r="A274" s="74"/>
      <c r="D274" s="74"/>
      <c r="E274" s="74"/>
      <c r="F274" s="74"/>
    </row>
    <row r="275" spans="1:6" ht="13.2">
      <c r="A275" s="74"/>
      <c r="D275" s="74"/>
      <c r="E275" s="74"/>
      <c r="F275" s="74"/>
    </row>
    <row r="276" spans="1:6" ht="13.2">
      <c r="A276" s="74"/>
      <c r="D276" s="74"/>
      <c r="E276" s="74"/>
      <c r="F276" s="74"/>
    </row>
    <row r="277" spans="1:6" ht="13.2">
      <c r="A277" s="74"/>
      <c r="D277" s="74"/>
      <c r="E277" s="74"/>
      <c r="F277" s="74"/>
    </row>
    <row r="278" spans="1:6" ht="13.2">
      <c r="A278" s="74"/>
      <c r="D278" s="74"/>
      <c r="E278" s="74"/>
      <c r="F278" s="74"/>
    </row>
    <row r="279" spans="1:6" ht="13.2">
      <c r="A279" s="74"/>
      <c r="D279" s="74"/>
      <c r="E279" s="74"/>
      <c r="F279" s="74"/>
    </row>
    <row r="280" spans="1:6" ht="13.2">
      <c r="A280" s="74"/>
      <c r="D280" s="74"/>
      <c r="E280" s="74"/>
      <c r="F280" s="74"/>
    </row>
    <row r="281" spans="1:6" ht="13.2">
      <c r="A281" s="74"/>
      <c r="D281" s="74"/>
      <c r="E281" s="74"/>
      <c r="F281" s="74"/>
    </row>
    <row r="282" spans="1:6" ht="13.2">
      <c r="A282" s="74"/>
      <c r="D282" s="74"/>
      <c r="E282" s="74"/>
      <c r="F282" s="74"/>
    </row>
    <row r="283" spans="1:6" ht="13.2">
      <c r="A283" s="74"/>
      <c r="D283" s="74"/>
      <c r="E283" s="74"/>
      <c r="F283" s="74"/>
    </row>
    <row r="284" spans="1:6" ht="13.2">
      <c r="A284" s="74"/>
      <c r="D284" s="74"/>
      <c r="E284" s="74"/>
      <c r="F284" s="74"/>
    </row>
    <row r="285" spans="1:6" ht="13.2">
      <c r="A285" s="74"/>
      <c r="D285" s="74"/>
      <c r="E285" s="74"/>
      <c r="F285" s="74"/>
    </row>
    <row r="286" spans="1:6" ht="13.2">
      <c r="A286" s="74"/>
      <c r="D286" s="74"/>
      <c r="E286" s="74"/>
      <c r="F286" s="74"/>
    </row>
    <row r="287" spans="1:6" ht="13.2">
      <c r="A287" s="74"/>
      <c r="D287" s="74"/>
      <c r="E287" s="74"/>
      <c r="F287" s="74"/>
    </row>
    <row r="288" spans="1:6" ht="13.2">
      <c r="A288" s="74"/>
      <c r="D288" s="74"/>
      <c r="E288" s="74"/>
      <c r="F288" s="74"/>
    </row>
    <row r="289" spans="1:6" ht="13.2">
      <c r="A289" s="74"/>
      <c r="D289" s="74"/>
      <c r="E289" s="74"/>
      <c r="F289" s="74"/>
    </row>
    <row r="290" spans="1:6" ht="13.2">
      <c r="A290" s="74"/>
      <c r="D290" s="74"/>
      <c r="E290" s="74"/>
      <c r="F290" s="74"/>
    </row>
    <row r="291" spans="1:6" ht="13.2">
      <c r="A291" s="74"/>
      <c r="D291" s="74"/>
      <c r="E291" s="74"/>
      <c r="F291" s="74"/>
    </row>
    <row r="292" spans="1:6" ht="13.2">
      <c r="A292" s="74"/>
      <c r="D292" s="74"/>
      <c r="E292" s="74"/>
      <c r="F292" s="74"/>
    </row>
    <row r="293" spans="1:6" ht="13.2">
      <c r="A293" s="74"/>
      <c r="D293" s="74"/>
      <c r="E293" s="74"/>
      <c r="F293" s="74"/>
    </row>
    <row r="294" spans="1:6" ht="13.2">
      <c r="A294" s="74"/>
      <c r="D294" s="74"/>
      <c r="E294" s="74"/>
      <c r="F294" s="74"/>
    </row>
    <row r="295" spans="1:6" ht="13.2">
      <c r="A295" s="74"/>
      <c r="D295" s="74"/>
      <c r="E295" s="74"/>
      <c r="F295" s="74"/>
    </row>
    <row r="296" spans="1:6" ht="13.2">
      <c r="A296" s="74"/>
      <c r="D296" s="74"/>
      <c r="E296" s="74"/>
      <c r="F296" s="74"/>
    </row>
    <row r="297" spans="1:6" ht="13.2">
      <c r="A297" s="74"/>
      <c r="D297" s="74"/>
      <c r="E297" s="74"/>
      <c r="F297" s="74"/>
    </row>
    <row r="298" spans="1:6" ht="13.2">
      <c r="A298" s="74"/>
      <c r="D298" s="74"/>
      <c r="E298" s="74"/>
      <c r="F298" s="74"/>
    </row>
    <row r="299" spans="1:6" ht="13.2">
      <c r="A299" s="74"/>
      <c r="D299" s="74"/>
      <c r="E299" s="74"/>
      <c r="F299" s="74"/>
    </row>
    <row r="300" spans="1:6" ht="13.2">
      <c r="A300" s="74"/>
      <c r="D300" s="74"/>
      <c r="E300" s="74"/>
      <c r="F300" s="74"/>
    </row>
    <row r="301" spans="1:6" ht="13.2">
      <c r="A301" s="74"/>
      <c r="D301" s="74"/>
      <c r="E301" s="74"/>
      <c r="F301" s="74"/>
    </row>
    <row r="302" spans="1:6" ht="13.2">
      <c r="A302" s="74"/>
      <c r="D302" s="74"/>
      <c r="E302" s="74"/>
      <c r="F302" s="74"/>
    </row>
    <row r="303" spans="1:6" ht="13.2">
      <c r="A303" s="74"/>
      <c r="D303" s="74"/>
      <c r="E303" s="74"/>
      <c r="F303" s="74"/>
    </row>
    <row r="304" spans="1:6" ht="13.2">
      <c r="A304" s="74"/>
      <c r="D304" s="74"/>
      <c r="E304" s="74"/>
      <c r="F304" s="74"/>
    </row>
    <row r="305" spans="1:6" ht="13.2">
      <c r="A305" s="74"/>
      <c r="D305" s="74"/>
      <c r="E305" s="74"/>
      <c r="F305" s="74"/>
    </row>
    <row r="306" spans="1:6" ht="13.2">
      <c r="A306" s="74"/>
      <c r="D306" s="74"/>
      <c r="E306" s="74"/>
      <c r="F306" s="74"/>
    </row>
    <row r="307" spans="1:6" ht="13.2">
      <c r="A307" s="74"/>
      <c r="D307" s="74"/>
      <c r="E307" s="74"/>
      <c r="F307" s="74"/>
    </row>
    <row r="308" spans="1:6" ht="13.2">
      <c r="A308" s="74"/>
      <c r="D308" s="74"/>
      <c r="E308" s="74"/>
      <c r="F308" s="74"/>
    </row>
    <row r="309" spans="1:6" ht="13.2">
      <c r="A309" s="74"/>
      <c r="D309" s="74"/>
      <c r="E309" s="74"/>
      <c r="F309" s="74"/>
    </row>
    <row r="310" spans="1:6" ht="13.2">
      <c r="A310" s="74"/>
      <c r="D310" s="74"/>
      <c r="E310" s="74"/>
      <c r="F310" s="74"/>
    </row>
    <row r="311" spans="1:6" ht="13.2">
      <c r="A311" s="74"/>
      <c r="D311" s="74"/>
      <c r="E311" s="74"/>
      <c r="F311" s="74"/>
    </row>
    <row r="312" spans="1:6" ht="13.2">
      <c r="A312" s="74"/>
      <c r="D312" s="74"/>
      <c r="E312" s="74"/>
      <c r="F312" s="74"/>
    </row>
    <row r="313" spans="1:6" ht="13.2">
      <c r="A313" s="74"/>
      <c r="D313" s="74"/>
      <c r="E313" s="74"/>
      <c r="F313" s="74"/>
    </row>
    <row r="314" spans="1:6" ht="13.2">
      <c r="A314" s="74"/>
      <c r="D314" s="74"/>
      <c r="E314" s="74"/>
      <c r="F314" s="74"/>
    </row>
    <row r="315" spans="1:6" ht="13.2">
      <c r="A315" s="74"/>
      <c r="D315" s="74"/>
      <c r="E315" s="74"/>
      <c r="F315" s="74"/>
    </row>
    <row r="316" spans="1:6" ht="13.2">
      <c r="A316" s="74"/>
      <c r="D316" s="74"/>
      <c r="E316" s="74"/>
      <c r="F316" s="74"/>
    </row>
    <row r="317" spans="1:6" ht="13.2">
      <c r="A317" s="74"/>
      <c r="D317" s="74"/>
      <c r="E317" s="74"/>
      <c r="F317" s="74"/>
    </row>
    <row r="318" spans="1:6" ht="13.2">
      <c r="A318" s="74"/>
      <c r="D318" s="74"/>
      <c r="E318" s="74"/>
      <c r="F318" s="74"/>
    </row>
    <row r="319" spans="1:6" ht="13.2">
      <c r="A319" s="74"/>
      <c r="D319" s="74"/>
      <c r="E319" s="74"/>
      <c r="F319" s="74"/>
    </row>
    <row r="320" spans="1:6" ht="13.2">
      <c r="A320" s="74"/>
      <c r="D320" s="74"/>
      <c r="E320" s="74"/>
      <c r="F320" s="74"/>
    </row>
    <row r="321" spans="1:6" ht="13.2">
      <c r="A321" s="74"/>
      <c r="D321" s="74"/>
      <c r="E321" s="74"/>
      <c r="F321" s="74"/>
    </row>
    <row r="322" spans="1:6" ht="13.2">
      <c r="A322" s="74"/>
      <c r="D322" s="74"/>
      <c r="E322" s="74"/>
      <c r="F322" s="74"/>
    </row>
    <row r="323" spans="1:6" ht="13.2">
      <c r="A323" s="74"/>
      <c r="D323" s="74"/>
      <c r="E323" s="74"/>
      <c r="F323" s="74"/>
    </row>
    <row r="324" spans="1:6" ht="13.2">
      <c r="A324" s="74"/>
      <c r="D324" s="74"/>
      <c r="E324" s="74"/>
      <c r="F324" s="74"/>
    </row>
    <row r="325" spans="1:6" ht="13.2">
      <c r="A325" s="74"/>
      <c r="D325" s="74"/>
      <c r="E325" s="74"/>
      <c r="F325" s="74"/>
    </row>
    <row r="326" spans="1:6" ht="13.2">
      <c r="A326" s="74"/>
      <c r="D326" s="74"/>
      <c r="E326" s="74"/>
      <c r="F326" s="74"/>
    </row>
    <row r="327" spans="1:6" ht="13.2">
      <c r="A327" s="74"/>
      <c r="D327" s="74"/>
      <c r="E327" s="74"/>
      <c r="F327" s="74"/>
    </row>
    <row r="328" spans="1:6" ht="13.2">
      <c r="A328" s="74"/>
      <c r="D328" s="74"/>
      <c r="E328" s="74"/>
      <c r="F328" s="74"/>
    </row>
    <row r="329" spans="1:6" ht="13.2">
      <c r="A329" s="74"/>
      <c r="D329" s="74"/>
      <c r="E329" s="74"/>
      <c r="F329" s="74"/>
    </row>
    <row r="330" spans="1:6" ht="13.2">
      <c r="A330" s="74"/>
      <c r="D330" s="74"/>
      <c r="E330" s="74"/>
      <c r="F330" s="74"/>
    </row>
    <row r="331" spans="1:6" ht="13.2">
      <c r="A331" s="74"/>
      <c r="D331" s="74"/>
      <c r="E331" s="74"/>
      <c r="F331" s="74"/>
    </row>
    <row r="332" spans="1:6" ht="13.2">
      <c r="A332" s="74"/>
      <c r="D332" s="74"/>
      <c r="E332" s="74"/>
      <c r="F332" s="74"/>
    </row>
    <row r="333" spans="1:6" ht="13.2">
      <c r="A333" s="74"/>
      <c r="D333" s="74"/>
      <c r="E333" s="74"/>
      <c r="F333" s="74"/>
    </row>
    <row r="334" spans="1:6" ht="13.2">
      <c r="A334" s="74"/>
      <c r="D334" s="74"/>
      <c r="E334" s="74"/>
      <c r="F334" s="74"/>
    </row>
    <row r="335" spans="1:6" ht="13.2">
      <c r="A335" s="74"/>
      <c r="D335" s="74"/>
      <c r="E335" s="74"/>
      <c r="F335" s="74"/>
    </row>
    <row r="336" spans="1:6" ht="13.2">
      <c r="A336" s="74"/>
      <c r="D336" s="74"/>
      <c r="E336" s="74"/>
      <c r="F336" s="74"/>
    </row>
    <row r="337" spans="1:6" ht="13.2">
      <c r="A337" s="74"/>
      <c r="D337" s="74"/>
      <c r="E337" s="74"/>
      <c r="F337" s="74"/>
    </row>
    <row r="338" spans="1:6" ht="13.2">
      <c r="A338" s="74"/>
      <c r="D338" s="74"/>
      <c r="E338" s="74"/>
      <c r="F338" s="74"/>
    </row>
    <row r="339" spans="1:6" ht="13.2">
      <c r="A339" s="74"/>
      <c r="D339" s="74"/>
      <c r="E339" s="74"/>
      <c r="F339" s="74"/>
    </row>
    <row r="340" spans="1:6" ht="13.2">
      <c r="A340" s="74"/>
      <c r="D340" s="74"/>
      <c r="E340" s="74"/>
      <c r="F340" s="74"/>
    </row>
    <row r="341" spans="1:6" ht="13.2">
      <c r="A341" s="74"/>
      <c r="D341" s="74"/>
      <c r="E341" s="74"/>
      <c r="F341" s="74"/>
    </row>
    <row r="342" spans="1:6" ht="13.2">
      <c r="A342" s="74"/>
      <c r="D342" s="74"/>
      <c r="E342" s="74"/>
      <c r="F342" s="74"/>
    </row>
    <row r="343" spans="1:6" ht="13.2">
      <c r="A343" s="74"/>
      <c r="D343" s="74"/>
      <c r="E343" s="74"/>
      <c r="F343" s="74"/>
    </row>
    <row r="344" spans="1:6" ht="13.2">
      <c r="A344" s="74"/>
      <c r="D344" s="74"/>
      <c r="E344" s="74"/>
      <c r="F344" s="74"/>
    </row>
    <row r="345" spans="1:6" ht="13.2">
      <c r="A345" s="74"/>
      <c r="D345" s="74"/>
      <c r="E345" s="74"/>
      <c r="F345" s="74"/>
    </row>
    <row r="346" spans="1:6" ht="13.2">
      <c r="A346" s="74"/>
      <c r="D346" s="74"/>
      <c r="E346" s="74"/>
      <c r="F346" s="74"/>
    </row>
    <row r="347" spans="1:6" ht="13.2">
      <c r="A347" s="74"/>
      <c r="D347" s="74"/>
      <c r="E347" s="74"/>
      <c r="F347" s="74"/>
    </row>
    <row r="348" spans="1:6" ht="13.2">
      <c r="A348" s="74"/>
      <c r="D348" s="74"/>
      <c r="E348" s="74"/>
      <c r="F348" s="74"/>
    </row>
    <row r="349" spans="1:6" ht="13.2">
      <c r="A349" s="74"/>
      <c r="D349" s="74"/>
      <c r="E349" s="74"/>
      <c r="F349" s="74"/>
    </row>
    <row r="350" spans="1:6" ht="13.2">
      <c r="A350" s="74"/>
      <c r="D350" s="74"/>
      <c r="E350" s="74"/>
      <c r="F350" s="74"/>
    </row>
    <row r="351" spans="1:6" ht="13.2">
      <c r="A351" s="74"/>
      <c r="D351" s="74"/>
      <c r="E351" s="74"/>
      <c r="F351" s="74"/>
    </row>
    <row r="352" spans="1:6" ht="13.2">
      <c r="A352" s="74"/>
      <c r="D352" s="74"/>
      <c r="E352" s="74"/>
      <c r="F352" s="74"/>
    </row>
    <row r="353" spans="1:6" ht="13.2">
      <c r="A353" s="74"/>
      <c r="D353" s="74"/>
      <c r="E353" s="74"/>
      <c r="F353" s="74"/>
    </row>
    <row r="354" spans="1:6" ht="13.2">
      <c r="A354" s="74"/>
      <c r="D354" s="74"/>
      <c r="E354" s="74"/>
      <c r="F354" s="74"/>
    </row>
    <row r="355" spans="1:6" ht="13.2">
      <c r="A355" s="74"/>
      <c r="D355" s="74"/>
      <c r="E355" s="74"/>
      <c r="F355" s="74"/>
    </row>
    <row r="356" spans="1:6" ht="13.2">
      <c r="A356" s="74"/>
      <c r="D356" s="74"/>
      <c r="E356" s="74"/>
      <c r="F356" s="74"/>
    </row>
    <row r="357" spans="1:6" ht="13.2">
      <c r="A357" s="74"/>
      <c r="D357" s="74"/>
      <c r="E357" s="74"/>
      <c r="F357" s="74"/>
    </row>
    <row r="358" spans="1:6" ht="13.2">
      <c r="A358" s="74"/>
      <c r="D358" s="74"/>
      <c r="E358" s="74"/>
      <c r="F358" s="74"/>
    </row>
    <row r="359" spans="1:6" ht="13.2">
      <c r="A359" s="74"/>
      <c r="D359" s="74"/>
      <c r="E359" s="74"/>
      <c r="F359" s="74"/>
    </row>
    <row r="360" spans="1:6" ht="13.2">
      <c r="A360" s="74"/>
      <c r="D360" s="74"/>
      <c r="E360" s="74"/>
      <c r="F360" s="74"/>
    </row>
    <row r="361" spans="1:6" ht="13.2">
      <c r="A361" s="74"/>
      <c r="D361" s="74"/>
      <c r="E361" s="74"/>
      <c r="F361" s="74"/>
    </row>
    <row r="362" spans="1:6" ht="13.2">
      <c r="A362" s="74"/>
      <c r="D362" s="74"/>
      <c r="E362" s="74"/>
      <c r="F362" s="74"/>
    </row>
    <row r="363" spans="1:6" ht="13.2">
      <c r="A363" s="74"/>
      <c r="D363" s="74"/>
      <c r="E363" s="74"/>
      <c r="F363" s="74"/>
    </row>
    <row r="364" spans="1:6" ht="13.2">
      <c r="A364" s="74"/>
      <c r="D364" s="74"/>
      <c r="E364" s="74"/>
      <c r="F364" s="74"/>
    </row>
    <row r="365" spans="1:6" ht="13.2">
      <c r="A365" s="74"/>
      <c r="D365" s="74"/>
      <c r="E365" s="74"/>
      <c r="F365" s="74"/>
    </row>
    <row r="366" spans="1:6" ht="13.2">
      <c r="A366" s="74"/>
      <c r="D366" s="74"/>
      <c r="E366" s="74"/>
      <c r="F366" s="74"/>
    </row>
    <row r="367" spans="1:6" ht="13.2">
      <c r="A367" s="74"/>
      <c r="D367" s="74"/>
      <c r="E367" s="74"/>
      <c r="F367" s="74"/>
    </row>
    <row r="368" spans="1:6" ht="13.2">
      <c r="A368" s="74"/>
      <c r="D368" s="74"/>
      <c r="E368" s="74"/>
      <c r="F368" s="74"/>
    </row>
    <row r="369" spans="1:6" ht="13.2">
      <c r="A369" s="74"/>
      <c r="D369" s="74"/>
      <c r="E369" s="74"/>
      <c r="F369" s="74"/>
    </row>
    <row r="370" spans="1:6" ht="13.2">
      <c r="A370" s="74"/>
      <c r="D370" s="74"/>
      <c r="E370" s="74"/>
      <c r="F370" s="74"/>
    </row>
    <row r="371" spans="1:6" ht="13.2">
      <c r="A371" s="74"/>
      <c r="D371" s="74"/>
      <c r="E371" s="74"/>
      <c r="F371" s="74"/>
    </row>
    <row r="372" spans="1:6" ht="13.2">
      <c r="A372" s="74"/>
      <c r="D372" s="74"/>
      <c r="E372" s="74"/>
      <c r="F372" s="74"/>
    </row>
    <row r="373" spans="1:6" ht="13.2">
      <c r="A373" s="74"/>
      <c r="D373" s="74"/>
      <c r="E373" s="74"/>
      <c r="F373" s="74"/>
    </row>
    <row r="374" spans="1:6" ht="13.2">
      <c r="A374" s="74"/>
      <c r="D374" s="74"/>
      <c r="E374" s="74"/>
      <c r="F374" s="74"/>
    </row>
    <row r="375" spans="1:6" ht="13.2">
      <c r="A375" s="74"/>
      <c r="D375" s="74"/>
      <c r="E375" s="74"/>
      <c r="F375" s="74"/>
    </row>
    <row r="376" spans="1:6" ht="13.2">
      <c r="A376" s="74"/>
      <c r="D376" s="74"/>
      <c r="E376" s="74"/>
      <c r="F376" s="74"/>
    </row>
    <row r="377" spans="1:6" ht="13.2">
      <c r="A377" s="74"/>
      <c r="D377" s="74"/>
      <c r="E377" s="74"/>
      <c r="F377" s="74"/>
    </row>
    <row r="378" spans="1:6" ht="13.2">
      <c r="A378" s="74"/>
      <c r="D378" s="74"/>
      <c r="E378" s="74"/>
      <c r="F378" s="74"/>
    </row>
    <row r="379" spans="1:6" ht="13.2">
      <c r="A379" s="74"/>
      <c r="D379" s="74"/>
      <c r="E379" s="74"/>
      <c r="F379" s="74"/>
    </row>
    <row r="380" spans="1:6" ht="13.2">
      <c r="A380" s="74"/>
      <c r="D380" s="74"/>
      <c r="E380" s="74"/>
      <c r="F380" s="74"/>
    </row>
    <row r="381" spans="1:6" ht="13.2">
      <c r="A381" s="74"/>
      <c r="D381" s="74"/>
      <c r="E381" s="74"/>
      <c r="F381" s="74"/>
    </row>
    <row r="382" spans="1:6" ht="13.2">
      <c r="A382" s="74"/>
      <c r="D382" s="74"/>
      <c r="E382" s="74"/>
      <c r="F382" s="74"/>
    </row>
    <row r="383" spans="1:6" ht="13.2">
      <c r="A383" s="74"/>
      <c r="D383" s="74"/>
      <c r="E383" s="74"/>
      <c r="F383" s="74"/>
    </row>
    <row r="384" spans="1:6" ht="13.2">
      <c r="A384" s="74"/>
      <c r="D384" s="74"/>
      <c r="E384" s="74"/>
      <c r="F384" s="74"/>
    </row>
    <row r="385" spans="1:6" ht="13.2">
      <c r="A385" s="74"/>
      <c r="D385" s="74"/>
      <c r="E385" s="74"/>
      <c r="F385" s="74"/>
    </row>
    <row r="386" spans="1:6" ht="13.2">
      <c r="A386" s="74"/>
      <c r="D386" s="74"/>
      <c r="E386" s="74"/>
      <c r="F386" s="74"/>
    </row>
    <row r="387" spans="1:6" ht="13.2">
      <c r="A387" s="74"/>
      <c r="D387" s="74"/>
      <c r="E387" s="74"/>
      <c r="F387" s="74"/>
    </row>
    <row r="388" spans="1:6" ht="13.2">
      <c r="A388" s="74"/>
      <c r="D388" s="74"/>
      <c r="E388" s="74"/>
      <c r="F388" s="74"/>
    </row>
    <row r="389" spans="1:6" ht="13.2">
      <c r="A389" s="74"/>
      <c r="D389" s="74"/>
      <c r="E389" s="74"/>
      <c r="F389" s="74"/>
    </row>
    <row r="390" spans="1:6" ht="13.2">
      <c r="A390" s="74"/>
      <c r="D390" s="74"/>
      <c r="E390" s="74"/>
      <c r="F390" s="74"/>
    </row>
    <row r="391" spans="1:6" ht="13.2">
      <c r="A391" s="74"/>
      <c r="D391" s="74"/>
      <c r="E391" s="74"/>
      <c r="F391" s="74"/>
    </row>
    <row r="392" spans="1:6" ht="13.2">
      <c r="A392" s="74"/>
      <c r="D392" s="74"/>
      <c r="E392" s="74"/>
      <c r="F392" s="74"/>
    </row>
    <row r="393" spans="1:6" ht="13.2">
      <c r="A393" s="74"/>
      <c r="D393" s="74"/>
      <c r="E393" s="74"/>
      <c r="F393" s="74"/>
    </row>
    <row r="394" spans="1:6" ht="13.2">
      <c r="A394" s="74"/>
      <c r="D394" s="74"/>
      <c r="E394" s="74"/>
      <c r="F394" s="74"/>
    </row>
    <row r="395" spans="1:6" ht="13.2">
      <c r="A395" s="74"/>
      <c r="D395" s="74"/>
      <c r="E395" s="74"/>
      <c r="F395" s="74"/>
    </row>
    <row r="396" spans="1:6" ht="13.2">
      <c r="A396" s="74"/>
      <c r="D396" s="74"/>
      <c r="E396" s="74"/>
      <c r="F396" s="74"/>
    </row>
    <row r="397" spans="1:6" ht="13.2">
      <c r="A397" s="74"/>
      <c r="D397" s="74"/>
      <c r="E397" s="74"/>
      <c r="F397" s="74"/>
    </row>
    <row r="398" spans="1:6" ht="13.2">
      <c r="A398" s="74"/>
      <c r="D398" s="74"/>
      <c r="E398" s="74"/>
      <c r="F398" s="74"/>
    </row>
    <row r="399" spans="1:6" ht="13.2">
      <c r="A399" s="74"/>
      <c r="D399" s="74"/>
      <c r="E399" s="74"/>
      <c r="F399" s="74"/>
    </row>
    <row r="400" spans="1:6" ht="13.2">
      <c r="A400" s="74"/>
      <c r="D400" s="74"/>
      <c r="E400" s="74"/>
      <c r="F400" s="74"/>
    </row>
    <row r="401" spans="1:6" ht="13.2">
      <c r="A401" s="74"/>
      <c r="D401" s="74"/>
      <c r="E401" s="74"/>
      <c r="F401" s="74"/>
    </row>
    <row r="402" spans="1:6" ht="13.2">
      <c r="A402" s="74"/>
      <c r="D402" s="74"/>
      <c r="E402" s="74"/>
      <c r="F402" s="74"/>
    </row>
    <row r="403" spans="1:6" ht="13.2">
      <c r="A403" s="74"/>
      <c r="D403" s="74"/>
      <c r="E403" s="74"/>
      <c r="F403" s="74"/>
    </row>
    <row r="404" spans="1:6" ht="13.2">
      <c r="A404" s="74"/>
      <c r="D404" s="74"/>
      <c r="E404" s="74"/>
      <c r="F404" s="74"/>
    </row>
    <row r="405" spans="1:6" ht="13.2">
      <c r="A405" s="74"/>
      <c r="D405" s="74"/>
      <c r="E405" s="74"/>
      <c r="F405" s="74"/>
    </row>
    <row r="406" spans="1:6" ht="13.2">
      <c r="A406" s="74"/>
      <c r="D406" s="74"/>
      <c r="E406" s="74"/>
      <c r="F406" s="74"/>
    </row>
    <row r="407" spans="1:6" ht="13.2">
      <c r="A407" s="74"/>
      <c r="D407" s="74"/>
      <c r="E407" s="74"/>
      <c r="F407" s="74"/>
    </row>
    <row r="408" spans="1:6" ht="13.2">
      <c r="A408" s="74"/>
      <c r="D408" s="74"/>
      <c r="E408" s="74"/>
      <c r="F408" s="74"/>
    </row>
    <row r="409" spans="1:6" ht="13.2">
      <c r="A409" s="74"/>
      <c r="D409" s="74"/>
      <c r="E409" s="74"/>
      <c r="F409" s="74"/>
    </row>
    <row r="410" spans="1:6" ht="13.2">
      <c r="A410" s="74"/>
      <c r="D410" s="74"/>
      <c r="E410" s="74"/>
      <c r="F410" s="74"/>
    </row>
    <row r="411" spans="1:6" ht="13.2">
      <c r="A411" s="74"/>
      <c r="D411" s="74"/>
      <c r="E411" s="74"/>
      <c r="F411" s="74"/>
    </row>
    <row r="412" spans="1:6" ht="13.2">
      <c r="A412" s="74"/>
      <c r="D412" s="74"/>
      <c r="E412" s="74"/>
      <c r="F412" s="74"/>
    </row>
    <row r="413" spans="1:6" ht="13.2">
      <c r="A413" s="74"/>
      <c r="D413" s="74"/>
      <c r="E413" s="74"/>
      <c r="F413" s="74"/>
    </row>
    <row r="414" spans="1:6" ht="13.2">
      <c r="A414" s="74"/>
      <c r="D414" s="74"/>
      <c r="E414" s="74"/>
      <c r="F414" s="74"/>
    </row>
    <row r="415" spans="1:6" ht="13.2">
      <c r="A415" s="74"/>
      <c r="D415" s="74"/>
      <c r="E415" s="74"/>
      <c r="F415" s="74"/>
    </row>
    <row r="416" spans="1:6" ht="13.2">
      <c r="A416" s="74"/>
      <c r="D416" s="74"/>
      <c r="E416" s="74"/>
      <c r="F416" s="74"/>
    </row>
    <row r="417" spans="1:6" ht="13.2">
      <c r="A417" s="74"/>
      <c r="D417" s="74"/>
      <c r="E417" s="74"/>
      <c r="F417" s="74"/>
    </row>
    <row r="418" spans="1:6" ht="13.2">
      <c r="A418" s="74"/>
      <c r="D418" s="74"/>
      <c r="E418" s="74"/>
      <c r="F418" s="74"/>
    </row>
    <row r="419" spans="1:6" ht="13.2">
      <c r="A419" s="74"/>
      <c r="D419" s="74"/>
      <c r="E419" s="74"/>
      <c r="F419" s="74"/>
    </row>
    <row r="420" spans="1:6" ht="13.2">
      <c r="A420" s="74"/>
      <c r="D420" s="74"/>
      <c r="E420" s="74"/>
      <c r="F420" s="74"/>
    </row>
    <row r="421" spans="1:6" ht="13.2">
      <c r="A421" s="74"/>
      <c r="D421" s="74"/>
      <c r="E421" s="74"/>
      <c r="F421" s="74"/>
    </row>
    <row r="422" spans="1:6" ht="13.2">
      <c r="A422" s="74"/>
      <c r="D422" s="74"/>
      <c r="E422" s="74"/>
      <c r="F422" s="74"/>
    </row>
    <row r="423" spans="1:6" ht="13.2">
      <c r="A423" s="74"/>
      <c r="D423" s="74"/>
      <c r="E423" s="74"/>
      <c r="F423" s="74"/>
    </row>
    <row r="424" spans="1:6" ht="13.2">
      <c r="A424" s="74"/>
      <c r="D424" s="74"/>
      <c r="E424" s="74"/>
      <c r="F424" s="74"/>
    </row>
    <row r="425" spans="1:6" ht="13.2">
      <c r="A425" s="74"/>
      <c r="D425" s="74"/>
      <c r="E425" s="74"/>
      <c r="F425" s="74"/>
    </row>
    <row r="426" spans="1:6" ht="13.2">
      <c r="A426" s="74"/>
      <c r="D426" s="74"/>
      <c r="E426" s="74"/>
      <c r="F426" s="74"/>
    </row>
    <row r="427" spans="1:6" ht="13.2">
      <c r="A427" s="74"/>
      <c r="D427" s="74"/>
      <c r="E427" s="74"/>
      <c r="F427" s="74"/>
    </row>
    <row r="428" spans="1:6" ht="13.2">
      <c r="A428" s="74"/>
      <c r="D428" s="74"/>
      <c r="E428" s="74"/>
      <c r="F428" s="74"/>
    </row>
    <row r="429" spans="1:6" ht="13.2">
      <c r="A429" s="74"/>
      <c r="D429" s="74"/>
      <c r="E429" s="74"/>
      <c r="F429" s="74"/>
    </row>
    <row r="430" spans="1:6" ht="13.2">
      <c r="A430" s="74"/>
      <c r="D430" s="74"/>
      <c r="E430" s="74"/>
      <c r="F430" s="74"/>
    </row>
    <row r="431" spans="1:6" ht="13.2">
      <c r="A431" s="74"/>
      <c r="D431" s="74"/>
      <c r="E431" s="74"/>
      <c r="F431" s="74"/>
    </row>
    <row r="432" spans="1:6" ht="13.2">
      <c r="A432" s="74"/>
      <c r="D432" s="74"/>
      <c r="E432" s="74"/>
      <c r="F432" s="74"/>
    </row>
    <row r="433" spans="1:6" ht="13.2">
      <c r="A433" s="74"/>
      <c r="D433" s="74"/>
      <c r="E433" s="74"/>
      <c r="F433" s="74"/>
    </row>
    <row r="434" spans="1:6" ht="13.2">
      <c r="A434" s="74"/>
      <c r="D434" s="74"/>
      <c r="E434" s="74"/>
      <c r="F434" s="74"/>
    </row>
    <row r="435" spans="1:6" ht="13.2">
      <c r="A435" s="74"/>
      <c r="D435" s="74"/>
      <c r="E435" s="74"/>
      <c r="F435" s="74"/>
    </row>
    <row r="436" spans="1:6" ht="13.2">
      <c r="A436" s="74"/>
      <c r="D436" s="74"/>
      <c r="E436" s="74"/>
      <c r="F436" s="74"/>
    </row>
    <row r="437" spans="1:6" ht="13.2">
      <c r="A437" s="74"/>
      <c r="D437" s="74"/>
      <c r="E437" s="74"/>
      <c r="F437" s="74"/>
    </row>
    <row r="438" spans="1:6" ht="13.2">
      <c r="A438" s="74"/>
      <c r="D438" s="74"/>
      <c r="E438" s="74"/>
      <c r="F438" s="74"/>
    </row>
    <row r="439" spans="1:6" ht="13.2">
      <c r="A439" s="74"/>
      <c r="D439" s="74"/>
      <c r="E439" s="74"/>
      <c r="F439" s="74"/>
    </row>
    <row r="440" spans="1:6" ht="13.2">
      <c r="A440" s="74"/>
      <c r="D440" s="74"/>
      <c r="E440" s="74"/>
      <c r="F440" s="74"/>
    </row>
    <row r="441" spans="1:6" ht="13.2">
      <c r="A441" s="74"/>
      <c r="D441" s="74"/>
      <c r="E441" s="74"/>
      <c r="F441" s="74"/>
    </row>
    <row r="442" spans="1:6" ht="13.2">
      <c r="A442" s="74"/>
      <c r="D442" s="74"/>
      <c r="E442" s="74"/>
      <c r="F442" s="74"/>
    </row>
    <row r="443" spans="1:6" ht="13.2">
      <c r="A443" s="74"/>
      <c r="D443" s="74"/>
      <c r="E443" s="74"/>
      <c r="F443" s="74"/>
    </row>
    <row r="444" spans="1:6" ht="13.2">
      <c r="A444" s="74"/>
      <c r="D444" s="74"/>
      <c r="E444" s="74"/>
      <c r="F444" s="74"/>
    </row>
    <row r="445" spans="1:6" ht="13.2">
      <c r="A445" s="74"/>
      <c r="D445" s="74"/>
      <c r="E445" s="74"/>
      <c r="F445" s="74"/>
    </row>
    <row r="446" spans="1:6" ht="13.2">
      <c r="A446" s="74"/>
      <c r="D446" s="74"/>
      <c r="E446" s="74"/>
      <c r="F446" s="74"/>
    </row>
    <row r="447" spans="1:6" ht="13.2">
      <c r="A447" s="74"/>
      <c r="D447" s="74"/>
      <c r="E447" s="74"/>
      <c r="F447" s="74"/>
    </row>
    <row r="448" spans="1:6" ht="13.2">
      <c r="A448" s="74"/>
      <c r="D448" s="74"/>
      <c r="E448" s="74"/>
      <c r="F448" s="74"/>
    </row>
    <row r="449" spans="1:6" ht="13.2">
      <c r="A449" s="74"/>
      <c r="D449" s="74"/>
      <c r="E449" s="74"/>
      <c r="F449" s="74"/>
    </row>
    <row r="450" spans="1:6" ht="13.2">
      <c r="A450" s="74"/>
      <c r="D450" s="74"/>
      <c r="E450" s="74"/>
      <c r="F450" s="74"/>
    </row>
    <row r="451" spans="1:6" ht="13.2">
      <c r="A451" s="74"/>
      <c r="D451" s="74"/>
      <c r="E451" s="74"/>
      <c r="F451" s="74"/>
    </row>
    <row r="452" spans="1:6" ht="13.2">
      <c r="A452" s="74"/>
      <c r="D452" s="74"/>
      <c r="E452" s="74"/>
      <c r="F452" s="74"/>
    </row>
    <row r="453" spans="1:6" ht="13.2">
      <c r="A453" s="74"/>
      <c r="D453" s="74"/>
      <c r="E453" s="74"/>
      <c r="F453" s="74"/>
    </row>
    <row r="454" spans="1:6" ht="13.2">
      <c r="A454" s="74"/>
      <c r="D454" s="74"/>
      <c r="E454" s="74"/>
      <c r="F454" s="74"/>
    </row>
    <row r="455" spans="1:6" ht="13.2">
      <c r="A455" s="74"/>
      <c r="D455" s="74"/>
      <c r="E455" s="74"/>
      <c r="F455" s="74"/>
    </row>
    <row r="456" spans="1:6" ht="13.2">
      <c r="A456" s="74"/>
      <c r="D456" s="74"/>
      <c r="E456" s="74"/>
      <c r="F456" s="74"/>
    </row>
    <row r="457" spans="1:6" ht="13.2">
      <c r="A457" s="74"/>
      <c r="D457" s="74"/>
      <c r="E457" s="74"/>
      <c r="F457" s="74"/>
    </row>
    <row r="458" spans="1:6" ht="13.2">
      <c r="A458" s="74"/>
      <c r="D458" s="74"/>
      <c r="E458" s="74"/>
      <c r="F458" s="74"/>
    </row>
    <row r="459" spans="1:6" ht="13.2">
      <c r="A459" s="74"/>
      <c r="D459" s="74"/>
      <c r="E459" s="74"/>
      <c r="F459" s="74"/>
    </row>
    <row r="460" spans="1:6" ht="13.2">
      <c r="A460" s="74"/>
      <c r="D460" s="74"/>
      <c r="E460" s="74"/>
      <c r="F460" s="74"/>
    </row>
    <row r="461" spans="1:6" ht="13.2">
      <c r="A461" s="74"/>
      <c r="D461" s="74"/>
      <c r="E461" s="74"/>
      <c r="F461" s="74"/>
    </row>
    <row r="462" spans="1:6" ht="13.2">
      <c r="A462" s="74"/>
      <c r="D462" s="74"/>
      <c r="E462" s="74"/>
      <c r="F462" s="74"/>
    </row>
    <row r="463" spans="1:6" ht="13.2">
      <c r="A463" s="74"/>
      <c r="D463" s="74"/>
      <c r="E463" s="74"/>
      <c r="F463" s="74"/>
    </row>
    <row r="464" spans="1:6" ht="13.2">
      <c r="A464" s="74"/>
      <c r="D464" s="74"/>
      <c r="E464" s="74"/>
      <c r="F464" s="74"/>
    </row>
    <row r="465" spans="1:6" ht="13.2">
      <c r="A465" s="74"/>
      <c r="D465" s="74"/>
      <c r="E465" s="74"/>
      <c r="F465" s="74"/>
    </row>
    <row r="466" spans="1:6" ht="13.2">
      <c r="A466" s="74"/>
      <c r="D466" s="74"/>
      <c r="E466" s="74"/>
      <c r="F466" s="74"/>
    </row>
    <row r="467" spans="1:6" ht="13.2">
      <c r="A467" s="74"/>
      <c r="D467" s="74"/>
      <c r="E467" s="74"/>
      <c r="F467" s="74"/>
    </row>
    <row r="468" spans="1:6" ht="13.2">
      <c r="A468" s="74"/>
      <c r="D468" s="74"/>
      <c r="E468" s="74"/>
      <c r="F468" s="74"/>
    </row>
    <row r="469" spans="1:6" ht="13.2">
      <c r="A469" s="74"/>
      <c r="D469" s="74"/>
      <c r="E469" s="74"/>
      <c r="F469" s="74"/>
    </row>
    <row r="470" spans="1:6" ht="13.2">
      <c r="A470" s="74"/>
      <c r="D470" s="74"/>
      <c r="E470" s="74"/>
      <c r="F470" s="74"/>
    </row>
    <row r="471" spans="1:6" ht="13.2">
      <c r="A471" s="74"/>
      <c r="D471" s="74"/>
      <c r="E471" s="74"/>
      <c r="F471" s="74"/>
    </row>
    <row r="472" spans="1:6" ht="13.2">
      <c r="A472" s="74"/>
      <c r="D472" s="74"/>
      <c r="E472" s="74"/>
      <c r="F472" s="74"/>
    </row>
    <row r="473" spans="1:6" ht="13.2">
      <c r="A473" s="74"/>
      <c r="D473" s="74"/>
      <c r="E473" s="74"/>
      <c r="F473" s="74"/>
    </row>
    <row r="474" spans="1:6" ht="13.2">
      <c r="A474" s="74"/>
      <c r="D474" s="74"/>
      <c r="E474" s="74"/>
      <c r="F474" s="74"/>
    </row>
    <row r="475" spans="1:6" ht="13.2">
      <c r="A475" s="74"/>
      <c r="D475" s="74"/>
      <c r="E475" s="74"/>
      <c r="F475" s="74"/>
    </row>
    <row r="476" spans="1:6" ht="13.2">
      <c r="A476" s="74"/>
      <c r="D476" s="74"/>
      <c r="E476" s="74"/>
      <c r="F476" s="74"/>
    </row>
    <row r="477" spans="1:6" ht="13.2">
      <c r="A477" s="74"/>
      <c r="D477" s="74"/>
      <c r="E477" s="74"/>
      <c r="F477" s="74"/>
    </row>
    <row r="478" spans="1:6" ht="13.2">
      <c r="A478" s="74"/>
      <c r="D478" s="74"/>
      <c r="E478" s="74"/>
      <c r="F478" s="74"/>
    </row>
    <row r="479" spans="1:6" ht="13.2">
      <c r="A479" s="74"/>
      <c r="D479" s="74"/>
      <c r="E479" s="74"/>
      <c r="F479" s="74"/>
    </row>
    <row r="480" spans="1:6" ht="13.2">
      <c r="A480" s="74"/>
      <c r="D480" s="74"/>
      <c r="E480" s="74"/>
      <c r="F480" s="74"/>
    </row>
    <row r="481" spans="1:6" ht="13.2">
      <c r="A481" s="74"/>
      <c r="D481" s="74"/>
      <c r="E481" s="74"/>
      <c r="F481" s="74"/>
    </row>
    <row r="482" spans="1:6" ht="13.2">
      <c r="A482" s="74"/>
      <c r="D482" s="74"/>
      <c r="E482" s="74"/>
      <c r="F482" s="74"/>
    </row>
    <row r="483" spans="1:6" ht="13.2">
      <c r="A483" s="74"/>
      <c r="D483" s="74"/>
      <c r="E483" s="74"/>
      <c r="F483" s="74"/>
    </row>
    <row r="484" spans="1:6" ht="13.2">
      <c r="A484" s="74"/>
      <c r="D484" s="74"/>
      <c r="E484" s="74"/>
      <c r="F484" s="74"/>
    </row>
    <row r="485" spans="1:6" ht="13.2">
      <c r="A485" s="74"/>
      <c r="D485" s="74"/>
      <c r="E485" s="74"/>
      <c r="F485" s="74"/>
    </row>
    <row r="486" spans="1:6" ht="13.2">
      <c r="A486" s="74"/>
      <c r="D486" s="74"/>
      <c r="E486" s="74"/>
      <c r="F486" s="74"/>
    </row>
    <row r="487" spans="1:6" ht="13.2">
      <c r="A487" s="74"/>
      <c r="D487" s="74"/>
      <c r="E487" s="74"/>
      <c r="F487" s="74"/>
    </row>
    <row r="488" spans="1:6" ht="13.2">
      <c r="A488" s="74"/>
      <c r="D488" s="74"/>
      <c r="E488" s="74"/>
      <c r="F488" s="74"/>
    </row>
    <row r="489" spans="1:6" ht="13.2">
      <c r="A489" s="74"/>
      <c r="D489" s="74"/>
      <c r="E489" s="74"/>
      <c r="F489" s="74"/>
    </row>
    <row r="490" spans="1:6" ht="13.2">
      <c r="A490" s="74"/>
      <c r="D490" s="74"/>
      <c r="E490" s="74"/>
      <c r="F490" s="74"/>
    </row>
    <row r="491" spans="1:6" ht="13.2">
      <c r="A491" s="74"/>
      <c r="D491" s="74"/>
      <c r="E491" s="74"/>
      <c r="F491" s="74"/>
    </row>
    <row r="492" spans="1:6" ht="13.2">
      <c r="A492" s="74"/>
      <c r="D492" s="74"/>
      <c r="E492" s="74"/>
      <c r="F492" s="74"/>
    </row>
    <row r="493" spans="1:6" ht="13.2">
      <c r="A493" s="74"/>
      <c r="D493" s="74"/>
      <c r="E493" s="74"/>
      <c r="F493" s="74"/>
    </row>
    <row r="494" spans="1:6" ht="13.2">
      <c r="A494" s="74"/>
      <c r="D494" s="74"/>
      <c r="E494" s="74"/>
      <c r="F494" s="74"/>
    </row>
    <row r="495" spans="1:6" ht="13.2">
      <c r="A495" s="74"/>
      <c r="D495" s="74"/>
      <c r="E495" s="74"/>
      <c r="F495" s="74"/>
    </row>
    <row r="496" spans="1:6" ht="13.2">
      <c r="A496" s="74"/>
      <c r="D496" s="74"/>
      <c r="E496" s="74"/>
      <c r="F496" s="74"/>
    </row>
    <row r="497" spans="1:6" ht="13.2">
      <c r="A497" s="74"/>
      <c r="D497" s="74"/>
      <c r="E497" s="74"/>
      <c r="F497" s="74"/>
    </row>
    <row r="498" spans="1:6" ht="13.2">
      <c r="A498" s="74"/>
      <c r="D498" s="74"/>
      <c r="E498" s="74"/>
      <c r="F498" s="74"/>
    </row>
    <row r="499" spans="1:6" ht="13.2">
      <c r="A499" s="74"/>
      <c r="D499" s="74"/>
      <c r="E499" s="74"/>
      <c r="F499" s="74"/>
    </row>
    <row r="500" spans="1:6" ht="13.2">
      <c r="A500" s="74"/>
      <c r="D500" s="74"/>
      <c r="E500" s="74"/>
      <c r="F500" s="74"/>
    </row>
    <row r="501" spans="1:6" ht="13.2">
      <c r="A501" s="74"/>
      <c r="D501" s="74"/>
      <c r="E501" s="74"/>
      <c r="F501" s="74"/>
    </row>
    <row r="502" spans="1:6" ht="13.2">
      <c r="A502" s="74"/>
      <c r="D502" s="74"/>
      <c r="E502" s="74"/>
      <c r="F502" s="74"/>
    </row>
    <row r="503" spans="1:6" ht="13.2">
      <c r="A503" s="74"/>
      <c r="D503" s="74"/>
      <c r="E503" s="74"/>
      <c r="F503" s="74"/>
    </row>
    <row r="504" spans="1:6" ht="13.2">
      <c r="A504" s="74"/>
      <c r="D504" s="74"/>
      <c r="E504" s="74"/>
      <c r="F504" s="74"/>
    </row>
    <row r="505" spans="1:6" ht="13.2">
      <c r="A505" s="74"/>
      <c r="D505" s="74"/>
      <c r="E505" s="74"/>
      <c r="F505" s="74"/>
    </row>
    <row r="506" spans="1:6" ht="13.2">
      <c r="A506" s="74"/>
      <c r="D506" s="74"/>
      <c r="E506" s="74"/>
      <c r="F506" s="74"/>
    </row>
    <row r="507" spans="1:6" ht="13.2">
      <c r="A507" s="74"/>
      <c r="D507" s="74"/>
      <c r="E507" s="74"/>
      <c r="F507" s="74"/>
    </row>
    <row r="508" spans="1:6" ht="13.2">
      <c r="A508" s="74"/>
      <c r="D508" s="74"/>
      <c r="E508" s="74"/>
      <c r="F508" s="74"/>
    </row>
    <row r="509" spans="1:6" ht="13.2">
      <c r="A509" s="74"/>
      <c r="D509" s="74"/>
      <c r="E509" s="74"/>
      <c r="F509" s="74"/>
    </row>
    <row r="510" spans="1:6" ht="13.2">
      <c r="A510" s="74"/>
      <c r="D510" s="74"/>
      <c r="E510" s="74"/>
      <c r="F510" s="74"/>
    </row>
    <row r="511" spans="1:6" ht="13.2">
      <c r="A511" s="74"/>
      <c r="D511" s="74"/>
      <c r="E511" s="74"/>
      <c r="F511" s="74"/>
    </row>
    <row r="512" spans="1:6" ht="13.2">
      <c r="A512" s="74"/>
      <c r="D512" s="74"/>
      <c r="E512" s="74"/>
      <c r="F512" s="74"/>
    </row>
    <row r="513" spans="1:6" ht="13.2">
      <c r="A513" s="74"/>
      <c r="D513" s="74"/>
      <c r="E513" s="74"/>
      <c r="F513" s="74"/>
    </row>
    <row r="514" spans="1:6" ht="13.2">
      <c r="A514" s="74"/>
      <c r="D514" s="74"/>
      <c r="E514" s="74"/>
      <c r="F514" s="74"/>
    </row>
    <row r="515" spans="1:6" ht="13.2">
      <c r="A515" s="74"/>
      <c r="D515" s="74"/>
      <c r="E515" s="74"/>
      <c r="F515" s="74"/>
    </row>
    <row r="516" spans="1:6" ht="13.2">
      <c r="A516" s="74"/>
      <c r="D516" s="74"/>
      <c r="E516" s="74"/>
      <c r="F516" s="74"/>
    </row>
    <row r="517" spans="1:6" ht="13.2">
      <c r="A517" s="74"/>
      <c r="D517" s="74"/>
      <c r="E517" s="74"/>
      <c r="F517" s="74"/>
    </row>
    <row r="518" spans="1:6" ht="13.2">
      <c r="A518" s="74"/>
      <c r="D518" s="74"/>
      <c r="E518" s="74"/>
      <c r="F518" s="74"/>
    </row>
    <row r="519" spans="1:6" ht="13.2">
      <c r="A519" s="74"/>
      <c r="D519" s="74"/>
      <c r="E519" s="74"/>
      <c r="F519" s="74"/>
    </row>
    <row r="520" spans="1:6" ht="13.2">
      <c r="A520" s="74"/>
      <c r="D520" s="74"/>
      <c r="E520" s="74"/>
      <c r="F520" s="74"/>
    </row>
    <row r="521" spans="1:6" ht="13.2">
      <c r="A521" s="74"/>
      <c r="D521" s="74"/>
      <c r="E521" s="74"/>
      <c r="F521" s="74"/>
    </row>
    <row r="522" spans="1:6" ht="13.2">
      <c r="A522" s="74"/>
      <c r="D522" s="74"/>
      <c r="E522" s="74"/>
      <c r="F522" s="74"/>
    </row>
    <row r="523" spans="1:6" ht="13.2">
      <c r="A523" s="74"/>
      <c r="D523" s="74"/>
      <c r="E523" s="74"/>
      <c r="F523" s="74"/>
    </row>
    <row r="524" spans="1:6" ht="13.2">
      <c r="A524" s="74"/>
      <c r="D524" s="74"/>
      <c r="E524" s="74"/>
      <c r="F524" s="74"/>
    </row>
    <row r="525" spans="1:6" ht="13.2">
      <c r="A525" s="74"/>
      <c r="D525" s="74"/>
      <c r="E525" s="74"/>
      <c r="F525" s="74"/>
    </row>
    <row r="526" spans="1:6" ht="13.2">
      <c r="A526" s="74"/>
      <c r="D526" s="74"/>
      <c r="E526" s="74"/>
      <c r="F526" s="74"/>
    </row>
    <row r="527" spans="1:6" ht="13.2">
      <c r="A527" s="74"/>
      <c r="D527" s="74"/>
      <c r="E527" s="74"/>
      <c r="F527" s="74"/>
    </row>
    <row r="528" spans="1:6" ht="13.2">
      <c r="A528" s="74"/>
      <c r="D528" s="74"/>
      <c r="E528" s="74"/>
      <c r="F528" s="74"/>
    </row>
    <row r="529" spans="1:6" ht="13.2">
      <c r="A529" s="74"/>
      <c r="D529" s="74"/>
      <c r="E529" s="74"/>
      <c r="F529" s="74"/>
    </row>
    <row r="530" spans="1:6" ht="13.2">
      <c r="A530" s="74"/>
      <c r="D530" s="74"/>
      <c r="E530" s="74"/>
      <c r="F530" s="74"/>
    </row>
    <row r="531" spans="1:6" ht="13.2">
      <c r="A531" s="74"/>
      <c r="D531" s="74"/>
      <c r="E531" s="74"/>
      <c r="F531" s="74"/>
    </row>
    <row r="532" spans="1:6" ht="13.2">
      <c r="A532" s="74"/>
      <c r="D532" s="74"/>
      <c r="E532" s="74"/>
      <c r="F532" s="74"/>
    </row>
    <row r="533" spans="1:6" ht="13.2">
      <c r="A533" s="74"/>
      <c r="D533" s="74"/>
      <c r="E533" s="74"/>
      <c r="F533" s="74"/>
    </row>
    <row r="534" spans="1:6" ht="13.2">
      <c r="A534" s="74"/>
      <c r="D534" s="74"/>
      <c r="E534" s="74"/>
      <c r="F534" s="74"/>
    </row>
    <row r="535" spans="1:6" ht="13.2">
      <c r="A535" s="74"/>
      <c r="D535" s="74"/>
      <c r="E535" s="74"/>
      <c r="F535" s="74"/>
    </row>
    <row r="536" spans="1:6" ht="13.2">
      <c r="A536" s="74"/>
      <c r="D536" s="74"/>
      <c r="E536" s="74"/>
      <c r="F536" s="74"/>
    </row>
    <row r="537" spans="1:6" ht="13.2">
      <c r="A537" s="74"/>
      <c r="D537" s="74"/>
      <c r="E537" s="74"/>
      <c r="F537" s="74"/>
    </row>
    <row r="538" spans="1:6" ht="13.2">
      <c r="A538" s="74"/>
      <c r="D538" s="74"/>
      <c r="E538" s="74"/>
      <c r="F538" s="74"/>
    </row>
    <row r="539" spans="1:6" ht="13.2">
      <c r="A539" s="74"/>
      <c r="D539" s="74"/>
      <c r="E539" s="74"/>
      <c r="F539" s="74"/>
    </row>
    <row r="540" spans="1:6" ht="13.2">
      <c r="A540" s="74"/>
      <c r="D540" s="74"/>
      <c r="E540" s="74"/>
      <c r="F540" s="74"/>
    </row>
    <row r="541" spans="1:6" ht="13.2">
      <c r="A541" s="74"/>
      <c r="D541" s="74"/>
      <c r="E541" s="74"/>
      <c r="F541" s="74"/>
    </row>
    <row r="542" spans="1:6" ht="13.2">
      <c r="A542" s="74"/>
      <c r="D542" s="74"/>
      <c r="E542" s="74"/>
      <c r="F542" s="74"/>
    </row>
    <row r="543" spans="1:6" ht="13.2">
      <c r="A543" s="74"/>
      <c r="D543" s="74"/>
      <c r="E543" s="74"/>
      <c r="F543" s="74"/>
    </row>
    <row r="544" spans="1:6" ht="13.2">
      <c r="A544" s="74"/>
      <c r="D544" s="74"/>
      <c r="E544" s="74"/>
      <c r="F544" s="74"/>
    </row>
    <row r="545" spans="1:6" ht="13.2">
      <c r="A545" s="74"/>
      <c r="D545" s="74"/>
      <c r="E545" s="74"/>
      <c r="F545" s="74"/>
    </row>
    <row r="546" spans="1:6" ht="13.2">
      <c r="A546" s="74"/>
      <c r="D546" s="74"/>
      <c r="E546" s="74"/>
      <c r="F546" s="74"/>
    </row>
    <row r="547" spans="1:6" ht="13.2">
      <c r="A547" s="74"/>
      <c r="D547" s="74"/>
      <c r="E547" s="74"/>
      <c r="F547" s="74"/>
    </row>
    <row r="548" spans="1:6" ht="13.2">
      <c r="A548" s="74"/>
      <c r="D548" s="74"/>
      <c r="E548" s="74"/>
      <c r="F548" s="74"/>
    </row>
    <row r="549" spans="1:6" ht="13.2">
      <c r="A549" s="74"/>
      <c r="D549" s="74"/>
      <c r="E549" s="74"/>
      <c r="F549" s="74"/>
    </row>
    <row r="550" spans="1:6" ht="13.2">
      <c r="A550" s="74"/>
      <c r="D550" s="74"/>
      <c r="E550" s="74"/>
      <c r="F550" s="74"/>
    </row>
    <row r="551" spans="1:6" ht="13.2">
      <c r="A551" s="74"/>
      <c r="D551" s="74"/>
      <c r="E551" s="74"/>
      <c r="F551" s="74"/>
    </row>
    <row r="552" spans="1:6" ht="13.2">
      <c r="A552" s="74"/>
      <c r="D552" s="74"/>
      <c r="E552" s="74"/>
      <c r="F552" s="74"/>
    </row>
    <row r="553" spans="1:6" ht="13.2">
      <c r="A553" s="74"/>
      <c r="D553" s="74"/>
      <c r="E553" s="74"/>
      <c r="F553" s="74"/>
    </row>
    <row r="554" spans="1:6" ht="13.2">
      <c r="A554" s="74"/>
      <c r="D554" s="74"/>
      <c r="E554" s="74"/>
      <c r="F554" s="74"/>
    </row>
    <row r="555" spans="1:6" ht="13.2">
      <c r="A555" s="74"/>
      <c r="D555" s="74"/>
      <c r="E555" s="74"/>
      <c r="F555" s="74"/>
    </row>
    <row r="556" spans="1:6" ht="13.2">
      <c r="A556" s="74"/>
      <c r="D556" s="74"/>
      <c r="E556" s="74"/>
      <c r="F556" s="74"/>
    </row>
    <row r="557" spans="1:6" ht="13.2">
      <c r="A557" s="74"/>
      <c r="D557" s="74"/>
      <c r="E557" s="74"/>
      <c r="F557" s="74"/>
    </row>
    <row r="558" spans="1:6" ht="13.2">
      <c r="A558" s="74"/>
      <c r="D558" s="74"/>
      <c r="E558" s="74"/>
      <c r="F558" s="74"/>
    </row>
    <row r="559" spans="1:6" ht="13.2">
      <c r="A559" s="74"/>
      <c r="D559" s="74"/>
      <c r="E559" s="74"/>
      <c r="F559" s="74"/>
    </row>
    <row r="560" spans="1:6" ht="13.2">
      <c r="A560" s="74"/>
      <c r="D560" s="74"/>
      <c r="E560" s="74"/>
      <c r="F560" s="74"/>
    </row>
    <row r="561" spans="1:6" ht="13.2">
      <c r="A561" s="74"/>
      <c r="D561" s="74"/>
      <c r="E561" s="74"/>
      <c r="F561" s="74"/>
    </row>
    <row r="562" spans="1:6" ht="13.2">
      <c r="A562" s="74"/>
      <c r="D562" s="74"/>
      <c r="E562" s="74"/>
      <c r="F562" s="74"/>
    </row>
    <row r="563" spans="1:6" ht="13.2">
      <c r="A563" s="74"/>
      <c r="D563" s="74"/>
      <c r="E563" s="74"/>
      <c r="F563" s="74"/>
    </row>
    <row r="564" spans="1:6" ht="13.2">
      <c r="A564" s="74"/>
      <c r="D564" s="74"/>
      <c r="E564" s="74"/>
      <c r="F564" s="74"/>
    </row>
    <row r="565" spans="1:6" ht="13.2">
      <c r="A565" s="74"/>
      <c r="D565" s="74"/>
      <c r="E565" s="74"/>
      <c r="F565" s="74"/>
    </row>
    <row r="566" spans="1:6" ht="13.2">
      <c r="A566" s="74"/>
      <c r="D566" s="74"/>
      <c r="E566" s="74"/>
      <c r="F566" s="74"/>
    </row>
    <row r="567" spans="1:6" ht="13.2">
      <c r="A567" s="74"/>
      <c r="D567" s="74"/>
      <c r="E567" s="74"/>
      <c r="F567" s="74"/>
    </row>
    <row r="568" spans="1:6" ht="13.2">
      <c r="A568" s="74"/>
      <c r="D568" s="74"/>
      <c r="E568" s="74"/>
      <c r="F568" s="74"/>
    </row>
    <row r="569" spans="1:6" ht="13.2">
      <c r="A569" s="74"/>
      <c r="D569" s="74"/>
      <c r="E569" s="74"/>
      <c r="F569" s="74"/>
    </row>
    <row r="570" spans="1:6" ht="13.2">
      <c r="A570" s="74"/>
      <c r="D570" s="74"/>
      <c r="E570" s="74"/>
      <c r="F570" s="74"/>
    </row>
    <row r="571" spans="1:6" ht="13.2">
      <c r="A571" s="74"/>
      <c r="D571" s="74"/>
      <c r="E571" s="74"/>
      <c r="F571" s="74"/>
    </row>
    <row r="572" spans="1:6" ht="13.2">
      <c r="A572" s="74"/>
      <c r="D572" s="74"/>
      <c r="E572" s="74"/>
      <c r="F572" s="74"/>
    </row>
    <row r="573" spans="1:6" ht="13.2">
      <c r="A573" s="74"/>
      <c r="D573" s="74"/>
      <c r="E573" s="74"/>
      <c r="F573" s="74"/>
    </row>
    <row r="574" spans="1:6" ht="13.2">
      <c r="A574" s="74"/>
      <c r="D574" s="74"/>
      <c r="E574" s="74"/>
      <c r="F574" s="74"/>
    </row>
    <row r="575" spans="1:6" ht="13.2">
      <c r="A575" s="74"/>
      <c r="D575" s="74"/>
      <c r="E575" s="74"/>
      <c r="F575" s="74"/>
    </row>
    <row r="576" spans="1:6" ht="13.2">
      <c r="A576" s="74"/>
      <c r="D576" s="74"/>
      <c r="E576" s="74"/>
      <c r="F576" s="74"/>
    </row>
    <row r="577" spans="1:6" ht="13.2">
      <c r="A577" s="74"/>
      <c r="D577" s="74"/>
      <c r="E577" s="74"/>
      <c r="F577" s="74"/>
    </row>
    <row r="578" spans="1:6" ht="13.2">
      <c r="A578" s="74"/>
      <c r="D578" s="74"/>
      <c r="E578" s="74"/>
      <c r="F578" s="74"/>
    </row>
    <row r="579" spans="1:6" ht="13.2">
      <c r="A579" s="74"/>
      <c r="D579" s="74"/>
      <c r="E579" s="74"/>
      <c r="F579" s="74"/>
    </row>
    <row r="580" spans="1:6" ht="13.2">
      <c r="A580" s="74"/>
      <c r="D580" s="74"/>
      <c r="E580" s="74"/>
      <c r="F580" s="74"/>
    </row>
    <row r="581" spans="1:6" ht="13.2">
      <c r="A581" s="74"/>
      <c r="D581" s="74"/>
      <c r="E581" s="74"/>
      <c r="F581" s="74"/>
    </row>
    <row r="582" spans="1:6" ht="13.2">
      <c r="A582" s="74"/>
      <c r="D582" s="74"/>
      <c r="E582" s="74"/>
      <c r="F582" s="74"/>
    </row>
    <row r="583" spans="1:6" ht="13.2">
      <c r="A583" s="74"/>
      <c r="D583" s="74"/>
      <c r="E583" s="74"/>
      <c r="F583" s="74"/>
    </row>
    <row r="584" spans="1:6" ht="13.2">
      <c r="A584" s="74"/>
      <c r="D584" s="74"/>
      <c r="E584" s="74"/>
      <c r="F584" s="74"/>
    </row>
    <row r="585" spans="1:6" ht="13.2">
      <c r="A585" s="74"/>
      <c r="D585" s="74"/>
      <c r="E585" s="74"/>
      <c r="F585" s="74"/>
    </row>
    <row r="586" spans="1:6" ht="13.2">
      <c r="A586" s="74"/>
      <c r="D586" s="74"/>
      <c r="E586" s="74"/>
      <c r="F586" s="74"/>
    </row>
    <row r="587" spans="1:6" ht="13.2">
      <c r="A587" s="74"/>
      <c r="D587" s="74"/>
      <c r="E587" s="74"/>
      <c r="F587" s="74"/>
    </row>
    <row r="588" spans="1:6" ht="13.2">
      <c r="A588" s="74"/>
      <c r="D588" s="74"/>
      <c r="E588" s="74"/>
      <c r="F588" s="74"/>
    </row>
    <row r="589" spans="1:6" ht="13.2">
      <c r="A589" s="74"/>
      <c r="D589" s="74"/>
      <c r="E589" s="74"/>
      <c r="F589" s="74"/>
    </row>
    <row r="590" spans="1:6" ht="13.2">
      <c r="A590" s="74"/>
      <c r="D590" s="74"/>
      <c r="E590" s="74"/>
      <c r="F590" s="74"/>
    </row>
    <row r="591" spans="1:6" ht="13.2">
      <c r="A591" s="74"/>
      <c r="D591" s="74"/>
      <c r="E591" s="74"/>
      <c r="F591" s="74"/>
    </row>
    <row r="592" spans="1:6" ht="13.2">
      <c r="A592" s="74"/>
      <c r="D592" s="74"/>
      <c r="E592" s="74"/>
      <c r="F592" s="74"/>
    </row>
    <row r="593" spans="1:6" ht="13.2">
      <c r="A593" s="74"/>
      <c r="D593" s="74"/>
      <c r="E593" s="74"/>
      <c r="F593" s="74"/>
    </row>
    <row r="594" spans="1:6" ht="13.2">
      <c r="A594" s="74"/>
      <c r="D594" s="74"/>
      <c r="E594" s="74"/>
      <c r="F594" s="74"/>
    </row>
    <row r="595" spans="1:6" ht="13.2">
      <c r="A595" s="74"/>
      <c r="D595" s="74"/>
      <c r="E595" s="74"/>
      <c r="F595" s="74"/>
    </row>
    <row r="596" spans="1:6" ht="13.2">
      <c r="A596" s="74"/>
      <c r="D596" s="74"/>
      <c r="E596" s="74"/>
      <c r="F596" s="74"/>
    </row>
    <row r="597" spans="1:6" ht="13.2">
      <c r="A597" s="74"/>
      <c r="D597" s="74"/>
      <c r="E597" s="74"/>
      <c r="F597" s="74"/>
    </row>
    <row r="598" spans="1:6" ht="13.2">
      <c r="A598" s="74"/>
      <c r="D598" s="74"/>
      <c r="E598" s="74"/>
      <c r="F598" s="74"/>
    </row>
    <row r="599" spans="1:6" ht="13.2">
      <c r="A599" s="74"/>
      <c r="D599" s="74"/>
      <c r="E599" s="74"/>
      <c r="F599" s="74"/>
    </row>
    <row r="600" spans="1:6" ht="13.2">
      <c r="A600" s="74"/>
      <c r="D600" s="74"/>
      <c r="E600" s="74"/>
      <c r="F600" s="74"/>
    </row>
    <row r="601" spans="1:6" ht="13.2">
      <c r="A601" s="74"/>
      <c r="D601" s="74"/>
      <c r="E601" s="74"/>
      <c r="F601" s="74"/>
    </row>
    <row r="602" spans="1:6" ht="13.2">
      <c r="A602" s="74"/>
      <c r="D602" s="74"/>
      <c r="E602" s="74"/>
      <c r="F602" s="74"/>
    </row>
    <row r="603" spans="1:6" ht="13.2">
      <c r="A603" s="74"/>
      <c r="D603" s="74"/>
      <c r="E603" s="74"/>
      <c r="F603" s="74"/>
    </row>
    <row r="604" spans="1:6" ht="13.2">
      <c r="A604" s="74"/>
      <c r="D604" s="74"/>
      <c r="E604" s="74"/>
      <c r="F604" s="74"/>
    </row>
    <row r="605" spans="1:6" ht="13.2">
      <c r="A605" s="74"/>
      <c r="D605" s="74"/>
      <c r="E605" s="74"/>
      <c r="F605" s="74"/>
    </row>
    <row r="606" spans="1:6" ht="13.2">
      <c r="A606" s="74"/>
      <c r="D606" s="74"/>
      <c r="E606" s="74"/>
      <c r="F606" s="74"/>
    </row>
    <row r="607" spans="1:6" ht="13.2">
      <c r="A607" s="74"/>
      <c r="D607" s="74"/>
      <c r="E607" s="74"/>
      <c r="F607" s="74"/>
    </row>
    <row r="608" spans="1:6" ht="13.2">
      <c r="A608" s="74"/>
      <c r="D608" s="74"/>
      <c r="E608" s="74"/>
      <c r="F608" s="74"/>
    </row>
    <row r="609" spans="1:6" ht="13.2">
      <c r="A609" s="74"/>
      <c r="D609" s="74"/>
      <c r="E609" s="74"/>
      <c r="F609" s="74"/>
    </row>
    <row r="610" spans="1:6" ht="13.2">
      <c r="A610" s="74"/>
      <c r="D610" s="74"/>
      <c r="E610" s="74"/>
      <c r="F610" s="74"/>
    </row>
    <row r="611" spans="1:6" ht="13.2">
      <c r="A611" s="74"/>
      <c r="D611" s="74"/>
      <c r="E611" s="74"/>
      <c r="F611" s="74"/>
    </row>
    <row r="612" spans="1:6" ht="13.2">
      <c r="A612" s="74"/>
      <c r="D612" s="74"/>
      <c r="E612" s="74"/>
      <c r="F612" s="74"/>
    </row>
    <row r="613" spans="1:6" ht="13.2">
      <c r="A613" s="74"/>
      <c r="D613" s="74"/>
      <c r="E613" s="74"/>
      <c r="F613" s="74"/>
    </row>
    <row r="614" spans="1:6" ht="13.2">
      <c r="A614" s="74"/>
      <c r="D614" s="74"/>
      <c r="E614" s="74"/>
      <c r="F614" s="74"/>
    </row>
    <row r="615" spans="1:6" ht="13.2">
      <c r="A615" s="74"/>
      <c r="D615" s="74"/>
      <c r="E615" s="74"/>
      <c r="F615" s="74"/>
    </row>
    <row r="616" spans="1:6" ht="13.2">
      <c r="A616" s="74"/>
      <c r="D616" s="74"/>
      <c r="E616" s="74"/>
      <c r="F616" s="74"/>
    </row>
    <row r="617" spans="1:6" ht="13.2">
      <c r="A617" s="74"/>
      <c r="D617" s="74"/>
      <c r="E617" s="74"/>
      <c r="F617" s="74"/>
    </row>
    <row r="618" spans="1:6" ht="13.2">
      <c r="A618" s="74"/>
      <c r="D618" s="74"/>
      <c r="E618" s="74"/>
      <c r="F618" s="74"/>
    </row>
    <row r="619" spans="1:6" ht="13.2">
      <c r="A619" s="74"/>
      <c r="D619" s="74"/>
      <c r="E619" s="74"/>
      <c r="F619" s="74"/>
    </row>
    <row r="620" spans="1:6" ht="13.2">
      <c r="A620" s="74"/>
      <c r="D620" s="74"/>
      <c r="E620" s="74"/>
      <c r="F620" s="74"/>
    </row>
    <row r="621" spans="1:6" ht="13.2">
      <c r="A621" s="74"/>
      <c r="D621" s="74"/>
      <c r="E621" s="74"/>
      <c r="F621" s="74"/>
    </row>
    <row r="622" spans="1:6" ht="13.2">
      <c r="A622" s="74"/>
      <c r="D622" s="74"/>
      <c r="E622" s="74"/>
      <c r="F622" s="74"/>
    </row>
    <row r="623" spans="1:6" ht="13.2">
      <c r="A623" s="74"/>
      <c r="D623" s="74"/>
      <c r="E623" s="74"/>
      <c r="F623" s="74"/>
    </row>
    <row r="624" spans="1:6" ht="13.2">
      <c r="A624" s="74"/>
      <c r="D624" s="74"/>
      <c r="E624" s="74"/>
      <c r="F624" s="74"/>
    </row>
    <row r="625" spans="1:6" ht="13.2">
      <c r="A625" s="74"/>
      <c r="D625" s="74"/>
      <c r="E625" s="74"/>
      <c r="F625" s="74"/>
    </row>
    <row r="626" spans="1:6" ht="13.2">
      <c r="A626" s="74"/>
      <c r="D626" s="74"/>
      <c r="E626" s="74"/>
      <c r="F626" s="74"/>
    </row>
    <row r="627" spans="1:6" ht="13.2">
      <c r="A627" s="74"/>
      <c r="D627" s="74"/>
      <c r="E627" s="74"/>
      <c r="F627" s="74"/>
    </row>
    <row r="628" spans="1:6" ht="13.2">
      <c r="A628" s="74"/>
      <c r="D628" s="74"/>
      <c r="E628" s="74"/>
      <c r="F628" s="74"/>
    </row>
    <row r="629" spans="1:6" ht="13.2">
      <c r="A629" s="74"/>
      <c r="D629" s="74"/>
      <c r="E629" s="74"/>
      <c r="F629" s="74"/>
    </row>
    <row r="630" spans="1:6" ht="13.2">
      <c r="A630" s="74"/>
      <c r="D630" s="74"/>
      <c r="E630" s="74"/>
      <c r="F630" s="74"/>
    </row>
    <row r="631" spans="1:6" ht="13.2">
      <c r="A631" s="74"/>
      <c r="D631" s="74"/>
      <c r="E631" s="74"/>
      <c r="F631" s="74"/>
    </row>
    <row r="632" spans="1:6" ht="13.2">
      <c r="A632" s="74"/>
      <c r="D632" s="74"/>
      <c r="E632" s="74"/>
      <c r="F632" s="74"/>
    </row>
    <row r="633" spans="1:6" ht="13.2">
      <c r="A633" s="74"/>
      <c r="D633" s="74"/>
      <c r="E633" s="74"/>
      <c r="F633" s="74"/>
    </row>
    <row r="634" spans="1:6" ht="13.2">
      <c r="A634" s="74"/>
      <c r="D634" s="74"/>
      <c r="E634" s="74"/>
      <c r="F634" s="74"/>
    </row>
    <row r="635" spans="1:6" ht="13.2">
      <c r="A635" s="74"/>
      <c r="D635" s="74"/>
      <c r="E635" s="74"/>
      <c r="F635" s="74"/>
    </row>
    <row r="636" spans="1:6" ht="13.2">
      <c r="A636" s="74"/>
      <c r="D636" s="74"/>
      <c r="E636" s="74"/>
      <c r="F636" s="74"/>
    </row>
    <row r="637" spans="1:6" ht="13.2">
      <c r="A637" s="74"/>
      <c r="D637" s="74"/>
      <c r="E637" s="74"/>
      <c r="F637" s="74"/>
    </row>
    <row r="638" spans="1:6" ht="13.2">
      <c r="A638" s="74"/>
      <c r="D638" s="74"/>
      <c r="E638" s="74"/>
      <c r="F638" s="74"/>
    </row>
    <row r="639" spans="1:6" ht="13.2">
      <c r="A639" s="74"/>
      <c r="D639" s="74"/>
      <c r="E639" s="74"/>
      <c r="F639" s="74"/>
    </row>
    <row r="640" spans="1:6" ht="13.2">
      <c r="A640" s="74"/>
      <c r="D640" s="74"/>
      <c r="E640" s="74"/>
      <c r="F640" s="74"/>
    </row>
    <row r="641" spans="1:6" ht="13.2">
      <c r="A641" s="74"/>
      <c r="D641" s="74"/>
      <c r="E641" s="74"/>
      <c r="F641" s="74"/>
    </row>
    <row r="642" spans="1:6" ht="13.2">
      <c r="A642" s="74"/>
      <c r="D642" s="74"/>
      <c r="E642" s="74"/>
      <c r="F642" s="74"/>
    </row>
    <row r="643" spans="1:6" ht="13.2">
      <c r="A643" s="74"/>
      <c r="D643" s="74"/>
      <c r="E643" s="74"/>
      <c r="F643" s="74"/>
    </row>
    <row r="644" spans="1:6" ht="13.2">
      <c r="A644" s="74"/>
      <c r="D644" s="74"/>
      <c r="E644" s="74"/>
      <c r="F644" s="74"/>
    </row>
    <row r="645" spans="1:6" ht="13.2">
      <c r="A645" s="74"/>
      <c r="D645" s="74"/>
      <c r="E645" s="74"/>
      <c r="F645" s="74"/>
    </row>
    <row r="646" spans="1:6" ht="13.2">
      <c r="A646" s="74"/>
      <c r="D646" s="74"/>
      <c r="E646" s="74"/>
      <c r="F646" s="74"/>
    </row>
    <row r="647" spans="1:6" ht="13.2">
      <c r="A647" s="74"/>
      <c r="D647" s="74"/>
      <c r="E647" s="74"/>
      <c r="F647" s="74"/>
    </row>
    <row r="648" spans="1:6" ht="13.2">
      <c r="A648" s="74"/>
      <c r="D648" s="74"/>
      <c r="E648" s="74"/>
      <c r="F648" s="74"/>
    </row>
    <row r="649" spans="1:6" ht="13.2">
      <c r="A649" s="74"/>
      <c r="D649" s="74"/>
      <c r="E649" s="74"/>
      <c r="F649" s="74"/>
    </row>
    <row r="650" spans="1:6" ht="13.2">
      <c r="A650" s="74"/>
      <c r="D650" s="74"/>
      <c r="E650" s="74"/>
      <c r="F650" s="74"/>
    </row>
    <row r="651" spans="1:6" ht="13.2">
      <c r="A651" s="74"/>
      <c r="D651" s="74"/>
      <c r="E651" s="74"/>
      <c r="F651" s="74"/>
    </row>
    <row r="652" spans="1:6" ht="13.2">
      <c r="A652" s="74"/>
      <c r="D652" s="74"/>
      <c r="E652" s="74"/>
      <c r="F652" s="74"/>
    </row>
    <row r="653" spans="1:6" ht="13.2">
      <c r="A653" s="74"/>
      <c r="D653" s="74"/>
      <c r="E653" s="74"/>
      <c r="F653" s="74"/>
    </row>
    <row r="654" spans="1:6" ht="13.2">
      <c r="A654" s="74"/>
      <c r="D654" s="74"/>
      <c r="E654" s="74"/>
      <c r="F654" s="74"/>
    </row>
    <row r="655" spans="1:6" ht="13.2">
      <c r="A655" s="74"/>
      <c r="D655" s="74"/>
      <c r="E655" s="74"/>
      <c r="F655" s="74"/>
    </row>
    <row r="656" spans="1:6" ht="13.2">
      <c r="A656" s="74"/>
      <c r="D656" s="74"/>
      <c r="E656" s="74"/>
      <c r="F656" s="74"/>
    </row>
    <row r="657" spans="1:6" ht="13.2">
      <c r="A657" s="74"/>
      <c r="D657" s="74"/>
      <c r="E657" s="74"/>
      <c r="F657" s="74"/>
    </row>
    <row r="658" spans="1:6" ht="13.2">
      <c r="A658" s="74"/>
      <c r="D658" s="74"/>
      <c r="E658" s="74"/>
      <c r="F658" s="74"/>
    </row>
    <row r="659" spans="1:6" ht="13.2">
      <c r="A659" s="74"/>
      <c r="D659" s="74"/>
      <c r="E659" s="74"/>
      <c r="F659" s="74"/>
    </row>
    <row r="660" spans="1:6" ht="13.2">
      <c r="A660" s="74"/>
      <c r="D660" s="74"/>
      <c r="E660" s="74"/>
      <c r="F660" s="74"/>
    </row>
    <row r="661" spans="1:6" ht="13.2">
      <c r="A661" s="74"/>
      <c r="D661" s="74"/>
      <c r="E661" s="74"/>
      <c r="F661" s="74"/>
    </row>
    <row r="662" spans="1:6" ht="13.2">
      <c r="A662" s="74"/>
      <c r="D662" s="74"/>
      <c r="E662" s="74"/>
      <c r="F662" s="74"/>
    </row>
    <row r="663" spans="1:6" ht="13.2">
      <c r="A663" s="74"/>
      <c r="D663" s="74"/>
      <c r="E663" s="74"/>
      <c r="F663" s="74"/>
    </row>
    <row r="664" spans="1:6" ht="13.2">
      <c r="A664" s="74"/>
      <c r="D664" s="74"/>
      <c r="E664" s="74"/>
      <c r="F664" s="74"/>
    </row>
    <row r="665" spans="1:6" ht="13.2">
      <c r="A665" s="74"/>
      <c r="D665" s="74"/>
      <c r="E665" s="74"/>
      <c r="F665" s="74"/>
    </row>
    <row r="666" spans="1:6" ht="13.2">
      <c r="A666" s="74"/>
      <c r="D666" s="74"/>
      <c r="E666" s="74"/>
      <c r="F666" s="74"/>
    </row>
    <row r="667" spans="1:6" ht="13.2">
      <c r="A667" s="74"/>
      <c r="D667" s="74"/>
      <c r="E667" s="74"/>
      <c r="F667" s="74"/>
    </row>
    <row r="668" spans="1:6" ht="13.2">
      <c r="A668" s="74"/>
      <c r="D668" s="74"/>
      <c r="E668" s="74"/>
      <c r="F668" s="74"/>
    </row>
    <row r="669" spans="1:6" ht="13.2">
      <c r="A669" s="74"/>
      <c r="D669" s="74"/>
      <c r="E669" s="74"/>
      <c r="F669" s="74"/>
    </row>
    <row r="670" spans="1:6" ht="13.2">
      <c r="A670" s="74"/>
      <c r="D670" s="74"/>
      <c r="E670" s="74"/>
      <c r="F670" s="74"/>
    </row>
    <row r="671" spans="1:6" ht="13.2">
      <c r="A671" s="74"/>
      <c r="D671" s="74"/>
      <c r="E671" s="74"/>
      <c r="F671" s="74"/>
    </row>
    <row r="672" spans="1:6" ht="13.2">
      <c r="A672" s="74"/>
      <c r="D672" s="74"/>
      <c r="E672" s="74"/>
      <c r="F672" s="74"/>
    </row>
    <row r="673" spans="1:6" ht="13.2">
      <c r="A673" s="74"/>
      <c r="D673" s="74"/>
      <c r="E673" s="74"/>
      <c r="F673" s="74"/>
    </row>
    <row r="674" spans="1:6" ht="13.2">
      <c r="A674" s="74"/>
      <c r="D674" s="74"/>
      <c r="E674" s="74"/>
      <c r="F674" s="74"/>
    </row>
    <row r="675" spans="1:6" ht="13.2">
      <c r="A675" s="74"/>
      <c r="D675" s="74"/>
      <c r="E675" s="74"/>
      <c r="F675" s="74"/>
    </row>
    <row r="676" spans="1:6" ht="13.2">
      <c r="A676" s="74"/>
      <c r="D676" s="74"/>
      <c r="E676" s="74"/>
      <c r="F676" s="74"/>
    </row>
    <row r="677" spans="1:6" ht="13.2">
      <c r="A677" s="74"/>
      <c r="D677" s="74"/>
      <c r="E677" s="74"/>
      <c r="F677" s="74"/>
    </row>
    <row r="678" spans="1:6" ht="13.2">
      <c r="A678" s="74"/>
      <c r="D678" s="74"/>
      <c r="E678" s="74"/>
      <c r="F678" s="74"/>
    </row>
    <row r="679" spans="1:6" ht="13.2">
      <c r="A679" s="74"/>
      <c r="D679" s="74"/>
      <c r="E679" s="74"/>
      <c r="F679" s="74"/>
    </row>
    <row r="680" spans="1:6" ht="13.2">
      <c r="A680" s="74"/>
      <c r="D680" s="74"/>
      <c r="E680" s="74"/>
      <c r="F680" s="74"/>
    </row>
    <row r="681" spans="1:6" ht="13.2">
      <c r="A681" s="74"/>
      <c r="D681" s="74"/>
      <c r="E681" s="74"/>
      <c r="F681" s="74"/>
    </row>
    <row r="682" spans="1:6" ht="13.2">
      <c r="A682" s="74"/>
      <c r="D682" s="74"/>
      <c r="E682" s="74"/>
      <c r="F682" s="74"/>
    </row>
    <row r="683" spans="1:6" ht="13.2">
      <c r="A683" s="74"/>
      <c r="D683" s="74"/>
      <c r="E683" s="74"/>
      <c r="F683" s="74"/>
    </row>
    <row r="684" spans="1:6" ht="13.2">
      <c r="A684" s="74"/>
      <c r="D684" s="74"/>
      <c r="E684" s="74"/>
      <c r="F684" s="74"/>
    </row>
    <row r="685" spans="1:6" ht="13.2">
      <c r="A685" s="74"/>
      <c r="D685" s="74"/>
      <c r="E685" s="74"/>
      <c r="F685" s="74"/>
    </row>
    <row r="686" spans="1:6" ht="13.2">
      <c r="A686" s="74"/>
      <c r="D686" s="74"/>
      <c r="E686" s="74"/>
      <c r="F686" s="74"/>
    </row>
    <row r="687" spans="1:6" ht="13.2">
      <c r="A687" s="74"/>
      <c r="D687" s="74"/>
      <c r="E687" s="74"/>
      <c r="F687" s="74"/>
    </row>
    <row r="688" spans="1:6" ht="13.2">
      <c r="A688" s="74"/>
      <c r="D688" s="74"/>
      <c r="E688" s="74"/>
      <c r="F688" s="74"/>
    </row>
    <row r="689" spans="1:6" ht="13.2">
      <c r="A689" s="74"/>
      <c r="D689" s="74"/>
      <c r="E689" s="74"/>
      <c r="F689" s="74"/>
    </row>
    <row r="690" spans="1:6" ht="13.2">
      <c r="A690" s="74"/>
      <c r="D690" s="74"/>
      <c r="E690" s="74"/>
      <c r="F690" s="74"/>
    </row>
    <row r="691" spans="1:6" ht="13.2">
      <c r="A691" s="74"/>
      <c r="D691" s="74"/>
      <c r="E691" s="74"/>
      <c r="F691" s="74"/>
    </row>
    <row r="692" spans="1:6" ht="13.2">
      <c r="A692" s="74"/>
      <c r="D692" s="74"/>
      <c r="E692" s="74"/>
      <c r="F692" s="74"/>
    </row>
    <row r="693" spans="1:6" ht="13.2">
      <c r="A693" s="74"/>
      <c r="D693" s="74"/>
      <c r="E693" s="74"/>
      <c r="F693" s="74"/>
    </row>
    <row r="694" spans="1:6" ht="13.2">
      <c r="A694" s="74"/>
      <c r="D694" s="74"/>
      <c r="E694" s="74"/>
      <c r="F694" s="74"/>
    </row>
    <row r="695" spans="1:6" ht="13.2">
      <c r="A695" s="74"/>
      <c r="D695" s="74"/>
      <c r="E695" s="74"/>
      <c r="F695" s="74"/>
    </row>
    <row r="696" spans="1:6" ht="13.2">
      <c r="A696" s="74"/>
      <c r="D696" s="74"/>
      <c r="E696" s="74"/>
      <c r="F696" s="74"/>
    </row>
    <row r="697" spans="1:6" ht="13.2">
      <c r="A697" s="74"/>
      <c r="D697" s="74"/>
      <c r="E697" s="74"/>
      <c r="F697" s="74"/>
    </row>
    <row r="698" spans="1:6" ht="13.2">
      <c r="A698" s="74"/>
      <c r="D698" s="74"/>
      <c r="E698" s="74"/>
      <c r="F698" s="74"/>
    </row>
    <row r="699" spans="1:6" ht="13.2">
      <c r="A699" s="74"/>
      <c r="D699" s="74"/>
      <c r="E699" s="74"/>
      <c r="F699" s="74"/>
    </row>
    <row r="700" spans="1:6" ht="13.2">
      <c r="A700" s="74"/>
      <c r="D700" s="74"/>
      <c r="E700" s="74"/>
      <c r="F700" s="74"/>
    </row>
    <row r="701" spans="1:6" ht="13.2">
      <c r="A701" s="74"/>
      <c r="D701" s="74"/>
      <c r="E701" s="74"/>
      <c r="F701" s="74"/>
    </row>
    <row r="702" spans="1:6" ht="13.2">
      <c r="A702" s="74"/>
      <c r="D702" s="74"/>
      <c r="E702" s="74"/>
      <c r="F702" s="74"/>
    </row>
    <row r="703" spans="1:6" ht="13.2">
      <c r="A703" s="74"/>
      <c r="D703" s="74"/>
      <c r="E703" s="74"/>
      <c r="F703" s="74"/>
    </row>
    <row r="704" spans="1:6" ht="13.2">
      <c r="A704" s="74"/>
      <c r="D704" s="74"/>
      <c r="E704" s="74"/>
      <c r="F704" s="74"/>
    </row>
    <row r="705" spans="1:6" ht="13.2">
      <c r="A705" s="74"/>
      <c r="D705" s="74"/>
      <c r="E705" s="74"/>
      <c r="F705" s="74"/>
    </row>
    <row r="706" spans="1:6" ht="13.2">
      <c r="A706" s="74"/>
      <c r="D706" s="74"/>
      <c r="E706" s="74"/>
      <c r="F706" s="74"/>
    </row>
    <row r="707" spans="1:6" ht="13.2">
      <c r="A707" s="74"/>
      <c r="D707" s="74"/>
      <c r="E707" s="74"/>
      <c r="F707" s="74"/>
    </row>
    <row r="708" spans="1:6" ht="13.2">
      <c r="A708" s="74"/>
      <c r="D708" s="74"/>
      <c r="E708" s="74"/>
      <c r="F708" s="74"/>
    </row>
    <row r="709" spans="1:6" ht="13.2">
      <c r="A709" s="74"/>
      <c r="D709" s="74"/>
      <c r="E709" s="74"/>
      <c r="F709" s="74"/>
    </row>
    <row r="710" spans="1:6" ht="13.2">
      <c r="A710" s="74"/>
      <c r="D710" s="74"/>
      <c r="E710" s="74"/>
      <c r="F710" s="74"/>
    </row>
    <row r="711" spans="1:6" ht="13.2">
      <c r="A711" s="74"/>
      <c r="D711" s="74"/>
      <c r="E711" s="74"/>
      <c r="F711" s="74"/>
    </row>
    <row r="712" spans="1:6" ht="13.2">
      <c r="A712" s="74"/>
      <c r="D712" s="74"/>
      <c r="E712" s="74"/>
      <c r="F712" s="74"/>
    </row>
    <row r="713" spans="1:6" ht="13.2">
      <c r="A713" s="74"/>
      <c r="D713" s="74"/>
      <c r="E713" s="74"/>
      <c r="F713" s="74"/>
    </row>
    <row r="714" spans="1:6" ht="13.2">
      <c r="A714" s="74"/>
      <c r="D714" s="74"/>
      <c r="E714" s="74"/>
      <c r="F714" s="74"/>
    </row>
    <row r="715" spans="1:6" ht="13.2">
      <c r="A715" s="74"/>
      <c r="D715" s="74"/>
      <c r="E715" s="74"/>
      <c r="F715" s="74"/>
    </row>
    <row r="716" spans="1:6" ht="13.2">
      <c r="A716" s="74"/>
      <c r="D716" s="74"/>
      <c r="E716" s="74"/>
      <c r="F716" s="74"/>
    </row>
    <row r="717" spans="1:6" ht="13.2">
      <c r="A717" s="74"/>
      <c r="D717" s="74"/>
      <c r="E717" s="74"/>
      <c r="F717" s="74"/>
    </row>
    <row r="718" spans="1:6" ht="13.2">
      <c r="A718" s="74"/>
      <c r="D718" s="74"/>
      <c r="E718" s="74"/>
      <c r="F718" s="74"/>
    </row>
    <row r="719" spans="1:6" ht="13.2">
      <c r="A719" s="74"/>
      <c r="D719" s="74"/>
      <c r="E719" s="74"/>
      <c r="F719" s="74"/>
    </row>
    <row r="720" spans="1:6" ht="13.2">
      <c r="A720" s="74"/>
      <c r="D720" s="74"/>
      <c r="E720" s="74"/>
      <c r="F720" s="74"/>
    </row>
    <row r="721" spans="1:6" ht="13.2">
      <c r="A721" s="74"/>
      <c r="D721" s="74"/>
      <c r="E721" s="74"/>
      <c r="F721" s="74"/>
    </row>
    <row r="722" spans="1:6" ht="13.2">
      <c r="A722" s="74"/>
      <c r="D722" s="74"/>
      <c r="E722" s="74"/>
      <c r="F722" s="74"/>
    </row>
    <row r="723" spans="1:6" ht="13.2">
      <c r="A723" s="74"/>
      <c r="D723" s="74"/>
      <c r="E723" s="74"/>
      <c r="F723" s="74"/>
    </row>
    <row r="724" spans="1:6" ht="13.2">
      <c r="A724" s="74"/>
      <c r="D724" s="74"/>
      <c r="E724" s="74"/>
      <c r="F724" s="74"/>
    </row>
    <row r="725" spans="1:6" ht="13.2">
      <c r="A725" s="74"/>
      <c r="D725" s="74"/>
      <c r="E725" s="74"/>
      <c r="F725" s="74"/>
    </row>
    <row r="726" spans="1:6" ht="13.2">
      <c r="A726" s="74"/>
      <c r="D726" s="74"/>
      <c r="E726" s="74"/>
      <c r="F726" s="74"/>
    </row>
    <row r="727" spans="1:6" ht="13.2">
      <c r="A727" s="74"/>
      <c r="D727" s="74"/>
      <c r="E727" s="74"/>
      <c r="F727" s="74"/>
    </row>
    <row r="728" spans="1:6" ht="13.2">
      <c r="A728" s="74"/>
      <c r="D728" s="74"/>
      <c r="E728" s="74"/>
      <c r="F728" s="74"/>
    </row>
    <row r="729" spans="1:6" ht="13.2">
      <c r="A729" s="74"/>
      <c r="D729" s="74"/>
      <c r="E729" s="74"/>
      <c r="F729" s="74"/>
    </row>
    <row r="730" spans="1:6" ht="13.2">
      <c r="A730" s="74"/>
      <c r="D730" s="74"/>
      <c r="E730" s="74"/>
      <c r="F730" s="74"/>
    </row>
    <row r="731" spans="1:6" ht="13.2">
      <c r="A731" s="74"/>
      <c r="D731" s="74"/>
      <c r="E731" s="74"/>
      <c r="F731" s="74"/>
    </row>
    <row r="732" spans="1:6" ht="13.2">
      <c r="A732" s="74"/>
      <c r="D732" s="74"/>
      <c r="E732" s="74"/>
      <c r="F732" s="74"/>
    </row>
    <row r="733" spans="1:6" ht="13.2">
      <c r="A733" s="74"/>
      <c r="D733" s="74"/>
      <c r="E733" s="74"/>
      <c r="F733" s="74"/>
    </row>
    <row r="734" spans="1:6" ht="13.2">
      <c r="A734" s="74"/>
      <c r="D734" s="74"/>
      <c r="E734" s="74"/>
      <c r="F734" s="74"/>
    </row>
    <row r="735" spans="1:6" ht="13.2">
      <c r="A735" s="74"/>
      <c r="D735" s="74"/>
      <c r="E735" s="74"/>
      <c r="F735" s="74"/>
    </row>
    <row r="736" spans="1:6" ht="13.2">
      <c r="A736" s="74"/>
      <c r="D736" s="74"/>
      <c r="E736" s="74"/>
      <c r="F736" s="74"/>
    </row>
    <row r="737" spans="1:6" ht="13.2">
      <c r="A737" s="74"/>
      <c r="D737" s="74"/>
      <c r="E737" s="74"/>
      <c r="F737" s="74"/>
    </row>
    <row r="738" spans="1:6" ht="13.2">
      <c r="A738" s="74"/>
      <c r="D738" s="74"/>
      <c r="E738" s="74"/>
      <c r="F738" s="74"/>
    </row>
    <row r="739" spans="1:6" ht="13.2">
      <c r="A739" s="74"/>
      <c r="D739" s="74"/>
      <c r="E739" s="74"/>
      <c r="F739" s="74"/>
    </row>
    <row r="740" spans="1:6" ht="13.2">
      <c r="A740" s="74"/>
      <c r="D740" s="74"/>
      <c r="E740" s="74"/>
      <c r="F740" s="74"/>
    </row>
    <row r="741" spans="1:6" ht="13.2">
      <c r="A741" s="74"/>
      <c r="D741" s="74"/>
      <c r="E741" s="74"/>
      <c r="F741" s="74"/>
    </row>
    <row r="742" spans="1:6" ht="13.2">
      <c r="A742" s="74"/>
      <c r="D742" s="74"/>
      <c r="E742" s="74"/>
      <c r="F742" s="74"/>
    </row>
    <row r="743" spans="1:6" ht="13.2">
      <c r="A743" s="74"/>
      <c r="D743" s="74"/>
      <c r="E743" s="74"/>
      <c r="F743" s="74"/>
    </row>
    <row r="744" spans="1:6" ht="13.2">
      <c r="A744" s="74"/>
      <c r="D744" s="74"/>
      <c r="E744" s="74"/>
      <c r="F744" s="74"/>
    </row>
    <row r="745" spans="1:6" ht="13.2">
      <c r="A745" s="74"/>
      <c r="D745" s="74"/>
      <c r="E745" s="74"/>
      <c r="F745" s="74"/>
    </row>
    <row r="746" spans="1:6" ht="13.2">
      <c r="A746" s="74"/>
      <c r="D746" s="74"/>
      <c r="E746" s="74"/>
      <c r="F746" s="74"/>
    </row>
    <row r="747" spans="1:6" ht="13.2">
      <c r="A747" s="74"/>
      <c r="D747" s="74"/>
      <c r="E747" s="74"/>
      <c r="F747" s="74"/>
    </row>
    <row r="748" spans="1:6" ht="13.2">
      <c r="A748" s="74"/>
      <c r="D748" s="74"/>
      <c r="E748" s="74"/>
      <c r="F748" s="74"/>
    </row>
    <row r="749" spans="1:6" ht="13.2">
      <c r="A749" s="74"/>
      <c r="D749" s="74"/>
      <c r="E749" s="74"/>
      <c r="F749" s="74"/>
    </row>
    <row r="750" spans="1:6" ht="13.2">
      <c r="A750" s="74"/>
      <c r="D750" s="74"/>
      <c r="E750" s="74"/>
      <c r="F750" s="74"/>
    </row>
    <row r="751" spans="1:6" ht="13.2">
      <c r="A751" s="74"/>
      <c r="D751" s="74"/>
      <c r="E751" s="74"/>
      <c r="F751" s="74"/>
    </row>
    <row r="752" spans="1:6" ht="13.2">
      <c r="A752" s="74"/>
      <c r="D752" s="74"/>
      <c r="E752" s="74"/>
      <c r="F752" s="74"/>
    </row>
    <row r="753" spans="1:6" ht="13.2">
      <c r="A753" s="74"/>
      <c r="D753" s="74"/>
      <c r="E753" s="74"/>
      <c r="F753" s="74"/>
    </row>
    <row r="754" spans="1:6" ht="13.2">
      <c r="A754" s="74"/>
      <c r="D754" s="74"/>
      <c r="E754" s="74"/>
      <c r="F754" s="74"/>
    </row>
    <row r="755" spans="1:6" ht="13.2">
      <c r="A755" s="74"/>
      <c r="D755" s="74"/>
      <c r="E755" s="74"/>
      <c r="F755" s="74"/>
    </row>
    <row r="756" spans="1:6" ht="13.2">
      <c r="A756" s="74"/>
      <c r="D756" s="74"/>
      <c r="E756" s="74"/>
      <c r="F756" s="74"/>
    </row>
    <row r="757" spans="1:6" ht="13.2">
      <c r="A757" s="74"/>
      <c r="D757" s="74"/>
      <c r="E757" s="74"/>
      <c r="F757" s="74"/>
    </row>
    <row r="758" spans="1:6" ht="13.2">
      <c r="A758" s="74"/>
      <c r="D758" s="74"/>
      <c r="E758" s="74"/>
      <c r="F758" s="74"/>
    </row>
    <row r="759" spans="1:6" ht="13.2">
      <c r="A759" s="74"/>
      <c r="D759" s="74"/>
      <c r="E759" s="74"/>
      <c r="F759" s="74"/>
    </row>
    <row r="760" spans="1:6" ht="13.2">
      <c r="A760" s="74"/>
      <c r="D760" s="74"/>
      <c r="E760" s="74"/>
      <c r="F760" s="74"/>
    </row>
    <row r="761" spans="1:6" ht="13.2">
      <c r="A761" s="74"/>
      <c r="D761" s="74"/>
      <c r="E761" s="74"/>
      <c r="F761" s="74"/>
    </row>
    <row r="762" spans="1:6" ht="13.2">
      <c r="A762" s="74"/>
      <c r="D762" s="74"/>
      <c r="E762" s="74"/>
      <c r="F762" s="74"/>
    </row>
    <row r="763" spans="1:6" ht="13.2">
      <c r="A763" s="74"/>
      <c r="D763" s="74"/>
      <c r="E763" s="74"/>
      <c r="F763" s="74"/>
    </row>
    <row r="764" spans="1:6" ht="13.2">
      <c r="A764" s="74"/>
      <c r="D764" s="74"/>
      <c r="E764" s="74"/>
      <c r="F764" s="74"/>
    </row>
    <row r="765" spans="1:6" ht="13.2">
      <c r="A765" s="74"/>
      <c r="D765" s="74"/>
      <c r="E765" s="74"/>
      <c r="F765" s="74"/>
    </row>
    <row r="766" spans="1:6" ht="13.2">
      <c r="A766" s="74"/>
      <c r="D766" s="74"/>
      <c r="E766" s="74"/>
      <c r="F766" s="74"/>
    </row>
    <row r="767" spans="1:6" ht="13.2">
      <c r="A767" s="74"/>
      <c r="D767" s="74"/>
      <c r="E767" s="74"/>
      <c r="F767" s="74"/>
    </row>
    <row r="768" spans="1:6" ht="13.2">
      <c r="A768" s="74"/>
      <c r="D768" s="74"/>
      <c r="E768" s="74"/>
      <c r="F768" s="74"/>
    </row>
    <row r="769" spans="1:6" ht="13.2">
      <c r="A769" s="74"/>
      <c r="D769" s="74"/>
      <c r="E769" s="74"/>
      <c r="F769" s="74"/>
    </row>
    <row r="770" spans="1:6" ht="13.2">
      <c r="A770" s="74"/>
      <c r="D770" s="74"/>
      <c r="E770" s="74"/>
      <c r="F770" s="74"/>
    </row>
    <row r="771" spans="1:6" ht="13.2">
      <c r="A771" s="74"/>
      <c r="D771" s="74"/>
      <c r="E771" s="74"/>
      <c r="F771" s="74"/>
    </row>
    <row r="772" spans="1:6" ht="13.2">
      <c r="A772" s="74"/>
      <c r="D772" s="74"/>
      <c r="E772" s="74"/>
      <c r="F772" s="74"/>
    </row>
    <row r="773" spans="1:6" ht="13.2">
      <c r="A773" s="74"/>
      <c r="D773" s="74"/>
      <c r="E773" s="74"/>
      <c r="F773" s="74"/>
    </row>
    <row r="774" spans="1:6" ht="13.2">
      <c r="A774" s="74"/>
      <c r="D774" s="74"/>
      <c r="E774" s="74"/>
      <c r="F774" s="74"/>
    </row>
    <row r="775" spans="1:6" ht="13.2">
      <c r="A775" s="74"/>
      <c r="D775" s="74"/>
      <c r="E775" s="74"/>
      <c r="F775" s="74"/>
    </row>
    <row r="776" spans="1:6" ht="13.2">
      <c r="A776" s="74"/>
      <c r="D776" s="74"/>
      <c r="E776" s="74"/>
      <c r="F776" s="74"/>
    </row>
    <row r="777" spans="1:6" ht="13.2">
      <c r="A777" s="74"/>
      <c r="D777" s="74"/>
      <c r="E777" s="74"/>
      <c r="F777" s="74"/>
    </row>
    <row r="778" spans="1:6" ht="13.2">
      <c r="A778" s="74"/>
      <c r="D778" s="74"/>
      <c r="E778" s="74"/>
      <c r="F778" s="74"/>
    </row>
    <row r="779" spans="1:6" ht="13.2">
      <c r="A779" s="74"/>
      <c r="D779" s="74"/>
      <c r="E779" s="74"/>
      <c r="F779" s="74"/>
    </row>
    <row r="780" spans="1:6" ht="13.2">
      <c r="A780" s="74"/>
      <c r="D780" s="74"/>
      <c r="E780" s="74"/>
      <c r="F780" s="74"/>
    </row>
    <row r="781" spans="1:6" ht="13.2">
      <c r="A781" s="74"/>
      <c r="D781" s="74"/>
      <c r="E781" s="74"/>
      <c r="F781" s="74"/>
    </row>
    <row r="782" spans="1:6" ht="13.2">
      <c r="A782" s="74"/>
      <c r="D782" s="74"/>
      <c r="E782" s="74"/>
      <c r="F782" s="74"/>
    </row>
    <row r="783" spans="1:6" ht="13.2">
      <c r="A783" s="74"/>
      <c r="D783" s="74"/>
      <c r="E783" s="74"/>
      <c r="F783" s="74"/>
    </row>
    <row r="784" spans="1:6" ht="13.2">
      <c r="A784" s="74"/>
      <c r="D784" s="74"/>
      <c r="E784" s="74"/>
      <c r="F784" s="74"/>
    </row>
    <row r="785" spans="1:6" ht="13.2">
      <c r="A785" s="74"/>
      <c r="D785" s="74"/>
      <c r="E785" s="74"/>
      <c r="F785" s="74"/>
    </row>
    <row r="786" spans="1:6" ht="13.2">
      <c r="A786" s="74"/>
      <c r="D786" s="74"/>
      <c r="E786" s="74"/>
      <c r="F786" s="74"/>
    </row>
    <row r="787" spans="1:6" ht="13.2">
      <c r="A787" s="74"/>
      <c r="D787" s="74"/>
      <c r="E787" s="74"/>
      <c r="F787" s="74"/>
    </row>
    <row r="788" spans="1:6" ht="13.2">
      <c r="A788" s="74"/>
      <c r="D788" s="74"/>
      <c r="E788" s="74"/>
      <c r="F788" s="74"/>
    </row>
    <row r="789" spans="1:6" ht="13.2">
      <c r="A789" s="74"/>
      <c r="D789" s="74"/>
      <c r="E789" s="74"/>
      <c r="F789" s="74"/>
    </row>
    <row r="790" spans="1:6" ht="13.2">
      <c r="A790" s="74"/>
      <c r="D790" s="74"/>
      <c r="E790" s="74"/>
      <c r="F790" s="74"/>
    </row>
    <row r="791" spans="1:6" ht="13.2">
      <c r="A791" s="74"/>
      <c r="D791" s="74"/>
      <c r="E791" s="74"/>
      <c r="F791" s="74"/>
    </row>
    <row r="792" spans="1:6" ht="13.2">
      <c r="A792" s="74"/>
      <c r="D792" s="74"/>
      <c r="E792" s="74"/>
      <c r="F792" s="74"/>
    </row>
    <row r="793" spans="1:6" ht="13.2">
      <c r="A793" s="74"/>
      <c r="D793" s="74"/>
      <c r="E793" s="74"/>
      <c r="F793" s="74"/>
    </row>
    <row r="794" spans="1:6" ht="13.2">
      <c r="A794" s="74"/>
      <c r="D794" s="74"/>
      <c r="E794" s="74"/>
      <c r="F794" s="74"/>
    </row>
    <row r="795" spans="1:6" ht="13.2">
      <c r="A795" s="74"/>
      <c r="D795" s="74"/>
      <c r="E795" s="74"/>
      <c r="F795" s="74"/>
    </row>
    <row r="796" spans="1:6" ht="13.2">
      <c r="A796" s="74"/>
      <c r="D796" s="74"/>
      <c r="E796" s="74"/>
      <c r="F796" s="74"/>
    </row>
    <row r="797" spans="1:6" ht="13.2">
      <c r="A797" s="74"/>
      <c r="D797" s="74"/>
      <c r="E797" s="74"/>
      <c r="F797" s="74"/>
    </row>
    <row r="798" spans="1:6" ht="13.2">
      <c r="A798" s="74"/>
      <c r="D798" s="74"/>
      <c r="E798" s="74"/>
      <c r="F798" s="74"/>
    </row>
    <row r="799" spans="1:6" ht="13.2">
      <c r="A799" s="74"/>
      <c r="D799" s="74"/>
      <c r="E799" s="74"/>
      <c r="F799" s="74"/>
    </row>
    <row r="800" spans="1:6" ht="13.2">
      <c r="A800" s="74"/>
      <c r="D800" s="74"/>
      <c r="E800" s="74"/>
      <c r="F800" s="74"/>
    </row>
    <row r="801" spans="1:6" ht="13.2">
      <c r="A801" s="74"/>
      <c r="D801" s="74"/>
      <c r="E801" s="74"/>
      <c r="F801" s="74"/>
    </row>
    <row r="802" spans="1:6" ht="13.2">
      <c r="A802" s="74"/>
      <c r="D802" s="74"/>
      <c r="E802" s="74"/>
      <c r="F802" s="74"/>
    </row>
    <row r="803" spans="1:6" ht="13.2">
      <c r="A803" s="74"/>
      <c r="D803" s="74"/>
      <c r="E803" s="74"/>
      <c r="F803" s="74"/>
    </row>
    <row r="804" spans="1:6" ht="13.2">
      <c r="A804" s="74"/>
      <c r="D804" s="74"/>
      <c r="E804" s="74"/>
      <c r="F804" s="74"/>
    </row>
    <row r="805" spans="1:6" ht="13.2">
      <c r="A805" s="74"/>
      <c r="D805" s="74"/>
      <c r="E805" s="74"/>
      <c r="F805" s="74"/>
    </row>
    <row r="806" spans="1:6" ht="13.2">
      <c r="A806" s="74"/>
      <c r="D806" s="74"/>
      <c r="E806" s="74"/>
      <c r="F806" s="74"/>
    </row>
    <row r="807" spans="1:6" ht="13.2">
      <c r="A807" s="74"/>
      <c r="D807" s="74"/>
      <c r="E807" s="74"/>
      <c r="F807" s="74"/>
    </row>
    <row r="808" spans="1:6" ht="13.2">
      <c r="A808" s="74"/>
      <c r="D808" s="74"/>
      <c r="E808" s="74"/>
      <c r="F808" s="74"/>
    </row>
    <row r="809" spans="1:6" ht="13.2">
      <c r="A809" s="74"/>
      <c r="D809" s="74"/>
      <c r="E809" s="74"/>
      <c r="F809" s="74"/>
    </row>
    <row r="810" spans="1:6" ht="13.2">
      <c r="A810" s="74"/>
      <c r="D810" s="74"/>
      <c r="E810" s="74"/>
      <c r="F810" s="74"/>
    </row>
    <row r="811" spans="1:6" ht="13.2">
      <c r="A811" s="74"/>
      <c r="D811" s="74"/>
      <c r="E811" s="74"/>
      <c r="F811" s="74"/>
    </row>
    <row r="812" spans="1:6" ht="13.2">
      <c r="A812" s="74"/>
      <c r="D812" s="74"/>
      <c r="E812" s="74"/>
      <c r="F812" s="74"/>
    </row>
    <row r="813" spans="1:6" ht="13.2">
      <c r="A813" s="74"/>
      <c r="D813" s="74"/>
      <c r="E813" s="74"/>
      <c r="F813" s="74"/>
    </row>
    <row r="814" spans="1:6" ht="13.2">
      <c r="A814" s="74"/>
      <c r="D814" s="74"/>
      <c r="E814" s="74"/>
      <c r="F814" s="74"/>
    </row>
    <row r="815" spans="1:6" ht="13.2">
      <c r="A815" s="74"/>
      <c r="D815" s="74"/>
      <c r="E815" s="74"/>
      <c r="F815" s="74"/>
    </row>
    <row r="816" spans="1:6" ht="13.2">
      <c r="A816" s="74"/>
      <c r="D816" s="74"/>
      <c r="E816" s="74"/>
      <c r="F816" s="74"/>
    </row>
    <row r="817" spans="1:6" ht="13.2">
      <c r="A817" s="74"/>
      <c r="D817" s="74"/>
      <c r="E817" s="74"/>
      <c r="F817" s="74"/>
    </row>
    <row r="818" spans="1:6" ht="13.2">
      <c r="A818" s="74"/>
      <c r="D818" s="74"/>
      <c r="E818" s="74"/>
      <c r="F818" s="74"/>
    </row>
    <row r="819" spans="1:6" ht="13.2">
      <c r="A819" s="74"/>
      <c r="D819" s="74"/>
      <c r="E819" s="74"/>
      <c r="F819" s="74"/>
    </row>
    <row r="820" spans="1:6" ht="13.2">
      <c r="A820" s="74"/>
      <c r="D820" s="74"/>
      <c r="E820" s="74"/>
      <c r="F820" s="74"/>
    </row>
    <row r="821" spans="1:6" ht="13.2">
      <c r="A821" s="74"/>
      <c r="D821" s="74"/>
      <c r="E821" s="74"/>
      <c r="F821" s="74"/>
    </row>
    <row r="822" spans="1:6" ht="13.2">
      <c r="A822" s="74"/>
      <c r="D822" s="74"/>
      <c r="E822" s="74"/>
      <c r="F822" s="74"/>
    </row>
    <row r="823" spans="1:6" ht="13.2">
      <c r="A823" s="74"/>
      <c r="D823" s="74"/>
      <c r="E823" s="74"/>
      <c r="F823" s="74"/>
    </row>
    <row r="824" spans="1:6" ht="13.2">
      <c r="A824" s="74"/>
      <c r="D824" s="74"/>
      <c r="E824" s="74"/>
      <c r="F824" s="74"/>
    </row>
    <row r="825" spans="1:6" ht="13.2">
      <c r="A825" s="74"/>
      <c r="D825" s="74"/>
      <c r="E825" s="74"/>
      <c r="F825" s="74"/>
    </row>
    <row r="826" spans="1:6" ht="13.2">
      <c r="A826" s="74"/>
      <c r="D826" s="74"/>
      <c r="E826" s="74"/>
      <c r="F826" s="74"/>
    </row>
    <row r="827" spans="1:6" ht="13.2">
      <c r="A827" s="74"/>
      <c r="D827" s="74"/>
      <c r="E827" s="74"/>
      <c r="F827" s="74"/>
    </row>
    <row r="828" spans="1:6" ht="13.2">
      <c r="A828" s="74"/>
      <c r="D828" s="74"/>
      <c r="E828" s="74"/>
      <c r="F828" s="74"/>
    </row>
    <row r="829" spans="1:6" ht="13.2">
      <c r="A829" s="74"/>
      <c r="D829" s="74"/>
      <c r="E829" s="74"/>
      <c r="F829" s="74"/>
    </row>
    <row r="830" spans="1:6" ht="13.2">
      <c r="A830" s="74"/>
      <c r="D830" s="74"/>
      <c r="E830" s="74"/>
      <c r="F830" s="74"/>
    </row>
    <row r="831" spans="1:6" ht="13.2">
      <c r="A831" s="74"/>
      <c r="D831" s="74"/>
      <c r="E831" s="74"/>
      <c r="F831" s="74"/>
    </row>
    <row r="832" spans="1:6" ht="13.2">
      <c r="A832" s="74"/>
      <c r="D832" s="74"/>
      <c r="E832" s="74"/>
      <c r="F832" s="74"/>
    </row>
    <row r="833" spans="1:6" ht="13.2">
      <c r="A833" s="74"/>
      <c r="D833" s="74"/>
      <c r="E833" s="74"/>
      <c r="F833" s="74"/>
    </row>
    <row r="834" spans="1:6" ht="13.2">
      <c r="A834" s="74"/>
      <c r="D834" s="74"/>
      <c r="E834" s="74"/>
      <c r="F834" s="74"/>
    </row>
    <row r="835" spans="1:6" ht="13.2">
      <c r="A835" s="74"/>
      <c r="D835" s="74"/>
      <c r="E835" s="74"/>
      <c r="F835" s="74"/>
    </row>
    <row r="836" spans="1:6" ht="13.2">
      <c r="A836" s="74"/>
      <c r="D836" s="74"/>
      <c r="E836" s="74"/>
      <c r="F836" s="74"/>
    </row>
    <row r="837" spans="1:6" ht="13.2">
      <c r="A837" s="74"/>
      <c r="D837" s="74"/>
      <c r="E837" s="74"/>
      <c r="F837" s="74"/>
    </row>
    <row r="838" spans="1:6" ht="13.2">
      <c r="A838" s="74"/>
      <c r="D838" s="74"/>
      <c r="E838" s="74"/>
      <c r="F838" s="74"/>
    </row>
    <row r="839" spans="1:6" ht="13.2">
      <c r="A839" s="74"/>
      <c r="D839" s="74"/>
      <c r="E839" s="74"/>
      <c r="F839" s="74"/>
    </row>
    <row r="840" spans="1:6" ht="13.2">
      <c r="A840" s="74"/>
      <c r="D840" s="74"/>
      <c r="E840" s="74"/>
      <c r="F840" s="74"/>
    </row>
    <row r="841" spans="1:6" ht="13.2">
      <c r="A841" s="74"/>
      <c r="D841" s="74"/>
      <c r="E841" s="74"/>
      <c r="F841" s="74"/>
    </row>
    <row r="842" spans="1:6" ht="13.2">
      <c r="A842" s="74"/>
      <c r="D842" s="74"/>
      <c r="E842" s="74"/>
      <c r="F842" s="74"/>
    </row>
    <row r="843" spans="1:6" ht="13.2">
      <c r="A843" s="74"/>
      <c r="D843" s="74"/>
      <c r="E843" s="74"/>
      <c r="F843" s="74"/>
    </row>
    <row r="844" spans="1:6" ht="13.2">
      <c r="A844" s="74"/>
      <c r="D844" s="74"/>
      <c r="E844" s="74"/>
      <c r="F844" s="74"/>
    </row>
    <row r="845" spans="1:6" ht="13.2">
      <c r="A845" s="74"/>
      <c r="D845" s="74"/>
      <c r="E845" s="74"/>
      <c r="F845" s="74"/>
    </row>
    <row r="846" spans="1:6" ht="13.2">
      <c r="A846" s="74"/>
      <c r="D846" s="74"/>
      <c r="E846" s="74"/>
      <c r="F846" s="74"/>
    </row>
    <row r="847" spans="1:6" ht="13.2">
      <c r="A847" s="74"/>
      <c r="D847" s="74"/>
      <c r="E847" s="74"/>
      <c r="F847" s="74"/>
    </row>
    <row r="848" spans="1:6" ht="13.2">
      <c r="A848" s="74"/>
      <c r="D848" s="74"/>
      <c r="E848" s="74"/>
      <c r="F848" s="74"/>
    </row>
    <row r="849" spans="1:6" ht="13.2">
      <c r="A849" s="74"/>
      <c r="D849" s="74"/>
      <c r="E849" s="74"/>
      <c r="F849" s="74"/>
    </row>
    <row r="850" spans="1:6" ht="13.2">
      <c r="A850" s="74"/>
      <c r="D850" s="74"/>
      <c r="E850" s="74"/>
      <c r="F850" s="74"/>
    </row>
    <row r="851" spans="1:6" ht="13.2">
      <c r="A851" s="74"/>
      <c r="D851" s="74"/>
      <c r="E851" s="74"/>
      <c r="F851" s="74"/>
    </row>
    <row r="852" spans="1:6" ht="13.2">
      <c r="A852" s="74"/>
      <c r="D852" s="74"/>
      <c r="E852" s="74"/>
      <c r="F852" s="74"/>
    </row>
    <row r="853" spans="1:6" ht="13.2">
      <c r="A853" s="74"/>
      <c r="D853" s="74"/>
      <c r="E853" s="74"/>
      <c r="F853" s="74"/>
    </row>
    <row r="854" spans="1:6" ht="13.2">
      <c r="A854" s="74"/>
      <c r="D854" s="74"/>
      <c r="E854" s="74"/>
      <c r="F854" s="74"/>
    </row>
    <row r="855" spans="1:6" ht="13.2">
      <c r="A855" s="74"/>
      <c r="D855" s="74"/>
      <c r="E855" s="74"/>
      <c r="F855" s="74"/>
    </row>
    <row r="856" spans="1:6" ht="13.2">
      <c r="A856" s="74"/>
      <c r="D856" s="74"/>
      <c r="E856" s="74"/>
      <c r="F856" s="74"/>
    </row>
    <row r="857" spans="1:6" ht="13.2">
      <c r="A857" s="74"/>
      <c r="D857" s="74"/>
      <c r="E857" s="74"/>
      <c r="F857" s="74"/>
    </row>
    <row r="858" spans="1:6" ht="13.2">
      <c r="A858" s="74"/>
      <c r="D858" s="74"/>
      <c r="E858" s="74"/>
      <c r="F858" s="74"/>
    </row>
    <row r="859" spans="1:6" ht="13.2">
      <c r="A859" s="74"/>
      <c r="D859" s="74"/>
      <c r="E859" s="74"/>
      <c r="F859" s="74"/>
    </row>
    <row r="860" spans="1:6" ht="13.2">
      <c r="A860" s="74"/>
      <c r="D860" s="74"/>
      <c r="E860" s="74"/>
      <c r="F860" s="74"/>
    </row>
    <row r="861" spans="1:6" ht="13.2">
      <c r="A861" s="74"/>
      <c r="D861" s="74"/>
      <c r="E861" s="74"/>
      <c r="F861" s="74"/>
    </row>
    <row r="862" spans="1:6" ht="13.2">
      <c r="A862" s="74"/>
      <c r="D862" s="74"/>
      <c r="E862" s="74"/>
      <c r="F862" s="74"/>
    </row>
    <row r="863" spans="1:6" ht="13.2">
      <c r="A863" s="74"/>
      <c r="D863" s="74"/>
      <c r="E863" s="74"/>
      <c r="F863" s="74"/>
    </row>
    <row r="864" spans="1:6" ht="13.2">
      <c r="A864" s="74"/>
      <c r="D864" s="74"/>
      <c r="E864" s="74"/>
      <c r="F864" s="74"/>
    </row>
    <row r="865" spans="1:6" ht="13.2">
      <c r="A865" s="74"/>
      <c r="D865" s="74"/>
      <c r="E865" s="74"/>
      <c r="F865" s="74"/>
    </row>
    <row r="866" spans="1:6" ht="13.2">
      <c r="A866" s="74"/>
      <c r="D866" s="74"/>
      <c r="E866" s="74"/>
      <c r="F866" s="74"/>
    </row>
    <row r="867" spans="1:6" ht="13.2">
      <c r="A867" s="74"/>
      <c r="D867" s="74"/>
      <c r="E867" s="74"/>
      <c r="F867" s="74"/>
    </row>
    <row r="868" spans="1:6" ht="13.2">
      <c r="A868" s="74"/>
      <c r="D868" s="74"/>
      <c r="E868" s="74"/>
      <c r="F868" s="74"/>
    </row>
    <row r="869" spans="1:6" ht="13.2">
      <c r="A869" s="74"/>
      <c r="D869" s="74"/>
      <c r="E869" s="74"/>
      <c r="F869" s="74"/>
    </row>
    <row r="870" spans="1:6" ht="13.2">
      <c r="A870" s="74"/>
      <c r="D870" s="74"/>
      <c r="E870" s="74"/>
      <c r="F870" s="74"/>
    </row>
    <row r="871" spans="1:6" ht="13.2">
      <c r="A871" s="74"/>
      <c r="D871" s="74"/>
      <c r="E871" s="74"/>
      <c r="F871" s="74"/>
    </row>
    <row r="872" spans="1:6" ht="13.2">
      <c r="A872" s="74"/>
      <c r="D872" s="74"/>
      <c r="E872" s="74"/>
      <c r="F872" s="74"/>
    </row>
    <row r="873" spans="1:6" ht="13.2">
      <c r="A873" s="74"/>
      <c r="D873" s="74"/>
      <c r="E873" s="74"/>
      <c r="F873" s="74"/>
    </row>
    <row r="874" spans="1:6" ht="13.2">
      <c r="A874" s="74"/>
      <c r="D874" s="74"/>
      <c r="E874" s="74"/>
      <c r="F874" s="74"/>
    </row>
    <row r="875" spans="1:6" ht="13.2">
      <c r="A875" s="74"/>
      <c r="D875" s="74"/>
      <c r="E875" s="74"/>
      <c r="F875" s="74"/>
    </row>
    <row r="876" spans="1:6" ht="13.2">
      <c r="A876" s="74"/>
      <c r="D876" s="74"/>
      <c r="E876" s="74"/>
      <c r="F876" s="74"/>
    </row>
    <row r="877" spans="1:6" ht="13.2">
      <c r="A877" s="74"/>
      <c r="D877" s="74"/>
      <c r="E877" s="74"/>
      <c r="F877" s="74"/>
    </row>
    <row r="878" spans="1:6" ht="13.2">
      <c r="A878" s="74"/>
      <c r="D878" s="74"/>
      <c r="E878" s="74"/>
      <c r="F878" s="74"/>
    </row>
    <row r="879" spans="1:6" ht="13.2">
      <c r="A879" s="74"/>
      <c r="D879" s="74"/>
      <c r="E879" s="74"/>
      <c r="F879" s="74"/>
    </row>
    <row r="880" spans="1:6" ht="13.2">
      <c r="A880" s="74"/>
      <c r="D880" s="74"/>
      <c r="E880" s="74"/>
      <c r="F880" s="74"/>
    </row>
    <row r="881" spans="1:6" ht="13.2">
      <c r="A881" s="74"/>
      <c r="D881" s="74"/>
      <c r="E881" s="74"/>
      <c r="F881" s="74"/>
    </row>
    <row r="882" spans="1:6" ht="13.2">
      <c r="A882" s="74"/>
      <c r="D882" s="74"/>
      <c r="E882" s="74"/>
      <c r="F882" s="74"/>
    </row>
    <row r="883" spans="1:6" ht="13.2">
      <c r="A883" s="74"/>
      <c r="D883" s="74"/>
      <c r="E883" s="74"/>
      <c r="F883" s="74"/>
    </row>
    <row r="884" spans="1:6" ht="13.2">
      <c r="A884" s="74"/>
      <c r="D884" s="74"/>
      <c r="E884" s="74"/>
      <c r="F884" s="74"/>
    </row>
    <row r="885" spans="1:6" ht="13.2">
      <c r="A885" s="74"/>
      <c r="D885" s="74"/>
      <c r="E885" s="74"/>
      <c r="F885" s="74"/>
    </row>
    <row r="886" spans="1:6" ht="13.2">
      <c r="A886" s="74"/>
      <c r="D886" s="74"/>
      <c r="E886" s="74"/>
      <c r="F886" s="74"/>
    </row>
    <row r="887" spans="1:6" ht="13.2">
      <c r="A887" s="74"/>
      <c r="D887" s="74"/>
      <c r="E887" s="74"/>
      <c r="F887" s="74"/>
    </row>
    <row r="888" spans="1:6" ht="13.2">
      <c r="A888" s="74"/>
      <c r="D888" s="74"/>
      <c r="E888" s="74"/>
      <c r="F888" s="74"/>
    </row>
    <row r="889" spans="1:6" ht="13.2">
      <c r="A889" s="74"/>
      <c r="D889" s="74"/>
      <c r="E889" s="74"/>
      <c r="F889" s="74"/>
    </row>
    <row r="890" spans="1:6" ht="13.2">
      <c r="A890" s="74"/>
      <c r="D890" s="74"/>
      <c r="E890" s="74"/>
      <c r="F890" s="74"/>
    </row>
    <row r="891" spans="1:6" ht="13.2">
      <c r="A891" s="74"/>
      <c r="D891" s="74"/>
      <c r="E891" s="74"/>
      <c r="F891" s="74"/>
    </row>
    <row r="892" spans="1:6" ht="13.2">
      <c r="A892" s="74"/>
      <c r="D892" s="74"/>
      <c r="E892" s="74"/>
      <c r="F892" s="74"/>
    </row>
    <row r="893" spans="1:6" ht="13.2">
      <c r="A893" s="74"/>
      <c r="D893" s="74"/>
      <c r="E893" s="74"/>
      <c r="F893" s="74"/>
    </row>
    <row r="894" spans="1:6" ht="13.2">
      <c r="A894" s="74"/>
      <c r="D894" s="74"/>
      <c r="E894" s="74"/>
      <c r="F894" s="74"/>
    </row>
    <row r="895" spans="1:6" ht="13.2">
      <c r="A895" s="74"/>
      <c r="D895" s="74"/>
      <c r="E895" s="74"/>
      <c r="F895" s="74"/>
    </row>
    <row r="896" spans="1:6" ht="13.2">
      <c r="A896" s="74"/>
      <c r="D896" s="74"/>
      <c r="E896" s="74"/>
      <c r="F896" s="74"/>
    </row>
    <row r="897" spans="1:6" ht="13.2">
      <c r="A897" s="74"/>
      <c r="D897" s="74"/>
      <c r="E897" s="74"/>
      <c r="F897" s="74"/>
    </row>
    <row r="898" spans="1:6" ht="13.2">
      <c r="A898" s="74"/>
      <c r="D898" s="74"/>
      <c r="E898" s="74"/>
      <c r="F898" s="74"/>
    </row>
    <row r="899" spans="1:6" ht="13.2">
      <c r="A899" s="74"/>
      <c r="D899" s="74"/>
      <c r="E899" s="74"/>
      <c r="F899" s="74"/>
    </row>
    <row r="900" spans="1:6" ht="13.2">
      <c r="A900" s="74"/>
      <c r="D900" s="74"/>
      <c r="E900" s="74"/>
      <c r="F900" s="74"/>
    </row>
    <row r="901" spans="1:6" ht="13.2">
      <c r="A901" s="74"/>
      <c r="D901" s="74"/>
      <c r="E901" s="74"/>
      <c r="F901" s="74"/>
    </row>
    <row r="902" spans="1:6" ht="13.2">
      <c r="A902" s="74"/>
      <c r="D902" s="74"/>
      <c r="E902" s="74"/>
      <c r="F902" s="74"/>
    </row>
    <row r="903" spans="1:6" ht="13.2">
      <c r="A903" s="74"/>
      <c r="D903" s="74"/>
      <c r="E903" s="74"/>
      <c r="F903" s="74"/>
    </row>
    <row r="904" spans="1:6" ht="13.2">
      <c r="A904" s="74"/>
      <c r="D904" s="74"/>
      <c r="E904" s="74"/>
      <c r="F904" s="74"/>
    </row>
    <row r="905" spans="1:6" ht="13.2">
      <c r="A905" s="74"/>
      <c r="D905" s="74"/>
      <c r="E905" s="74"/>
      <c r="F905" s="74"/>
    </row>
    <row r="906" spans="1:6" ht="13.2">
      <c r="A906" s="74"/>
      <c r="D906" s="74"/>
      <c r="E906" s="74"/>
      <c r="F906" s="74"/>
    </row>
    <row r="907" spans="1:6" ht="13.2">
      <c r="A907" s="74"/>
      <c r="D907" s="74"/>
      <c r="E907" s="74"/>
      <c r="F907" s="74"/>
    </row>
    <row r="908" spans="1:6" ht="13.2">
      <c r="A908" s="74"/>
      <c r="D908" s="74"/>
      <c r="E908" s="74"/>
      <c r="F908" s="74"/>
    </row>
    <row r="909" spans="1:6" ht="13.2">
      <c r="A909" s="74"/>
      <c r="D909" s="74"/>
      <c r="E909" s="74"/>
      <c r="F909" s="74"/>
    </row>
    <row r="910" spans="1:6" ht="13.2">
      <c r="A910" s="74"/>
      <c r="D910" s="74"/>
      <c r="E910" s="74"/>
      <c r="F910" s="74"/>
    </row>
    <row r="911" spans="1:6" ht="13.2">
      <c r="A911" s="74"/>
      <c r="D911" s="74"/>
      <c r="E911" s="74"/>
      <c r="F911" s="74"/>
    </row>
    <row r="912" spans="1:6" ht="13.2">
      <c r="A912" s="74"/>
      <c r="D912" s="74"/>
      <c r="E912" s="74"/>
      <c r="F912" s="74"/>
    </row>
    <row r="913" spans="1:6" ht="13.2">
      <c r="A913" s="74"/>
      <c r="D913" s="74"/>
      <c r="E913" s="74"/>
      <c r="F913" s="74"/>
    </row>
    <row r="914" spans="1:6" ht="13.2">
      <c r="A914" s="74"/>
      <c r="D914" s="74"/>
      <c r="E914" s="74"/>
      <c r="F914" s="74"/>
    </row>
    <row r="915" spans="1:6" ht="13.2">
      <c r="A915" s="74"/>
      <c r="D915" s="74"/>
      <c r="E915" s="74"/>
      <c r="F915" s="74"/>
    </row>
    <row r="916" spans="1:6" ht="13.2">
      <c r="A916" s="74"/>
      <c r="D916" s="74"/>
      <c r="E916" s="74"/>
      <c r="F916" s="74"/>
    </row>
    <row r="917" spans="1:6" ht="13.2">
      <c r="A917" s="74"/>
      <c r="D917" s="74"/>
      <c r="E917" s="74"/>
      <c r="F917" s="74"/>
    </row>
    <row r="918" spans="1:6" ht="13.2">
      <c r="A918" s="74"/>
      <c r="D918" s="74"/>
      <c r="E918" s="74"/>
      <c r="F918" s="74"/>
    </row>
    <row r="919" spans="1:6" ht="13.2">
      <c r="A919" s="74"/>
      <c r="D919" s="74"/>
      <c r="E919" s="74"/>
      <c r="F919" s="74"/>
    </row>
    <row r="920" spans="1:6" ht="13.2">
      <c r="A920" s="74"/>
      <c r="D920" s="74"/>
      <c r="E920" s="74"/>
      <c r="F920" s="74"/>
    </row>
    <row r="921" spans="1:6" ht="13.2">
      <c r="A921" s="74"/>
      <c r="D921" s="74"/>
      <c r="E921" s="74"/>
      <c r="F921" s="74"/>
    </row>
    <row r="922" spans="1:6" ht="13.2">
      <c r="A922" s="74"/>
      <c r="D922" s="74"/>
      <c r="E922" s="74"/>
      <c r="F922" s="74"/>
    </row>
    <row r="923" spans="1:6" ht="13.2">
      <c r="A923" s="74"/>
      <c r="D923" s="74"/>
      <c r="E923" s="74"/>
      <c r="F923" s="74"/>
    </row>
    <row r="924" spans="1:6" ht="13.2">
      <c r="A924" s="74"/>
      <c r="D924" s="74"/>
      <c r="E924" s="74"/>
      <c r="F924" s="74"/>
    </row>
    <row r="925" spans="1:6" ht="13.2">
      <c r="A925" s="74"/>
      <c r="D925" s="74"/>
      <c r="E925" s="74"/>
      <c r="F925" s="74"/>
    </row>
    <row r="926" spans="1:6" ht="13.2">
      <c r="A926" s="74"/>
      <c r="D926" s="74"/>
      <c r="E926" s="74"/>
      <c r="F926" s="74"/>
    </row>
    <row r="927" spans="1:6" ht="13.2">
      <c r="A927" s="74"/>
      <c r="D927" s="74"/>
      <c r="E927" s="74"/>
      <c r="F927" s="74"/>
    </row>
    <row r="928" spans="1:6" ht="13.2">
      <c r="A928" s="74"/>
      <c r="D928" s="74"/>
      <c r="E928" s="74"/>
      <c r="F928" s="74"/>
    </row>
    <row r="929" spans="1:6" ht="13.2">
      <c r="A929" s="74"/>
      <c r="D929" s="74"/>
      <c r="E929" s="74"/>
      <c r="F929" s="74"/>
    </row>
    <row r="930" spans="1:6" ht="13.2">
      <c r="A930" s="74"/>
      <c r="D930" s="74"/>
      <c r="E930" s="74"/>
      <c r="F930" s="74"/>
    </row>
    <row r="931" spans="1:6" ht="13.2">
      <c r="A931" s="74"/>
      <c r="D931" s="74"/>
      <c r="E931" s="74"/>
      <c r="F931" s="74"/>
    </row>
    <row r="932" spans="1:6" ht="13.2">
      <c r="A932" s="74"/>
      <c r="D932" s="74"/>
      <c r="E932" s="74"/>
      <c r="F932" s="74"/>
    </row>
    <row r="933" spans="1:6" ht="13.2">
      <c r="A933" s="74"/>
      <c r="D933" s="74"/>
      <c r="E933" s="74"/>
      <c r="F933" s="74"/>
    </row>
    <row r="934" spans="1:6" ht="13.2">
      <c r="A934" s="74"/>
      <c r="D934" s="74"/>
      <c r="E934" s="74"/>
      <c r="F934" s="74"/>
    </row>
    <row r="935" spans="1:6" ht="13.2">
      <c r="A935" s="74"/>
      <c r="D935" s="74"/>
      <c r="E935" s="74"/>
      <c r="F935" s="74"/>
    </row>
    <row r="936" spans="1:6" ht="13.2">
      <c r="A936" s="74"/>
      <c r="D936" s="74"/>
      <c r="E936" s="74"/>
      <c r="F936" s="74"/>
    </row>
    <row r="937" spans="1:6" ht="13.2">
      <c r="A937" s="74"/>
      <c r="D937" s="74"/>
      <c r="E937" s="74"/>
      <c r="F937" s="74"/>
    </row>
    <row r="938" spans="1:6" ht="13.2">
      <c r="A938" s="74"/>
      <c r="D938" s="74"/>
      <c r="E938" s="74"/>
      <c r="F938" s="74"/>
    </row>
    <row r="939" spans="1:6" ht="13.2">
      <c r="A939" s="74"/>
      <c r="D939" s="74"/>
      <c r="E939" s="74"/>
      <c r="F939" s="74"/>
    </row>
    <row r="940" spans="1:6" ht="13.2">
      <c r="A940" s="74"/>
      <c r="D940" s="74"/>
      <c r="E940" s="74"/>
      <c r="F940" s="74"/>
    </row>
    <row r="941" spans="1:6" ht="13.2">
      <c r="A941" s="74"/>
      <c r="D941" s="74"/>
      <c r="E941" s="74"/>
      <c r="F941" s="74"/>
    </row>
    <row r="942" spans="1:6" ht="13.2">
      <c r="A942" s="74"/>
      <c r="D942" s="74"/>
      <c r="E942" s="74"/>
      <c r="F942" s="74"/>
    </row>
    <row r="943" spans="1:6" ht="13.2">
      <c r="A943" s="74"/>
      <c r="D943" s="74"/>
      <c r="E943" s="74"/>
      <c r="F943" s="74"/>
    </row>
    <row r="944" spans="1:6" ht="13.2">
      <c r="A944" s="74"/>
      <c r="D944" s="74"/>
      <c r="E944" s="74"/>
      <c r="F944" s="74"/>
    </row>
    <row r="945" spans="1:6" ht="13.2">
      <c r="A945" s="74"/>
      <c r="D945" s="74"/>
      <c r="E945" s="74"/>
      <c r="F945" s="74"/>
    </row>
    <row r="946" spans="1:6" ht="13.2">
      <c r="A946" s="74"/>
      <c r="D946" s="74"/>
      <c r="E946" s="74"/>
      <c r="F946" s="74"/>
    </row>
    <row r="947" spans="1:6" ht="13.2">
      <c r="A947" s="74"/>
      <c r="D947" s="74"/>
      <c r="E947" s="74"/>
      <c r="F947" s="74"/>
    </row>
    <row r="948" spans="1:6" ht="13.2">
      <c r="A948" s="74"/>
      <c r="D948" s="74"/>
      <c r="E948" s="74"/>
      <c r="F948" s="74"/>
    </row>
    <row r="949" spans="1:6" ht="13.2">
      <c r="A949" s="74"/>
      <c r="D949" s="74"/>
      <c r="E949" s="74"/>
      <c r="F949" s="74"/>
    </row>
    <row r="950" spans="1:6" ht="13.2">
      <c r="A950" s="74"/>
      <c r="D950" s="74"/>
      <c r="E950" s="74"/>
      <c r="F950" s="74"/>
    </row>
    <row r="951" spans="1:6" ht="13.2">
      <c r="A951" s="74"/>
      <c r="D951" s="74"/>
      <c r="E951" s="74"/>
      <c r="F951" s="74"/>
    </row>
    <row r="952" spans="1:6" ht="13.2">
      <c r="A952" s="74"/>
      <c r="D952" s="74"/>
      <c r="E952" s="74"/>
      <c r="F952" s="74"/>
    </row>
    <row r="953" spans="1:6" ht="13.2">
      <c r="A953" s="74"/>
      <c r="D953" s="74"/>
      <c r="E953" s="74"/>
      <c r="F953" s="74"/>
    </row>
    <row r="954" spans="1:6" ht="13.2">
      <c r="A954" s="74"/>
      <c r="D954" s="74"/>
      <c r="E954" s="74"/>
      <c r="F954" s="74"/>
    </row>
    <row r="955" spans="1:6" ht="13.2">
      <c r="A955" s="74"/>
      <c r="D955" s="74"/>
      <c r="E955" s="74"/>
      <c r="F955" s="74"/>
    </row>
    <row r="956" spans="1:6" ht="13.2">
      <c r="A956" s="74"/>
      <c r="D956" s="74"/>
      <c r="E956" s="74"/>
      <c r="F956" s="74"/>
    </row>
    <row r="957" spans="1:6" ht="13.2">
      <c r="A957" s="74"/>
      <c r="D957" s="74"/>
      <c r="E957" s="74"/>
      <c r="F957" s="74"/>
    </row>
    <row r="958" spans="1:6" ht="13.2">
      <c r="A958" s="74"/>
      <c r="D958" s="74"/>
      <c r="E958" s="74"/>
      <c r="F958" s="74"/>
    </row>
    <row r="959" spans="1:6" ht="13.2">
      <c r="A959" s="74"/>
      <c r="D959" s="74"/>
      <c r="E959" s="74"/>
      <c r="F959" s="74"/>
    </row>
    <row r="960" spans="1:6" ht="13.2">
      <c r="A960" s="74"/>
      <c r="D960" s="74"/>
      <c r="E960" s="74"/>
      <c r="F960" s="74"/>
    </row>
    <row r="961" spans="1:6" ht="13.2">
      <c r="A961" s="74"/>
      <c r="D961" s="74"/>
      <c r="E961" s="74"/>
      <c r="F961" s="74"/>
    </row>
    <row r="962" spans="1:6" ht="13.2">
      <c r="A962" s="74"/>
      <c r="D962" s="74"/>
      <c r="E962" s="74"/>
      <c r="F962" s="74"/>
    </row>
    <row r="963" spans="1:6" ht="13.2">
      <c r="A963" s="74"/>
      <c r="D963" s="74"/>
      <c r="E963" s="74"/>
      <c r="F963" s="74"/>
    </row>
    <row r="964" spans="1:6" ht="13.2">
      <c r="A964" s="74"/>
      <c r="D964" s="74"/>
      <c r="E964" s="74"/>
      <c r="F964" s="74"/>
    </row>
    <row r="965" spans="1:6" ht="13.2">
      <c r="A965" s="74"/>
      <c r="D965" s="74"/>
      <c r="E965" s="74"/>
      <c r="F965" s="74"/>
    </row>
    <row r="966" spans="1:6" ht="13.2">
      <c r="A966" s="74"/>
      <c r="D966" s="74"/>
      <c r="E966" s="74"/>
      <c r="F966" s="74"/>
    </row>
    <row r="967" spans="1:6" ht="13.2">
      <c r="A967" s="74"/>
      <c r="D967" s="74"/>
      <c r="E967" s="74"/>
      <c r="F967" s="74"/>
    </row>
    <row r="968" spans="1:6" ht="13.2">
      <c r="A968" s="74"/>
      <c r="D968" s="74"/>
      <c r="E968" s="74"/>
      <c r="F968" s="74"/>
    </row>
    <row r="969" spans="1:6" ht="13.2">
      <c r="A969" s="74"/>
      <c r="D969" s="74"/>
      <c r="E969" s="74"/>
      <c r="F969" s="74"/>
    </row>
    <row r="970" spans="1:6" ht="13.2">
      <c r="A970" s="74"/>
      <c r="D970" s="74"/>
      <c r="E970" s="74"/>
      <c r="F970" s="74"/>
    </row>
    <row r="971" spans="1:6" ht="13.2">
      <c r="A971" s="74"/>
      <c r="D971" s="74"/>
      <c r="E971" s="74"/>
      <c r="F971" s="74"/>
    </row>
    <row r="972" spans="1:6" ht="13.2">
      <c r="A972" s="74"/>
      <c r="D972" s="74"/>
      <c r="E972" s="74"/>
      <c r="F972" s="74"/>
    </row>
    <row r="973" spans="1:6" ht="13.2">
      <c r="A973" s="74"/>
      <c r="D973" s="74"/>
      <c r="E973" s="74"/>
      <c r="F973" s="74"/>
    </row>
    <row r="974" spans="1:6" ht="13.2">
      <c r="A974" s="74"/>
      <c r="D974" s="74"/>
      <c r="E974" s="74"/>
      <c r="F974" s="74"/>
    </row>
    <row r="975" spans="1:6" ht="13.2">
      <c r="A975" s="74"/>
      <c r="D975" s="74"/>
      <c r="E975" s="74"/>
      <c r="F975" s="74"/>
    </row>
    <row r="976" spans="1:6" ht="13.2">
      <c r="A976" s="74"/>
      <c r="D976" s="74"/>
      <c r="E976" s="74"/>
      <c r="F976" s="74"/>
    </row>
    <row r="977" spans="1:6" ht="13.2">
      <c r="A977" s="74"/>
      <c r="D977" s="74"/>
      <c r="E977" s="74"/>
      <c r="F977" s="74"/>
    </row>
    <row r="978" spans="1:6" ht="13.2">
      <c r="A978" s="74"/>
      <c r="D978" s="74"/>
      <c r="E978" s="74"/>
      <c r="F978" s="74"/>
    </row>
    <row r="979" spans="1:6" ht="13.2">
      <c r="A979" s="74"/>
      <c r="D979" s="74"/>
      <c r="E979" s="74"/>
      <c r="F979" s="74"/>
    </row>
    <row r="980" spans="1:6" ht="13.2">
      <c r="A980" s="74"/>
      <c r="D980" s="74"/>
      <c r="E980" s="74"/>
      <c r="F980" s="74"/>
    </row>
    <row r="981" spans="1:6" ht="13.2">
      <c r="A981" s="74"/>
      <c r="D981" s="74"/>
      <c r="E981" s="74"/>
      <c r="F981" s="74"/>
    </row>
    <row r="982" spans="1:6" ht="13.2">
      <c r="A982" s="74"/>
      <c r="D982" s="74"/>
      <c r="E982" s="74"/>
      <c r="F982" s="74"/>
    </row>
    <row r="983" spans="1:6" ht="13.2">
      <c r="A983" s="74"/>
      <c r="D983" s="74"/>
      <c r="E983" s="74"/>
      <c r="F983" s="74"/>
    </row>
    <row r="984" spans="1:6" ht="13.2">
      <c r="A984" s="74"/>
      <c r="D984" s="74"/>
      <c r="E984" s="74"/>
      <c r="F984" s="74"/>
    </row>
    <row r="985" spans="1:6" ht="13.2">
      <c r="A985" s="74"/>
      <c r="D985" s="74"/>
      <c r="E985" s="74"/>
      <c r="F985" s="74"/>
    </row>
    <row r="986" spans="1:6" ht="13.2">
      <c r="A986" s="74"/>
      <c r="D986" s="74"/>
      <c r="E986" s="74"/>
      <c r="F986" s="74"/>
    </row>
    <row r="987" spans="1:6" ht="13.2">
      <c r="A987" s="74"/>
      <c r="D987" s="74"/>
      <c r="E987" s="74"/>
      <c r="F987" s="74"/>
    </row>
    <row r="988" spans="1:6" ht="13.2">
      <c r="A988" s="74"/>
      <c r="D988" s="74"/>
      <c r="E988" s="74"/>
      <c r="F988" s="74"/>
    </row>
    <row r="989" spans="1:6" ht="13.2">
      <c r="A989" s="74"/>
      <c r="D989" s="74"/>
      <c r="E989" s="74"/>
      <c r="F989" s="74"/>
    </row>
    <row r="990" spans="1:6" ht="13.2">
      <c r="A990" s="74"/>
      <c r="D990" s="74"/>
      <c r="E990" s="74"/>
      <c r="F990" s="74"/>
    </row>
    <row r="991" spans="1:6" ht="13.2">
      <c r="A991" s="74"/>
      <c r="D991" s="74"/>
      <c r="E991" s="74"/>
      <c r="F991" s="74"/>
    </row>
    <row r="992" spans="1:6" ht="13.2">
      <c r="A992" s="74"/>
      <c r="D992" s="74"/>
      <c r="E992" s="74"/>
      <c r="F992" s="74"/>
    </row>
    <row r="993" spans="1:6" ht="13.2">
      <c r="A993" s="74"/>
      <c r="D993" s="74"/>
      <c r="E993" s="74"/>
      <c r="F993" s="74"/>
    </row>
    <row r="994" spans="1:6" ht="13.2">
      <c r="A994" s="74"/>
      <c r="D994" s="74"/>
      <c r="E994" s="74"/>
      <c r="F994" s="74"/>
    </row>
    <row r="995" spans="1:6" ht="13.2">
      <c r="A995" s="74"/>
      <c r="D995" s="74"/>
      <c r="E995" s="74"/>
      <c r="F995" s="74"/>
    </row>
    <row r="996" spans="1:6" ht="13.2">
      <c r="A996" s="74"/>
      <c r="D996" s="74"/>
      <c r="E996" s="74"/>
      <c r="F996" s="74"/>
    </row>
    <row r="997" spans="1:6" ht="13.2">
      <c r="A997" s="74"/>
      <c r="D997" s="74"/>
      <c r="E997" s="74"/>
      <c r="F997" s="74"/>
    </row>
    <row r="998" spans="1:6" ht="13.2">
      <c r="A998" s="74"/>
      <c r="D998" s="74"/>
      <c r="E998" s="74"/>
      <c r="F998" s="74"/>
    </row>
    <row r="999" spans="1:6" ht="13.2">
      <c r="A999" s="74"/>
      <c r="D999" s="74"/>
      <c r="E999" s="74"/>
      <c r="F999" s="74"/>
    </row>
  </sheetData>
  <mergeCells count="2">
    <mergeCell ref="A9:G9"/>
    <mergeCell ref="A26:G26"/>
  </mergeCells>
  <conditionalFormatting sqref="E38:E86 E88:E98">
    <cfRule type="notContainsBlanks" dxfId="1" priority="1">
      <formula>LEN(TRIM(E38))&gt;0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4D8F"/>
    <outlinePr summaryBelow="0" summaryRight="0"/>
  </sheetPr>
  <dimension ref="A1:Q999"/>
  <sheetViews>
    <sheetView tabSelected="1" workbookViewId="0"/>
  </sheetViews>
  <sheetFormatPr defaultColWidth="14.44140625" defaultRowHeight="15.75" customHeight="1"/>
  <cols>
    <col min="1" max="1" width="31.5546875" customWidth="1"/>
    <col min="2" max="3" width="14.44140625" customWidth="1"/>
    <col min="4" max="4" width="24" customWidth="1"/>
    <col min="5" max="5" width="21.33203125" customWidth="1"/>
    <col min="6" max="6" width="24.109375" customWidth="1"/>
    <col min="7" max="26" width="14.44140625" customWidth="1"/>
  </cols>
  <sheetData>
    <row r="1" spans="1:17" ht="15.75" customHeight="1">
      <c r="A1" s="79" t="s">
        <v>120</v>
      </c>
      <c r="B1" s="80">
        <f>'Ongeldige Stemmen'!I29</f>
        <v>395</v>
      </c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</row>
    <row r="2" spans="1:17" ht="15.75" customHeight="1">
      <c r="A2" s="79" t="s">
        <v>121</v>
      </c>
      <c r="B2" s="80">
        <f>'Ongeldige Stemmen'!I36</f>
        <v>0</v>
      </c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81"/>
      <c r="O2" s="81"/>
      <c r="P2" s="81"/>
      <c r="Q2" s="65"/>
    </row>
    <row r="3" spans="1:17" ht="15.75" customHeight="1">
      <c r="A3" s="79" t="s">
        <v>122</v>
      </c>
      <c r="B3" s="80">
        <f>B1-B2</f>
        <v>395</v>
      </c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81"/>
      <c r="O3" s="81"/>
      <c r="P3" s="81"/>
      <c r="Q3" s="65"/>
    </row>
    <row r="4" spans="1:17" ht="15.75" customHeight="1">
      <c r="A4" s="79" t="s">
        <v>123</v>
      </c>
      <c r="B4" s="80">
        <f>B3-D20</f>
        <v>379</v>
      </c>
      <c r="C4" s="65"/>
      <c r="D4" s="65"/>
      <c r="E4" s="65"/>
      <c r="F4" s="65"/>
      <c r="G4" s="65"/>
      <c r="H4" s="65"/>
      <c r="I4" s="65"/>
      <c r="J4" s="65"/>
      <c r="K4" s="65"/>
      <c r="L4" s="65"/>
      <c r="M4" s="65"/>
      <c r="N4" s="81"/>
      <c r="O4" s="81"/>
      <c r="P4" s="81"/>
      <c r="Q4" s="65"/>
    </row>
    <row r="5" spans="1:17" ht="15.75" customHeight="1">
      <c r="A5" s="79" t="s">
        <v>124</v>
      </c>
      <c r="B5" s="82">
        <v>7</v>
      </c>
      <c r="C5" s="65"/>
      <c r="D5" s="65"/>
      <c r="E5" s="65"/>
      <c r="F5" s="65"/>
      <c r="G5" s="65"/>
      <c r="H5" s="65"/>
      <c r="I5" s="65"/>
      <c r="J5" s="65"/>
      <c r="K5" s="65"/>
      <c r="L5" s="65"/>
      <c r="M5" s="65"/>
      <c r="N5" s="81"/>
      <c r="O5" s="81"/>
      <c r="P5" s="81"/>
      <c r="Q5" s="65"/>
    </row>
    <row r="6" spans="1:17" ht="15.75" customHeight="1">
      <c r="A6" s="79" t="s">
        <v>125</v>
      </c>
      <c r="B6" s="80">
        <f>B4/B5</f>
        <v>54.142857142857146</v>
      </c>
      <c r="C6" s="65"/>
      <c r="D6" s="65"/>
      <c r="E6" s="65"/>
      <c r="F6" s="65"/>
      <c r="G6" s="65"/>
      <c r="H6" s="65"/>
      <c r="I6" s="65"/>
      <c r="J6" s="65"/>
      <c r="K6" s="65"/>
      <c r="L6" s="65"/>
      <c r="M6" s="65"/>
      <c r="N6" s="81"/>
      <c r="O6" s="81"/>
      <c r="P6" s="81"/>
      <c r="Q6" s="65"/>
    </row>
    <row r="7" spans="1:17" ht="15.75" customHeight="1">
      <c r="A7" s="83" t="s">
        <v>126</v>
      </c>
      <c r="B7" s="84">
        <f>B6/4</f>
        <v>13.535714285714286</v>
      </c>
      <c r="C7" s="65"/>
      <c r="D7" s="65"/>
      <c r="E7" s="65"/>
      <c r="F7" s="65"/>
      <c r="G7" s="65"/>
      <c r="H7" s="65"/>
      <c r="I7" s="65"/>
      <c r="J7" s="65"/>
      <c r="K7" s="65"/>
      <c r="L7" s="65"/>
      <c r="M7" s="65"/>
      <c r="N7" s="81"/>
      <c r="O7" s="81"/>
      <c r="P7" s="81"/>
      <c r="Q7" s="65"/>
    </row>
    <row r="8" spans="1:17" ht="15.75" customHeight="1">
      <c r="A8" s="65"/>
      <c r="B8" s="65"/>
      <c r="C8" s="65"/>
      <c r="D8" s="65"/>
      <c r="E8" s="65"/>
      <c r="F8" s="65"/>
      <c r="G8" s="65"/>
      <c r="H8" s="65"/>
      <c r="I8" s="65"/>
      <c r="J8" s="65"/>
      <c r="K8" s="65"/>
      <c r="L8" s="65"/>
      <c r="M8" s="65"/>
      <c r="N8" s="81"/>
      <c r="O8" s="81"/>
      <c r="P8" s="81"/>
      <c r="Q8" s="65"/>
    </row>
    <row r="9" spans="1:17" ht="15.75" customHeight="1">
      <c r="A9" s="111" t="s">
        <v>127</v>
      </c>
      <c r="B9" s="103"/>
      <c r="C9" s="103"/>
      <c r="D9" s="103"/>
      <c r="E9" s="103"/>
      <c r="F9" s="103"/>
      <c r="G9" s="103"/>
      <c r="H9" s="65"/>
      <c r="I9" s="65"/>
      <c r="J9" s="65"/>
      <c r="K9" s="65"/>
      <c r="L9" s="65"/>
      <c r="M9" s="65"/>
      <c r="N9" s="81"/>
      <c r="O9" s="81"/>
      <c r="P9" s="81"/>
      <c r="Q9" s="65"/>
    </row>
    <row r="10" spans="1:17" ht="15.75" customHeight="1">
      <c r="A10" s="65"/>
      <c r="B10" s="65"/>
      <c r="C10" s="65"/>
      <c r="D10" s="65"/>
      <c r="E10" s="65"/>
      <c r="F10" s="65"/>
      <c r="G10" s="65"/>
      <c r="H10" s="65"/>
      <c r="I10" s="65"/>
      <c r="J10" s="65"/>
      <c r="K10" s="65"/>
      <c r="L10" s="65"/>
      <c r="M10" s="65"/>
      <c r="N10" s="81"/>
      <c r="O10" s="81"/>
      <c r="P10" s="81"/>
      <c r="Q10" s="65"/>
    </row>
    <row r="11" spans="1:17" ht="15.75" customHeight="1">
      <c r="A11" s="79" t="s">
        <v>128</v>
      </c>
      <c r="B11" s="79" t="s">
        <v>129</v>
      </c>
      <c r="C11" s="79" t="s">
        <v>121</v>
      </c>
      <c r="D11" s="79" t="s">
        <v>130</v>
      </c>
      <c r="E11" s="79" t="s">
        <v>131</v>
      </c>
      <c r="F11" s="79" t="s">
        <v>132</v>
      </c>
      <c r="G11" s="79" t="s">
        <v>133</v>
      </c>
      <c r="H11" s="65"/>
      <c r="I11" s="65"/>
      <c r="J11" s="65"/>
      <c r="K11" s="65"/>
      <c r="L11" s="65"/>
      <c r="M11" s="65"/>
      <c r="N11" s="81"/>
      <c r="O11" s="81"/>
      <c r="P11" s="81"/>
      <c r="Q11" s="65"/>
    </row>
    <row r="12" spans="1:17" ht="15.75" customHeight="1">
      <c r="A12" s="85" t="s">
        <v>91</v>
      </c>
      <c r="B12" s="80">
        <f>COUNTIF('Formulierreacties 1'!E2:E935, "Volkspartij voor Vrijheid en Democratie (VVD)")</f>
        <v>36</v>
      </c>
      <c r="C12" s="80">
        <f>'Ongeldige Stemmen'!J2</f>
        <v>9</v>
      </c>
      <c r="D12" s="80">
        <f t="shared" ref="D12:D20" si="0">B12-C12</f>
        <v>27</v>
      </c>
      <c r="E12" s="80">
        <f>D12/B6</f>
        <v>0.49868073878627966</v>
      </c>
      <c r="F12" s="80">
        <v>0</v>
      </c>
      <c r="G12" s="87">
        <f t="shared" ref="G12:G21" si="1">C12/B12</f>
        <v>0.25</v>
      </c>
      <c r="H12" s="65"/>
      <c r="I12" s="65"/>
      <c r="J12" s="65"/>
      <c r="K12" s="65"/>
      <c r="L12" s="65"/>
      <c r="M12" s="65"/>
      <c r="N12" s="81"/>
      <c r="O12" s="81"/>
      <c r="P12" s="81"/>
      <c r="Q12" s="65"/>
    </row>
    <row r="13" spans="1:17" ht="15.75" customHeight="1">
      <c r="A13" s="88" t="s">
        <v>93</v>
      </c>
      <c r="B13" s="80">
        <f>COUNTIF('Formulierreacties 1'!E2:E935, "Solidariteit &amp; Vrijheid (S&amp;V)")</f>
        <v>36</v>
      </c>
      <c r="C13" s="80">
        <f>'Ongeldige Stemmen'!J3</f>
        <v>12</v>
      </c>
      <c r="D13" s="80">
        <f t="shared" si="0"/>
        <v>24</v>
      </c>
      <c r="E13" s="80">
        <f>D13/B6</f>
        <v>0.44327176781002636</v>
      </c>
      <c r="F13" s="80">
        <v>0</v>
      </c>
      <c r="G13" s="87">
        <f t="shared" si="1"/>
        <v>0.33333333333333331</v>
      </c>
      <c r="H13" s="65"/>
      <c r="I13" s="65"/>
      <c r="J13" s="65"/>
      <c r="K13" s="65"/>
      <c r="L13" s="65"/>
      <c r="M13" s="65"/>
      <c r="N13" s="81"/>
      <c r="O13" s="81"/>
      <c r="P13" s="81"/>
      <c r="Q13" s="65"/>
    </row>
    <row r="14" spans="1:17" ht="15.75" customHeight="1">
      <c r="A14" s="89" t="s">
        <v>94</v>
      </c>
      <c r="B14" s="80">
        <f>COUNTIF('Formulierreacties 1'!E2:E935, "Partij voor de Vrijheid (PVV)")</f>
        <v>44</v>
      </c>
      <c r="C14" s="80">
        <f>'Ongeldige Stemmen'!J4</f>
        <v>7</v>
      </c>
      <c r="D14" s="80">
        <f t="shared" si="0"/>
        <v>37</v>
      </c>
      <c r="E14" s="80">
        <f>D14/B6</f>
        <v>0.68337730870712399</v>
      </c>
      <c r="F14" s="80">
        <v>0</v>
      </c>
      <c r="G14" s="87">
        <f t="shared" si="1"/>
        <v>0.15909090909090909</v>
      </c>
      <c r="H14" s="65"/>
      <c r="I14" s="65"/>
      <c r="J14" s="65"/>
      <c r="K14" s="65"/>
      <c r="L14" s="65"/>
      <c r="M14" s="65"/>
      <c r="N14" s="81"/>
      <c r="O14" s="81"/>
      <c r="P14" s="81"/>
      <c r="Q14" s="65"/>
    </row>
    <row r="15" spans="1:17" ht="15.75" customHeight="1">
      <c r="A15" s="90" t="s">
        <v>95</v>
      </c>
      <c r="B15" s="80">
        <f>COUNTIF('Formulierreacties 1'!E2:E935, "Christen Democratisch Appèl (CDA)")</f>
        <v>16</v>
      </c>
      <c r="C15" s="80">
        <f>'Ongeldige Stemmen'!J5</f>
        <v>2</v>
      </c>
      <c r="D15" s="80">
        <f t="shared" si="0"/>
        <v>14</v>
      </c>
      <c r="E15" s="80">
        <f>D15/B6</f>
        <v>0.25857519788918204</v>
      </c>
      <c r="F15" s="80">
        <v>0</v>
      </c>
      <c r="G15" s="87">
        <f t="shared" si="1"/>
        <v>0.125</v>
      </c>
      <c r="H15" s="65"/>
      <c r="I15" s="65"/>
      <c r="J15" s="65"/>
      <c r="K15" s="65"/>
      <c r="L15" s="65"/>
      <c r="M15" s="65"/>
      <c r="N15" s="81"/>
      <c r="O15" s="81"/>
      <c r="P15" s="81"/>
      <c r="Q15" s="65"/>
    </row>
    <row r="16" spans="1:17" ht="15.75" customHeight="1">
      <c r="A16" s="91" t="s">
        <v>97</v>
      </c>
      <c r="B16" s="80">
        <f>COUNTIF('Formulierreacties 1'!E2:E935, "Communistische Partij Nederland (CPN)")</f>
        <v>38</v>
      </c>
      <c r="C16" s="80">
        <f>'Ongeldige Stemmen'!J6</f>
        <v>10</v>
      </c>
      <c r="D16" s="80">
        <f t="shared" si="0"/>
        <v>28</v>
      </c>
      <c r="E16" s="80">
        <f>D16/B6</f>
        <v>0.51715039577836408</v>
      </c>
      <c r="F16" s="80">
        <v>0</v>
      </c>
      <c r="G16" s="87">
        <f t="shared" si="1"/>
        <v>0.26315789473684209</v>
      </c>
      <c r="H16" s="65"/>
      <c r="I16" s="65"/>
      <c r="J16" s="65"/>
      <c r="K16" s="65"/>
      <c r="L16" s="65"/>
      <c r="M16" s="65"/>
      <c r="N16" s="81"/>
      <c r="O16" s="81"/>
      <c r="P16" s="81"/>
      <c r="Q16" s="65"/>
    </row>
    <row r="17" spans="1:17" ht="15.75" customHeight="1">
      <c r="A17" s="92" t="s">
        <v>99</v>
      </c>
      <c r="B17" s="80">
        <f>COUNTIF('Formulierreacties 1'!E2:E935, "Democraten 66 (D66)")</f>
        <v>94</v>
      </c>
      <c r="C17" s="80">
        <f>'Ongeldige Stemmen'!J7</f>
        <v>14</v>
      </c>
      <c r="D17" s="80">
        <f t="shared" si="0"/>
        <v>80</v>
      </c>
      <c r="E17" s="80">
        <f>D17/B6</f>
        <v>1.4775725593667546</v>
      </c>
      <c r="F17" s="80">
        <v>1</v>
      </c>
      <c r="G17" s="87">
        <f t="shared" si="1"/>
        <v>0.14893617021276595</v>
      </c>
      <c r="H17" s="65"/>
      <c r="I17" s="65"/>
      <c r="J17" s="65"/>
      <c r="K17" s="65"/>
      <c r="L17" s="65"/>
      <c r="M17" s="65"/>
      <c r="N17" s="81"/>
      <c r="O17" s="81"/>
      <c r="P17" s="81"/>
      <c r="Q17" s="65"/>
    </row>
    <row r="18" spans="1:17" ht="15.75" customHeight="1">
      <c r="A18" s="95" t="s">
        <v>100</v>
      </c>
      <c r="B18" s="80">
        <f>COUNTIF('Formulierreacties 1'!E2:E935, "GroenLinks (GL)")</f>
        <v>77</v>
      </c>
      <c r="C18" s="80">
        <f>'Ongeldige Stemmen'!J8</f>
        <v>9</v>
      </c>
      <c r="D18" s="80">
        <f t="shared" si="0"/>
        <v>68</v>
      </c>
      <c r="E18" s="80">
        <f>D18/B6</f>
        <v>1.2559366754617414</v>
      </c>
      <c r="F18" s="80">
        <v>1</v>
      </c>
      <c r="G18" s="87">
        <f t="shared" si="1"/>
        <v>0.11688311688311688</v>
      </c>
      <c r="H18" s="65"/>
      <c r="I18" s="65"/>
      <c r="J18" s="65"/>
      <c r="K18" s="65"/>
      <c r="L18" s="65"/>
      <c r="M18" s="65"/>
      <c r="N18" s="81"/>
      <c r="O18" s="81"/>
      <c r="P18" s="81"/>
      <c r="Q18" s="65"/>
    </row>
    <row r="19" spans="1:17" ht="15.75" customHeight="1">
      <c r="A19" s="96" t="s">
        <v>102</v>
      </c>
      <c r="B19" s="80">
        <f>COUNTIF('Formulierreacties 1'!E2:E935, "De Nieuwe Lijn (DNL)")</f>
        <v>32</v>
      </c>
      <c r="C19" s="80">
        <f>'Ongeldige Stemmen'!J9</f>
        <v>14</v>
      </c>
      <c r="D19" s="80">
        <f t="shared" si="0"/>
        <v>18</v>
      </c>
      <c r="E19" s="80">
        <f>D19/B6</f>
        <v>0.33245382585751976</v>
      </c>
      <c r="F19" s="80">
        <v>0</v>
      </c>
      <c r="G19" s="87">
        <f t="shared" si="1"/>
        <v>0.4375</v>
      </c>
      <c r="H19" s="65"/>
      <c r="I19" s="65"/>
      <c r="J19" s="65"/>
      <c r="K19" s="65"/>
      <c r="L19" s="65"/>
      <c r="M19" s="65"/>
      <c r="N19" s="81"/>
      <c r="O19" s="81"/>
      <c r="P19" s="81"/>
      <c r="Q19" s="65"/>
    </row>
    <row r="20" spans="1:17" ht="15.75" customHeight="1">
      <c r="A20" s="65" t="s">
        <v>30</v>
      </c>
      <c r="B20" s="80">
        <f>COUNTIF('Formulierreacties 1'!E2:E935, "Blanco")</f>
        <v>22</v>
      </c>
      <c r="C20" s="80">
        <f>'Ongeldige Stemmen'!J10</f>
        <v>6</v>
      </c>
      <c r="D20" s="80">
        <f t="shared" si="0"/>
        <v>16</v>
      </c>
      <c r="E20" s="80">
        <f>D20/B6</f>
        <v>0.29551451187335093</v>
      </c>
      <c r="F20" s="80">
        <v>0</v>
      </c>
      <c r="G20" s="87">
        <f t="shared" si="1"/>
        <v>0.27272727272727271</v>
      </c>
      <c r="H20" s="65"/>
      <c r="I20" s="65"/>
      <c r="J20" s="65"/>
      <c r="K20" s="65"/>
      <c r="L20" s="65"/>
      <c r="M20" s="65"/>
      <c r="N20" s="81"/>
      <c r="O20" s="81"/>
      <c r="P20" s="81"/>
      <c r="Q20" s="65"/>
    </row>
    <row r="21" spans="1:17" ht="15.75" customHeight="1">
      <c r="A21" s="65" t="s">
        <v>120</v>
      </c>
      <c r="B21" s="80">
        <f t="shared" ref="B21:D21" si="2">SUM(B12:B20)</f>
        <v>395</v>
      </c>
      <c r="C21" s="80">
        <f t="shared" si="2"/>
        <v>83</v>
      </c>
      <c r="D21" s="80">
        <f t="shared" si="2"/>
        <v>312</v>
      </c>
      <c r="E21" s="65"/>
      <c r="F21" s="65"/>
      <c r="G21" s="87">
        <f t="shared" si="1"/>
        <v>0.21012658227848102</v>
      </c>
      <c r="H21" s="65"/>
      <c r="I21" s="65"/>
      <c r="J21" s="65"/>
      <c r="K21" s="65"/>
      <c r="L21" s="65"/>
      <c r="M21" s="65"/>
      <c r="N21" s="81"/>
      <c r="O21" s="81"/>
      <c r="P21" s="81"/>
      <c r="Q21" s="65"/>
    </row>
    <row r="22" spans="1:17" ht="15.75" customHeight="1">
      <c r="A22" s="65"/>
      <c r="B22" s="65"/>
      <c r="C22" s="65"/>
      <c r="D22" s="65"/>
      <c r="E22" s="79" t="s">
        <v>134</v>
      </c>
      <c r="F22" s="80">
        <f>SUM(F12:F19)</f>
        <v>2</v>
      </c>
      <c r="G22" s="65"/>
      <c r="H22" s="65"/>
      <c r="I22" s="65"/>
      <c r="J22" s="65"/>
      <c r="K22" s="65"/>
      <c r="L22" s="65"/>
      <c r="M22" s="65"/>
      <c r="N22" s="81"/>
      <c r="O22" s="81"/>
      <c r="P22" s="81"/>
      <c r="Q22" s="65"/>
    </row>
    <row r="23" spans="1:17" ht="15.75" customHeight="1">
      <c r="A23" s="65"/>
      <c r="B23" s="65"/>
      <c r="C23" s="65"/>
      <c r="D23" s="65"/>
      <c r="E23" s="97" t="s">
        <v>135</v>
      </c>
      <c r="F23" s="98">
        <f>B5-F22</f>
        <v>5</v>
      </c>
      <c r="G23" s="65"/>
      <c r="H23" s="65"/>
      <c r="I23" s="65"/>
      <c r="J23" s="65"/>
      <c r="K23" s="65"/>
      <c r="L23" s="65"/>
      <c r="M23" s="65"/>
      <c r="N23" s="81"/>
      <c r="O23" s="81"/>
      <c r="P23" s="81"/>
      <c r="Q23" s="65"/>
    </row>
    <row r="24" spans="1:17" ht="15.75" customHeight="1">
      <c r="A24" s="65"/>
      <c r="B24" s="65"/>
      <c r="C24" s="65"/>
      <c r="D24" s="65"/>
      <c r="E24" s="65"/>
      <c r="F24" s="65"/>
      <c r="G24" s="65"/>
      <c r="H24" s="65"/>
      <c r="I24" s="65"/>
      <c r="J24" s="65"/>
      <c r="K24" s="65"/>
      <c r="L24" s="65"/>
      <c r="M24" s="65"/>
      <c r="N24" s="81"/>
      <c r="O24" s="81"/>
      <c r="P24" s="81"/>
      <c r="Q24" s="65"/>
    </row>
    <row r="25" spans="1:17" ht="15.75" customHeight="1">
      <c r="A25" s="65"/>
      <c r="B25" s="65"/>
      <c r="C25" s="65"/>
      <c r="D25" s="65"/>
      <c r="E25" s="65"/>
      <c r="F25" s="65"/>
      <c r="G25" s="65"/>
      <c r="H25" s="65"/>
      <c r="I25" s="65"/>
      <c r="J25" s="65"/>
      <c r="K25" s="65"/>
      <c r="L25" s="65"/>
      <c r="M25" s="65"/>
      <c r="N25" s="65"/>
      <c r="O25" s="65"/>
      <c r="P25" s="65"/>
      <c r="Q25" s="65"/>
    </row>
    <row r="26" spans="1:17" ht="15.75" customHeight="1">
      <c r="A26" s="111" t="s">
        <v>136</v>
      </c>
      <c r="B26" s="103"/>
      <c r="C26" s="103"/>
      <c r="D26" s="103"/>
      <c r="E26" s="103"/>
      <c r="F26" s="103"/>
      <c r="G26" s="103"/>
      <c r="H26" s="65"/>
      <c r="I26" s="65"/>
      <c r="J26" s="65"/>
      <c r="K26" s="65"/>
      <c r="L26" s="65"/>
      <c r="M26" s="65"/>
      <c r="N26" s="65"/>
      <c r="O26" s="65"/>
      <c r="P26" s="65"/>
      <c r="Q26" s="65"/>
    </row>
    <row r="27" spans="1:17" ht="15.75" customHeight="1">
      <c r="A27" s="65"/>
      <c r="B27" s="99"/>
      <c r="C27" s="65"/>
      <c r="D27" s="65"/>
      <c r="E27" s="65"/>
      <c r="F27" s="65"/>
      <c r="G27" s="100"/>
      <c r="H27" s="81"/>
      <c r="I27" s="81"/>
      <c r="J27" s="81"/>
      <c r="K27" s="100"/>
      <c r="L27" s="81"/>
      <c r="M27" s="81"/>
      <c r="N27" s="81"/>
      <c r="O27" s="81"/>
      <c r="P27" s="100"/>
      <c r="Q27" s="81"/>
    </row>
    <row r="28" spans="1:17" ht="13.2">
      <c r="A28" s="80">
        <f>F23</f>
        <v>5</v>
      </c>
      <c r="B28" s="65" t="s">
        <v>137</v>
      </c>
      <c r="C28" s="65" t="s">
        <v>138</v>
      </c>
      <c r="D28" s="65" t="s">
        <v>139</v>
      </c>
      <c r="E28" s="65"/>
      <c r="F28" s="74"/>
      <c r="G28" s="93"/>
      <c r="H28" s="100"/>
      <c r="I28" s="81"/>
      <c r="J28" s="100"/>
      <c r="K28" s="93"/>
      <c r="L28" s="100"/>
      <c r="M28" s="81"/>
      <c r="N28" s="100"/>
      <c r="O28" s="81"/>
      <c r="P28" s="93"/>
      <c r="Q28" s="100"/>
    </row>
    <row r="29" spans="1:17" ht="13.2">
      <c r="A29" s="85" t="s">
        <v>91</v>
      </c>
      <c r="B29" s="101">
        <f t="shared" ref="B29:B36" si="3">D12/(F12+1)</f>
        <v>27</v>
      </c>
      <c r="C29" s="74" t="str">
        <f t="shared" ref="C29:C36" si="4">IF(B29 = B$37, A29, "")</f>
        <v/>
      </c>
      <c r="D29" s="80">
        <f>IF(C29 = A29, 1+F$12, 0+F$12)</f>
        <v>0</v>
      </c>
      <c r="E29" s="65"/>
      <c r="F29" s="74"/>
      <c r="G29" s="93"/>
      <c r="H29" s="100"/>
      <c r="I29" s="81"/>
      <c r="J29" s="100"/>
      <c r="K29" s="93"/>
      <c r="L29" s="100"/>
      <c r="M29" s="81"/>
      <c r="N29" s="100"/>
      <c r="O29" s="81"/>
      <c r="P29" s="93"/>
      <c r="Q29" s="100"/>
    </row>
    <row r="30" spans="1:17" ht="13.2">
      <c r="A30" s="88" t="s">
        <v>93</v>
      </c>
      <c r="B30" s="101">
        <f t="shared" si="3"/>
        <v>24</v>
      </c>
      <c r="C30" s="74" t="str">
        <f t="shared" si="4"/>
        <v/>
      </c>
      <c r="D30" s="80">
        <f>IF(C30 = A30, 1+F$13, 0+F$13)</f>
        <v>0</v>
      </c>
      <c r="E30" s="65"/>
      <c r="F30" s="74"/>
      <c r="G30" s="93"/>
      <c r="H30" s="100"/>
      <c r="I30" s="81"/>
      <c r="J30" s="100"/>
      <c r="K30" s="93"/>
      <c r="L30" s="100"/>
      <c r="M30" s="81"/>
      <c r="N30" s="100"/>
      <c r="O30" s="81"/>
      <c r="P30" s="93"/>
      <c r="Q30" s="100"/>
    </row>
    <row r="31" spans="1:17" ht="13.2">
      <c r="A31" s="89" t="s">
        <v>94</v>
      </c>
      <c r="B31" s="101">
        <f t="shared" si="3"/>
        <v>37</v>
      </c>
      <c r="C31" s="74" t="str">
        <f t="shared" si="4"/>
        <v/>
      </c>
      <c r="D31" s="80">
        <f>IF(C31 = A31, 1+F$14, 0+F$14)</f>
        <v>0</v>
      </c>
      <c r="E31" s="65"/>
      <c r="F31" s="74"/>
      <c r="G31" s="93"/>
      <c r="H31" s="100"/>
      <c r="I31" s="81"/>
      <c r="J31" s="100"/>
      <c r="K31" s="93"/>
      <c r="L31" s="100"/>
      <c r="M31" s="81"/>
      <c r="N31" s="100"/>
      <c r="O31" s="81"/>
      <c r="P31" s="93"/>
      <c r="Q31" s="100"/>
    </row>
    <row r="32" spans="1:17" ht="13.2">
      <c r="A32" s="90" t="s">
        <v>95</v>
      </c>
      <c r="B32" s="101">
        <f t="shared" si="3"/>
        <v>14</v>
      </c>
      <c r="C32" s="74" t="str">
        <f t="shared" si="4"/>
        <v/>
      </c>
      <c r="D32" s="80">
        <f>IF(C32 = A32, 1+F$15, 0+F$15)</f>
        <v>0</v>
      </c>
      <c r="E32" s="65"/>
      <c r="F32" s="74"/>
      <c r="G32" s="93"/>
      <c r="H32" s="100"/>
      <c r="I32" s="81"/>
      <c r="J32" s="100"/>
      <c r="K32" s="93"/>
      <c r="L32" s="100"/>
      <c r="M32" s="81"/>
      <c r="N32" s="100"/>
      <c r="O32" s="81"/>
      <c r="P32" s="93"/>
      <c r="Q32" s="100"/>
    </row>
    <row r="33" spans="1:17" ht="13.2">
      <c r="A33" s="91" t="s">
        <v>97</v>
      </c>
      <c r="B33" s="101">
        <f t="shared" si="3"/>
        <v>28</v>
      </c>
      <c r="C33" s="74" t="str">
        <f t="shared" si="4"/>
        <v/>
      </c>
      <c r="D33" s="80">
        <f>IF(C33 = A33, 1+F$16, 0+F$16)</f>
        <v>0</v>
      </c>
      <c r="E33" s="65"/>
      <c r="F33" s="74"/>
      <c r="G33" s="93"/>
      <c r="H33" s="100"/>
      <c r="I33" s="81"/>
      <c r="J33" s="100"/>
      <c r="K33" s="93"/>
      <c r="L33" s="100"/>
      <c r="M33" s="81"/>
      <c r="N33" s="100"/>
      <c r="O33" s="81"/>
      <c r="P33" s="93"/>
      <c r="Q33" s="100"/>
    </row>
    <row r="34" spans="1:17" ht="13.2">
      <c r="A34" s="92" t="s">
        <v>99</v>
      </c>
      <c r="B34" s="101">
        <f t="shared" si="3"/>
        <v>40</v>
      </c>
      <c r="C34" s="74" t="str">
        <f t="shared" si="4"/>
        <v>D66</v>
      </c>
      <c r="D34" s="80">
        <f>IF(C34 = A34, 1+F$17, 0+F$17)</f>
        <v>2</v>
      </c>
      <c r="E34" s="65"/>
      <c r="F34" s="74"/>
      <c r="G34" s="93"/>
      <c r="H34" s="100"/>
      <c r="I34" s="81"/>
      <c r="J34" s="100"/>
      <c r="K34" s="93"/>
      <c r="L34" s="100"/>
      <c r="M34" s="81"/>
      <c r="N34" s="100"/>
      <c r="O34" s="81"/>
      <c r="P34" s="93"/>
      <c r="Q34" s="100"/>
    </row>
    <row r="35" spans="1:17" ht="13.2">
      <c r="A35" s="95" t="s">
        <v>100</v>
      </c>
      <c r="B35" s="101">
        <f t="shared" si="3"/>
        <v>34</v>
      </c>
      <c r="C35" s="74" t="str">
        <f t="shared" si="4"/>
        <v/>
      </c>
      <c r="D35" s="80">
        <f>IF(C35 = A35, 1+F$18, 0+F$18)</f>
        <v>1</v>
      </c>
      <c r="E35" s="65"/>
      <c r="F35" s="74"/>
      <c r="G35" s="93"/>
      <c r="H35" s="100"/>
      <c r="I35" s="81"/>
      <c r="J35" s="100"/>
      <c r="K35" s="93"/>
      <c r="L35" s="100"/>
      <c r="M35" s="81"/>
      <c r="N35" s="100"/>
      <c r="O35" s="81"/>
      <c r="P35" s="93"/>
      <c r="Q35" s="100"/>
    </row>
    <row r="36" spans="1:17" ht="13.2">
      <c r="A36" s="96" t="s">
        <v>102</v>
      </c>
      <c r="B36" s="101">
        <f t="shared" si="3"/>
        <v>18</v>
      </c>
      <c r="C36" s="74" t="str">
        <f t="shared" si="4"/>
        <v/>
      </c>
      <c r="D36" s="80">
        <f>IF(C36 = A36, 1+F$19, 0+F$19)</f>
        <v>0</v>
      </c>
      <c r="E36" s="65"/>
      <c r="F36" s="74"/>
      <c r="G36" s="81"/>
      <c r="H36" s="100"/>
      <c r="I36" s="81"/>
      <c r="J36" s="81"/>
      <c r="K36" s="81"/>
      <c r="L36" s="100"/>
      <c r="M36" s="81"/>
      <c r="N36" s="81"/>
      <c r="O36" s="81"/>
      <c r="P36" s="81"/>
      <c r="Q36" s="100"/>
    </row>
    <row r="37" spans="1:17" ht="13.2">
      <c r="A37" s="65" t="s">
        <v>140</v>
      </c>
      <c r="B37" s="80">
        <f>MAX(B29:B36)</f>
        <v>40</v>
      </c>
      <c r="C37" s="65"/>
      <c r="D37" s="65"/>
      <c r="E37" s="65"/>
      <c r="F37" s="74"/>
      <c r="G37" s="81"/>
      <c r="H37" s="81"/>
      <c r="I37" s="81"/>
      <c r="J37" s="100"/>
      <c r="K37" s="81"/>
      <c r="L37" s="81"/>
      <c r="M37" s="81"/>
      <c r="N37" s="100"/>
      <c r="O37" s="81"/>
      <c r="P37" s="81"/>
      <c r="Q37" s="81"/>
    </row>
    <row r="38" spans="1:17" ht="13.2">
      <c r="A38" s="65" t="s">
        <v>141</v>
      </c>
      <c r="B38" s="65"/>
      <c r="C38" s="65"/>
      <c r="D38" s="80">
        <f>SUM(D29:D36)</f>
        <v>3</v>
      </c>
      <c r="E38" s="74" t="str">
        <f>IF(D38 = $B$5, "Resultaat", "")</f>
        <v/>
      </c>
      <c r="F38" s="74"/>
      <c r="G38" s="81"/>
      <c r="H38" s="81"/>
      <c r="I38" s="81"/>
      <c r="J38" s="81"/>
      <c r="K38" s="81"/>
      <c r="L38" s="81"/>
      <c r="M38" s="81"/>
      <c r="N38" s="81"/>
      <c r="O38" s="81"/>
      <c r="P38" s="81"/>
      <c r="Q38" s="81"/>
    </row>
    <row r="39" spans="1:17" ht="13.2">
      <c r="A39" s="65"/>
      <c r="B39" s="65"/>
      <c r="C39" s="65"/>
      <c r="D39" s="65" t="str">
        <f>IF(D38 = B5, "STOP HIER!!!", "")</f>
        <v/>
      </c>
      <c r="E39" s="65"/>
      <c r="F39" s="74"/>
      <c r="G39" s="65"/>
      <c r="H39" s="65"/>
      <c r="I39" s="65"/>
      <c r="J39" s="65"/>
      <c r="K39" s="65"/>
      <c r="L39" s="65"/>
      <c r="M39" s="65"/>
      <c r="N39" s="65"/>
      <c r="O39" s="65"/>
      <c r="P39" s="65"/>
      <c r="Q39" s="65"/>
    </row>
    <row r="40" spans="1:17" ht="13.2">
      <c r="A40" s="80">
        <f>$B$5 - D38</f>
        <v>4</v>
      </c>
      <c r="B40" s="65" t="s">
        <v>137</v>
      </c>
      <c r="C40" s="65" t="s">
        <v>138</v>
      </c>
      <c r="D40" s="65" t="s">
        <v>139</v>
      </c>
      <c r="E40" s="65"/>
      <c r="F40" s="65"/>
      <c r="G40" s="65"/>
      <c r="H40" s="65"/>
      <c r="I40" s="65"/>
      <c r="J40" s="65"/>
      <c r="K40" s="65"/>
      <c r="L40" s="65"/>
      <c r="M40" s="65"/>
      <c r="N40" s="65"/>
      <c r="O40" s="65"/>
      <c r="P40" s="65"/>
      <c r="Q40" s="65"/>
    </row>
    <row r="41" spans="1:17" ht="13.2">
      <c r="A41" s="85" t="s">
        <v>91</v>
      </c>
      <c r="B41" s="101">
        <f t="shared" ref="B41:B48" si="5">D12 / ($D29+1)</f>
        <v>27</v>
      </c>
      <c r="C41" s="74" t="str">
        <f t="shared" ref="C41:C48" si="6">IF(B41 = B$49, A41, "")</f>
        <v/>
      </c>
      <c r="D41" s="80">
        <f t="shared" ref="D41:D48" si="7">IF(C41 = A41, 1+D29, 0+D29)</f>
        <v>0</v>
      </c>
      <c r="E41" s="65"/>
      <c r="F41" s="65"/>
      <c r="G41" s="81"/>
      <c r="H41" s="81"/>
      <c r="I41" s="81"/>
      <c r="J41" s="81"/>
      <c r="K41" s="81"/>
      <c r="L41" s="81"/>
      <c r="M41" s="81"/>
      <c r="N41" s="81"/>
      <c r="O41" s="81"/>
      <c r="P41" s="81"/>
      <c r="Q41" s="81"/>
    </row>
    <row r="42" spans="1:17" ht="13.2">
      <c r="A42" s="88" t="s">
        <v>93</v>
      </c>
      <c r="B42" s="101">
        <f t="shared" si="5"/>
        <v>24</v>
      </c>
      <c r="C42" s="74" t="str">
        <f t="shared" si="6"/>
        <v/>
      </c>
      <c r="D42" s="80">
        <f t="shared" si="7"/>
        <v>0</v>
      </c>
      <c r="E42" s="81"/>
      <c r="F42" s="81"/>
      <c r="G42" s="100"/>
      <c r="H42" s="81"/>
      <c r="I42" s="81"/>
      <c r="J42" s="81"/>
      <c r="K42" s="93"/>
      <c r="L42" s="100"/>
      <c r="M42" s="81"/>
      <c r="N42" s="81"/>
      <c r="O42" s="81"/>
      <c r="P42" s="93"/>
      <c r="Q42" s="100"/>
    </row>
    <row r="43" spans="1:17" ht="13.2">
      <c r="A43" s="89" t="s">
        <v>94</v>
      </c>
      <c r="B43" s="101">
        <f t="shared" si="5"/>
        <v>37</v>
      </c>
      <c r="C43" s="74" t="str">
        <f t="shared" si="6"/>
        <v>PVV</v>
      </c>
      <c r="D43" s="80">
        <f t="shared" si="7"/>
        <v>1</v>
      </c>
      <c r="E43" s="81"/>
      <c r="F43" s="93"/>
      <c r="G43" s="100"/>
      <c r="H43" s="81"/>
      <c r="I43" s="81"/>
      <c r="J43" s="81"/>
      <c r="K43" s="93"/>
      <c r="L43" s="100"/>
      <c r="M43" s="81"/>
      <c r="N43" s="81"/>
      <c r="O43" s="81"/>
      <c r="P43" s="93"/>
      <c r="Q43" s="100"/>
    </row>
    <row r="44" spans="1:17" ht="13.2">
      <c r="A44" s="90" t="s">
        <v>95</v>
      </c>
      <c r="B44" s="101">
        <f t="shared" si="5"/>
        <v>14</v>
      </c>
      <c r="C44" s="74" t="str">
        <f t="shared" si="6"/>
        <v/>
      </c>
      <c r="D44" s="80">
        <f t="shared" si="7"/>
        <v>0</v>
      </c>
      <c r="E44" s="81"/>
      <c r="F44" s="93"/>
      <c r="G44" s="100"/>
      <c r="H44" s="81"/>
      <c r="I44" s="81"/>
      <c r="J44" s="81"/>
      <c r="K44" s="93"/>
      <c r="L44" s="100"/>
      <c r="M44" s="81"/>
      <c r="N44" s="81"/>
      <c r="O44" s="81"/>
      <c r="P44" s="93"/>
      <c r="Q44" s="100"/>
    </row>
    <row r="45" spans="1:17" ht="13.2">
      <c r="A45" s="91" t="s">
        <v>97</v>
      </c>
      <c r="B45" s="101">
        <f t="shared" si="5"/>
        <v>28</v>
      </c>
      <c r="C45" s="74" t="str">
        <f t="shared" si="6"/>
        <v/>
      </c>
      <c r="D45" s="80">
        <f t="shared" si="7"/>
        <v>0</v>
      </c>
      <c r="E45" s="81"/>
      <c r="F45" s="93"/>
      <c r="G45" s="100"/>
      <c r="H45" s="81"/>
      <c r="I45" s="81"/>
      <c r="J45" s="81"/>
      <c r="K45" s="93"/>
      <c r="L45" s="100"/>
      <c r="M45" s="81"/>
      <c r="N45" s="81"/>
      <c r="O45" s="81"/>
      <c r="P45" s="93"/>
      <c r="Q45" s="100"/>
    </row>
    <row r="46" spans="1:17" ht="13.2">
      <c r="A46" s="92" t="s">
        <v>99</v>
      </c>
      <c r="B46" s="101">
        <f t="shared" si="5"/>
        <v>26.666666666666668</v>
      </c>
      <c r="C46" s="74" t="str">
        <f t="shared" si="6"/>
        <v/>
      </c>
      <c r="D46" s="80">
        <f t="shared" si="7"/>
        <v>2</v>
      </c>
      <c r="E46" s="81"/>
      <c r="F46" s="93"/>
      <c r="G46" s="100"/>
      <c r="H46" s="81"/>
      <c r="I46" s="81"/>
      <c r="J46" s="81"/>
      <c r="K46" s="93"/>
      <c r="L46" s="100"/>
      <c r="M46" s="81"/>
      <c r="N46" s="81"/>
      <c r="O46" s="81"/>
      <c r="P46" s="93"/>
      <c r="Q46" s="100"/>
    </row>
    <row r="47" spans="1:17" ht="13.2">
      <c r="A47" s="95" t="s">
        <v>100</v>
      </c>
      <c r="B47" s="101">
        <f t="shared" si="5"/>
        <v>34</v>
      </c>
      <c r="C47" s="74" t="str">
        <f t="shared" si="6"/>
        <v/>
      </c>
      <c r="D47" s="80">
        <f t="shared" si="7"/>
        <v>1</v>
      </c>
      <c r="E47" s="81"/>
      <c r="F47" s="93"/>
      <c r="G47" s="100"/>
      <c r="H47" s="81"/>
      <c r="I47" s="81"/>
      <c r="J47" s="81"/>
      <c r="K47" s="93"/>
      <c r="L47" s="100"/>
      <c r="M47" s="81"/>
      <c r="N47" s="81"/>
      <c r="O47" s="81"/>
      <c r="P47" s="93"/>
      <c r="Q47" s="100"/>
    </row>
    <row r="48" spans="1:17" ht="13.2">
      <c r="A48" s="96" t="s">
        <v>102</v>
      </c>
      <c r="B48" s="101">
        <f t="shared" si="5"/>
        <v>18</v>
      </c>
      <c r="C48" s="74" t="str">
        <f t="shared" si="6"/>
        <v/>
      </c>
      <c r="D48" s="80">
        <f t="shared" si="7"/>
        <v>0</v>
      </c>
      <c r="E48" s="81"/>
      <c r="F48" s="93"/>
      <c r="G48" s="100"/>
      <c r="H48" s="81"/>
      <c r="I48" s="81"/>
      <c r="J48" s="81"/>
      <c r="K48" s="93"/>
      <c r="L48" s="100"/>
      <c r="M48" s="81"/>
      <c r="N48" s="81"/>
      <c r="O48" s="81"/>
      <c r="P48" s="93"/>
      <c r="Q48" s="100"/>
    </row>
    <row r="49" spans="1:17" ht="13.2">
      <c r="A49" s="65" t="s">
        <v>140</v>
      </c>
      <c r="B49" s="80">
        <f>MAX(B41:B48)</f>
        <v>37</v>
      </c>
      <c r="C49" s="65"/>
      <c r="D49" s="65"/>
      <c r="E49" s="81"/>
      <c r="F49" s="93"/>
      <c r="G49" s="100"/>
      <c r="H49" s="81"/>
      <c r="I49" s="81"/>
      <c r="J49" s="81"/>
      <c r="K49" s="93"/>
      <c r="L49" s="100"/>
      <c r="M49" s="81"/>
      <c r="N49" s="81"/>
      <c r="O49" s="81"/>
      <c r="P49" s="93"/>
      <c r="Q49" s="100"/>
    </row>
    <row r="50" spans="1:17" ht="13.2">
      <c r="A50" s="65" t="s">
        <v>141</v>
      </c>
      <c r="B50" s="65"/>
      <c r="C50" s="65" t="str">
        <f>IF(SUM(C41:C48) = "", "Gelijkspel", "")</f>
        <v/>
      </c>
      <c r="D50" s="80">
        <f>SUM(D41:D48)</f>
        <v>4</v>
      </c>
      <c r="E50" s="74" t="str">
        <f>IF(D50 = $B$5, "Resultaat", "")</f>
        <v/>
      </c>
      <c r="F50" s="93"/>
      <c r="G50" s="100"/>
      <c r="H50" s="81"/>
      <c r="I50" s="81"/>
      <c r="J50" s="81"/>
      <c r="K50" s="81"/>
      <c r="L50" s="100"/>
      <c r="M50" s="81"/>
      <c r="N50" s="81"/>
      <c r="O50" s="81"/>
      <c r="P50" s="81"/>
      <c r="Q50" s="100"/>
    </row>
    <row r="51" spans="1:17" ht="13.2">
      <c r="A51" s="81"/>
      <c r="B51" s="100"/>
      <c r="C51" s="81"/>
      <c r="D51" s="81"/>
      <c r="E51" s="81"/>
      <c r="F51" s="81"/>
    </row>
    <row r="52" spans="1:17" ht="13.2">
      <c r="A52" s="80">
        <f>$B$5 - D50</f>
        <v>3</v>
      </c>
      <c r="B52" s="65" t="s">
        <v>137</v>
      </c>
      <c r="C52" s="65" t="s">
        <v>138</v>
      </c>
      <c r="D52" s="65" t="s">
        <v>139</v>
      </c>
      <c r="E52" s="74"/>
      <c r="F52" s="74"/>
    </row>
    <row r="53" spans="1:17" ht="13.2">
      <c r="A53" s="85" t="s">
        <v>91</v>
      </c>
      <c r="B53" s="101">
        <f t="shared" ref="B53:B60" si="8">D12 / (D41+1)</f>
        <v>27</v>
      </c>
      <c r="C53" s="74" t="str">
        <f t="shared" ref="C53:C60" si="9">IF(B53 = B$61, A53, "")</f>
        <v/>
      </c>
      <c r="D53" s="80">
        <f t="shared" ref="D53:D60" si="10">IF(C53 = A53, 1+D41, 0+D41)</f>
        <v>0</v>
      </c>
      <c r="E53" s="74"/>
      <c r="F53" s="74"/>
    </row>
    <row r="54" spans="1:17" ht="13.2">
      <c r="A54" s="88" t="s">
        <v>93</v>
      </c>
      <c r="B54" s="101">
        <f t="shared" si="8"/>
        <v>24</v>
      </c>
      <c r="C54" s="74" t="str">
        <f t="shared" si="9"/>
        <v/>
      </c>
      <c r="D54" s="80">
        <f t="shared" si="10"/>
        <v>0</v>
      </c>
      <c r="E54" s="74"/>
      <c r="F54" s="74"/>
    </row>
    <row r="55" spans="1:17" ht="13.2">
      <c r="A55" s="89" t="s">
        <v>94</v>
      </c>
      <c r="B55" s="101">
        <f t="shared" si="8"/>
        <v>18.5</v>
      </c>
      <c r="C55" s="74" t="str">
        <f t="shared" si="9"/>
        <v/>
      </c>
      <c r="D55" s="80">
        <f t="shared" si="10"/>
        <v>1</v>
      </c>
      <c r="E55" s="74"/>
      <c r="F55" s="74"/>
    </row>
    <row r="56" spans="1:17" ht="13.2">
      <c r="A56" s="90" t="s">
        <v>95</v>
      </c>
      <c r="B56" s="101">
        <f t="shared" si="8"/>
        <v>14</v>
      </c>
      <c r="C56" s="74" t="str">
        <f t="shared" si="9"/>
        <v/>
      </c>
      <c r="D56" s="80">
        <f t="shared" si="10"/>
        <v>0</v>
      </c>
      <c r="E56" s="74"/>
      <c r="F56" s="74"/>
    </row>
    <row r="57" spans="1:17" ht="13.2">
      <c r="A57" s="91" t="s">
        <v>97</v>
      </c>
      <c r="B57" s="101">
        <f t="shared" si="8"/>
        <v>28</v>
      </c>
      <c r="C57" s="74" t="str">
        <f t="shared" si="9"/>
        <v/>
      </c>
      <c r="D57" s="80">
        <f t="shared" si="10"/>
        <v>0</v>
      </c>
      <c r="E57" s="74"/>
      <c r="F57" s="74"/>
    </row>
    <row r="58" spans="1:17" ht="13.2">
      <c r="A58" s="92" t="s">
        <v>99</v>
      </c>
      <c r="B58" s="101">
        <f t="shared" si="8"/>
        <v>26.666666666666668</v>
      </c>
      <c r="C58" s="74" t="str">
        <f t="shared" si="9"/>
        <v/>
      </c>
      <c r="D58" s="80">
        <f t="shared" si="10"/>
        <v>2</v>
      </c>
      <c r="E58" s="74"/>
      <c r="F58" s="74"/>
    </row>
    <row r="59" spans="1:17" ht="13.2">
      <c r="A59" s="95" t="s">
        <v>100</v>
      </c>
      <c r="B59" s="101">
        <f t="shared" si="8"/>
        <v>34</v>
      </c>
      <c r="C59" s="74" t="str">
        <f t="shared" si="9"/>
        <v>GL</v>
      </c>
      <c r="D59" s="80">
        <f t="shared" si="10"/>
        <v>2</v>
      </c>
      <c r="E59" s="74"/>
      <c r="F59" s="74"/>
    </row>
    <row r="60" spans="1:17" ht="13.2">
      <c r="A60" s="96" t="s">
        <v>102</v>
      </c>
      <c r="B60" s="101">
        <f t="shared" si="8"/>
        <v>18</v>
      </c>
      <c r="C60" s="74" t="str">
        <f t="shared" si="9"/>
        <v/>
      </c>
      <c r="D60" s="80">
        <f t="shared" si="10"/>
        <v>0</v>
      </c>
      <c r="E60" s="74"/>
      <c r="F60" s="74"/>
    </row>
    <row r="61" spans="1:17" ht="13.2">
      <c r="A61" s="65" t="s">
        <v>140</v>
      </c>
      <c r="B61" s="80">
        <f>MAX(B53:B60)</f>
        <v>34</v>
      </c>
      <c r="C61" s="65"/>
      <c r="D61" s="65"/>
      <c r="E61" s="74"/>
      <c r="F61" s="74"/>
    </row>
    <row r="62" spans="1:17" ht="13.2">
      <c r="A62" s="65" t="s">
        <v>141</v>
      </c>
      <c r="B62" s="65"/>
      <c r="C62" s="65" t="str">
        <f>IF(SUM(C53:C60) = "", "Gelijkspel", "")</f>
        <v/>
      </c>
      <c r="D62" s="80">
        <f>SUM(D53:D60)</f>
        <v>5</v>
      </c>
      <c r="E62" s="74" t="str">
        <f>IF(D62 = $B$5, "Resultaat", "")</f>
        <v/>
      </c>
      <c r="F62" s="74"/>
    </row>
    <row r="63" spans="1:17" ht="13.2">
      <c r="A63" s="74"/>
      <c r="D63" s="74"/>
      <c r="E63" s="74"/>
      <c r="F63" s="74"/>
    </row>
    <row r="64" spans="1:17" ht="13.2">
      <c r="A64" s="80">
        <f>$B$5 - D62</f>
        <v>2</v>
      </c>
      <c r="B64" s="65" t="s">
        <v>137</v>
      </c>
      <c r="C64" s="65" t="s">
        <v>138</v>
      </c>
      <c r="D64" s="65" t="s">
        <v>139</v>
      </c>
      <c r="E64" s="74"/>
      <c r="F64" s="74"/>
    </row>
    <row r="65" spans="1:6" ht="13.2">
      <c r="A65" s="85" t="s">
        <v>91</v>
      </c>
      <c r="B65" s="101">
        <f t="shared" ref="B65:B72" si="11">D12 / (D53+1)</f>
        <v>27</v>
      </c>
      <c r="C65" s="74" t="str">
        <f t="shared" ref="C65:C72" si="12">IF(B65 = B$73, A65, "")</f>
        <v/>
      </c>
      <c r="D65" s="80">
        <f t="shared" ref="D65:D72" si="13">IF(C65 = A65, 1+D53, 0+D53)</f>
        <v>0</v>
      </c>
      <c r="E65" s="74"/>
      <c r="F65" s="74"/>
    </row>
    <row r="66" spans="1:6" ht="13.2">
      <c r="A66" s="88" t="s">
        <v>93</v>
      </c>
      <c r="B66" s="101">
        <f t="shared" si="11"/>
        <v>24</v>
      </c>
      <c r="C66" s="74" t="str">
        <f t="shared" si="12"/>
        <v/>
      </c>
      <c r="D66" s="80">
        <f t="shared" si="13"/>
        <v>0</v>
      </c>
      <c r="E66" s="74"/>
      <c r="F66" s="74"/>
    </row>
    <row r="67" spans="1:6" ht="13.2">
      <c r="A67" s="89" t="s">
        <v>94</v>
      </c>
      <c r="B67" s="101">
        <f t="shared" si="11"/>
        <v>18.5</v>
      </c>
      <c r="C67" s="74" t="str">
        <f t="shared" si="12"/>
        <v/>
      </c>
      <c r="D67" s="80">
        <f t="shared" si="13"/>
        <v>1</v>
      </c>
      <c r="E67" s="74"/>
      <c r="F67" s="74"/>
    </row>
    <row r="68" spans="1:6" ht="13.2">
      <c r="A68" s="90" t="s">
        <v>95</v>
      </c>
      <c r="B68" s="101">
        <f t="shared" si="11"/>
        <v>14</v>
      </c>
      <c r="C68" s="74" t="str">
        <f t="shared" si="12"/>
        <v/>
      </c>
      <c r="D68" s="80">
        <f t="shared" si="13"/>
        <v>0</v>
      </c>
      <c r="E68" s="74"/>
      <c r="F68" s="74"/>
    </row>
    <row r="69" spans="1:6" ht="13.2">
      <c r="A69" s="91" t="s">
        <v>97</v>
      </c>
      <c r="B69" s="101">
        <f t="shared" si="11"/>
        <v>28</v>
      </c>
      <c r="C69" s="74" t="str">
        <f t="shared" si="12"/>
        <v>CPN</v>
      </c>
      <c r="D69" s="80">
        <f t="shared" si="13"/>
        <v>1</v>
      </c>
      <c r="E69" s="74"/>
      <c r="F69" s="74"/>
    </row>
    <row r="70" spans="1:6" ht="13.2">
      <c r="A70" s="92" t="s">
        <v>99</v>
      </c>
      <c r="B70" s="101">
        <f t="shared" si="11"/>
        <v>26.666666666666668</v>
      </c>
      <c r="C70" s="74" t="str">
        <f t="shared" si="12"/>
        <v/>
      </c>
      <c r="D70" s="80">
        <f t="shared" si="13"/>
        <v>2</v>
      </c>
      <c r="E70" s="74"/>
      <c r="F70" s="74"/>
    </row>
    <row r="71" spans="1:6" ht="13.2">
      <c r="A71" s="95" t="s">
        <v>100</v>
      </c>
      <c r="B71" s="101">
        <f t="shared" si="11"/>
        <v>22.666666666666668</v>
      </c>
      <c r="C71" s="74" t="str">
        <f t="shared" si="12"/>
        <v/>
      </c>
      <c r="D71" s="80">
        <f t="shared" si="13"/>
        <v>2</v>
      </c>
      <c r="E71" s="74"/>
      <c r="F71" s="74"/>
    </row>
    <row r="72" spans="1:6" ht="13.2">
      <c r="A72" s="96" t="s">
        <v>102</v>
      </c>
      <c r="B72" s="101">
        <f t="shared" si="11"/>
        <v>18</v>
      </c>
      <c r="C72" s="74" t="str">
        <f t="shared" si="12"/>
        <v/>
      </c>
      <c r="D72" s="80">
        <f t="shared" si="13"/>
        <v>0</v>
      </c>
      <c r="E72" s="74"/>
      <c r="F72" s="74"/>
    </row>
    <row r="73" spans="1:6" ht="13.2">
      <c r="A73" s="65" t="s">
        <v>140</v>
      </c>
      <c r="B73" s="80">
        <f>MAX(B65:B72)</f>
        <v>28</v>
      </c>
      <c r="C73" s="65"/>
      <c r="D73" s="65"/>
      <c r="E73" s="74"/>
      <c r="F73" s="74"/>
    </row>
    <row r="74" spans="1:6" ht="13.2">
      <c r="A74" s="65" t="s">
        <v>141</v>
      </c>
      <c r="B74" s="65"/>
      <c r="C74" s="65" t="str">
        <f>IF(SUM(C65:C72) = "", "Gelijkspel", "")</f>
        <v/>
      </c>
      <c r="D74" s="80">
        <f>SUM(D65:D72)</f>
        <v>6</v>
      </c>
      <c r="E74" s="74" t="str">
        <f>IF(D74 = $B$5, "Resultaat", "")</f>
        <v/>
      </c>
      <c r="F74" s="74"/>
    </row>
    <row r="75" spans="1:6" ht="13.2">
      <c r="A75" s="74"/>
      <c r="D75" s="74"/>
      <c r="E75" s="74"/>
      <c r="F75" s="74"/>
    </row>
    <row r="76" spans="1:6" ht="13.2">
      <c r="A76" s="80">
        <f>$B$5 - D74</f>
        <v>1</v>
      </c>
      <c r="B76" s="65" t="s">
        <v>137</v>
      </c>
      <c r="C76" s="65" t="s">
        <v>138</v>
      </c>
      <c r="D76" s="65" t="s">
        <v>139</v>
      </c>
      <c r="E76" s="74"/>
      <c r="F76" s="74"/>
    </row>
    <row r="77" spans="1:6" ht="13.2">
      <c r="A77" s="85" t="s">
        <v>91</v>
      </c>
      <c r="B77" s="101">
        <f t="shared" ref="B77:B84" si="14">D12 / (D65+1)</f>
        <v>27</v>
      </c>
      <c r="C77" s="74" t="str">
        <f t="shared" ref="C77:C84" si="15">IF(B77 = B$85, A77, "")</f>
        <v>VVD</v>
      </c>
      <c r="D77" s="80">
        <f t="shared" ref="D77:D84" si="16">IF(C77 = A77, 1+D65, 0+D65)</f>
        <v>1</v>
      </c>
      <c r="E77" s="74"/>
      <c r="F77" s="74"/>
    </row>
    <row r="78" spans="1:6" ht="13.2">
      <c r="A78" s="88" t="s">
        <v>93</v>
      </c>
      <c r="B78" s="101">
        <f t="shared" si="14"/>
        <v>24</v>
      </c>
      <c r="C78" s="74" t="str">
        <f t="shared" si="15"/>
        <v/>
      </c>
      <c r="D78" s="80">
        <f t="shared" si="16"/>
        <v>0</v>
      </c>
      <c r="E78" s="74"/>
      <c r="F78" s="74"/>
    </row>
    <row r="79" spans="1:6" ht="13.2">
      <c r="A79" s="89" t="s">
        <v>94</v>
      </c>
      <c r="B79" s="101">
        <f t="shared" si="14"/>
        <v>18.5</v>
      </c>
      <c r="C79" s="74" t="str">
        <f t="shared" si="15"/>
        <v/>
      </c>
      <c r="D79" s="80">
        <f t="shared" si="16"/>
        <v>1</v>
      </c>
      <c r="E79" s="74"/>
      <c r="F79" s="74"/>
    </row>
    <row r="80" spans="1:6" ht="13.2">
      <c r="A80" s="90" t="s">
        <v>95</v>
      </c>
      <c r="B80" s="101">
        <f t="shared" si="14"/>
        <v>14</v>
      </c>
      <c r="C80" s="74" t="str">
        <f t="shared" si="15"/>
        <v/>
      </c>
      <c r="D80" s="80">
        <f t="shared" si="16"/>
        <v>0</v>
      </c>
      <c r="E80" s="74"/>
      <c r="F80" s="74"/>
    </row>
    <row r="81" spans="1:6" ht="13.2">
      <c r="A81" s="91" t="s">
        <v>97</v>
      </c>
      <c r="B81" s="101">
        <f t="shared" si="14"/>
        <v>14</v>
      </c>
      <c r="C81" s="74" t="str">
        <f t="shared" si="15"/>
        <v/>
      </c>
      <c r="D81" s="80">
        <f t="shared" si="16"/>
        <v>1</v>
      </c>
      <c r="E81" s="74"/>
      <c r="F81" s="74"/>
    </row>
    <row r="82" spans="1:6" ht="13.2">
      <c r="A82" s="92" t="s">
        <v>99</v>
      </c>
      <c r="B82" s="101">
        <f t="shared" si="14"/>
        <v>26.666666666666668</v>
      </c>
      <c r="C82" s="74" t="str">
        <f t="shared" si="15"/>
        <v/>
      </c>
      <c r="D82" s="80">
        <f t="shared" si="16"/>
        <v>2</v>
      </c>
      <c r="E82" s="74"/>
      <c r="F82" s="74"/>
    </row>
    <row r="83" spans="1:6" ht="13.2">
      <c r="A83" s="95" t="s">
        <v>100</v>
      </c>
      <c r="B83" s="101">
        <f t="shared" si="14"/>
        <v>22.666666666666668</v>
      </c>
      <c r="C83" s="74" t="str">
        <f t="shared" si="15"/>
        <v/>
      </c>
      <c r="D83" s="80">
        <f t="shared" si="16"/>
        <v>2</v>
      </c>
      <c r="E83" s="74"/>
      <c r="F83" s="74"/>
    </row>
    <row r="84" spans="1:6" ht="13.2">
      <c r="A84" s="96" t="s">
        <v>102</v>
      </c>
      <c r="B84" s="101">
        <f t="shared" si="14"/>
        <v>18</v>
      </c>
      <c r="C84" s="74" t="str">
        <f t="shared" si="15"/>
        <v/>
      </c>
      <c r="D84" s="80">
        <f t="shared" si="16"/>
        <v>0</v>
      </c>
      <c r="E84" s="74"/>
      <c r="F84" s="74"/>
    </row>
    <row r="85" spans="1:6" ht="13.2">
      <c r="A85" s="65" t="s">
        <v>140</v>
      </c>
      <c r="B85" s="80">
        <f>MAX(B77:B84)</f>
        <v>27</v>
      </c>
      <c r="C85" s="65"/>
      <c r="D85" s="65"/>
      <c r="E85" s="74"/>
      <c r="F85" s="74"/>
    </row>
    <row r="86" spans="1:6" ht="13.2">
      <c r="A86" s="65" t="s">
        <v>141</v>
      </c>
      <c r="B86" s="65"/>
      <c r="C86" s="65" t="str">
        <f>IF(SUM(C77:C84) = "", "Gelijkspel", "")</f>
        <v/>
      </c>
      <c r="D86" s="80">
        <f>SUM(D77:D84)</f>
        <v>7</v>
      </c>
      <c r="E86" s="74" t="str">
        <f>IF(D86 = $B$5, "Resultaat", "")</f>
        <v>Resultaat</v>
      </c>
      <c r="F86" s="74"/>
    </row>
    <row r="87" spans="1:6" ht="13.2">
      <c r="A87" s="74"/>
      <c r="D87" s="74"/>
      <c r="E87" s="74"/>
      <c r="F87" s="74"/>
    </row>
    <row r="88" spans="1:6" ht="13.2">
      <c r="A88" s="74"/>
      <c r="D88" s="74"/>
      <c r="E88" s="74"/>
      <c r="F88" s="74"/>
    </row>
    <row r="89" spans="1:6" ht="13.2">
      <c r="A89" s="74"/>
      <c r="D89" s="74"/>
      <c r="E89" s="74"/>
      <c r="F89" s="74"/>
    </row>
    <row r="90" spans="1:6" ht="13.2">
      <c r="A90" s="74"/>
      <c r="D90" s="74"/>
      <c r="E90" s="74"/>
      <c r="F90" s="74"/>
    </row>
    <row r="91" spans="1:6" ht="13.2">
      <c r="A91" s="74"/>
      <c r="D91" s="74"/>
      <c r="E91" s="74"/>
      <c r="F91" s="74"/>
    </row>
    <row r="92" spans="1:6" ht="13.2">
      <c r="A92" s="74"/>
      <c r="D92" s="74"/>
      <c r="E92" s="74"/>
      <c r="F92" s="74"/>
    </row>
    <row r="93" spans="1:6" ht="13.2">
      <c r="A93" s="74"/>
      <c r="D93" s="74"/>
      <c r="E93" s="74"/>
      <c r="F93" s="74"/>
    </row>
    <row r="94" spans="1:6" ht="13.2">
      <c r="A94" s="74"/>
      <c r="D94" s="74"/>
      <c r="E94" s="74"/>
      <c r="F94" s="74"/>
    </row>
    <row r="95" spans="1:6" ht="13.2">
      <c r="A95" s="74"/>
      <c r="D95" s="74"/>
      <c r="E95" s="74"/>
      <c r="F95" s="74"/>
    </row>
    <row r="96" spans="1:6" ht="13.2">
      <c r="A96" s="74"/>
      <c r="D96" s="74"/>
      <c r="E96" s="74"/>
      <c r="F96" s="74"/>
    </row>
    <row r="97" spans="1:6" ht="13.2">
      <c r="A97" s="74"/>
      <c r="D97" s="74"/>
      <c r="E97" s="74"/>
      <c r="F97" s="74"/>
    </row>
    <row r="98" spans="1:6" ht="13.2">
      <c r="A98" s="74"/>
      <c r="D98" s="74"/>
      <c r="E98" s="74"/>
      <c r="F98" s="74"/>
    </row>
    <row r="99" spans="1:6" ht="13.2">
      <c r="A99" s="74"/>
      <c r="D99" s="74"/>
      <c r="E99" s="74"/>
      <c r="F99" s="74"/>
    </row>
    <row r="100" spans="1:6" ht="13.2">
      <c r="A100" s="74"/>
      <c r="D100" s="74"/>
      <c r="E100" s="74"/>
      <c r="F100" s="74"/>
    </row>
    <row r="101" spans="1:6" ht="13.2">
      <c r="A101" s="74"/>
      <c r="D101" s="74"/>
      <c r="E101" s="74"/>
      <c r="F101" s="74"/>
    </row>
    <row r="102" spans="1:6" ht="13.2">
      <c r="A102" s="74"/>
      <c r="D102" s="74"/>
      <c r="E102" s="74"/>
      <c r="F102" s="74"/>
    </row>
    <row r="103" spans="1:6" ht="13.2">
      <c r="A103" s="74"/>
      <c r="D103" s="74"/>
      <c r="E103" s="74"/>
      <c r="F103" s="74"/>
    </row>
    <row r="104" spans="1:6" ht="13.2">
      <c r="A104" s="74"/>
      <c r="D104" s="74"/>
      <c r="E104" s="74"/>
      <c r="F104" s="74"/>
    </row>
    <row r="105" spans="1:6" ht="13.2">
      <c r="A105" s="74"/>
      <c r="D105" s="74"/>
      <c r="E105" s="74"/>
      <c r="F105" s="74"/>
    </row>
    <row r="106" spans="1:6" ht="13.2">
      <c r="A106" s="74"/>
      <c r="D106" s="74"/>
      <c r="E106" s="74"/>
      <c r="F106" s="74"/>
    </row>
    <row r="107" spans="1:6" ht="13.2">
      <c r="A107" s="74"/>
      <c r="D107" s="74"/>
      <c r="E107" s="74"/>
      <c r="F107" s="74"/>
    </row>
    <row r="108" spans="1:6" ht="13.2">
      <c r="A108" s="74"/>
      <c r="D108" s="74"/>
      <c r="E108" s="74"/>
      <c r="F108" s="74"/>
    </row>
    <row r="109" spans="1:6" ht="13.2">
      <c r="A109" s="74"/>
      <c r="D109" s="74"/>
      <c r="E109" s="74"/>
      <c r="F109" s="74"/>
    </row>
    <row r="110" spans="1:6" ht="13.2">
      <c r="A110" s="74"/>
      <c r="D110" s="74"/>
      <c r="E110" s="74"/>
      <c r="F110" s="74"/>
    </row>
    <row r="111" spans="1:6" ht="13.2">
      <c r="A111" s="74"/>
      <c r="D111" s="74"/>
      <c r="E111" s="74"/>
      <c r="F111" s="74"/>
    </row>
    <row r="112" spans="1:6" ht="13.2">
      <c r="A112" s="74"/>
      <c r="D112" s="74"/>
      <c r="E112" s="74"/>
      <c r="F112" s="74"/>
    </row>
    <row r="113" spans="1:6" ht="13.2">
      <c r="A113" s="74"/>
      <c r="D113" s="74"/>
      <c r="E113" s="74"/>
      <c r="F113" s="74"/>
    </row>
    <row r="114" spans="1:6" ht="13.2">
      <c r="A114" s="74"/>
      <c r="D114" s="74"/>
      <c r="E114" s="74"/>
      <c r="F114" s="74"/>
    </row>
    <row r="115" spans="1:6" ht="13.2">
      <c r="A115" s="74"/>
      <c r="D115" s="74"/>
      <c r="E115" s="74"/>
      <c r="F115" s="74"/>
    </row>
    <row r="116" spans="1:6" ht="13.2">
      <c r="A116" s="74"/>
      <c r="D116" s="74"/>
      <c r="E116" s="74"/>
      <c r="F116" s="74"/>
    </row>
    <row r="117" spans="1:6" ht="13.2">
      <c r="A117" s="74"/>
      <c r="D117" s="74"/>
      <c r="E117" s="74"/>
      <c r="F117" s="74"/>
    </row>
    <row r="118" spans="1:6" ht="13.2">
      <c r="A118" s="74"/>
      <c r="D118" s="74"/>
      <c r="E118" s="74"/>
      <c r="F118" s="74"/>
    </row>
    <row r="119" spans="1:6" ht="13.2">
      <c r="A119" s="74"/>
      <c r="D119" s="74"/>
      <c r="E119" s="74"/>
      <c r="F119" s="74"/>
    </row>
    <row r="120" spans="1:6" ht="13.2">
      <c r="A120" s="74"/>
      <c r="D120" s="74"/>
      <c r="E120" s="74"/>
      <c r="F120" s="74"/>
    </row>
    <row r="121" spans="1:6" ht="13.2">
      <c r="A121" s="74"/>
      <c r="D121" s="74"/>
      <c r="E121" s="74"/>
      <c r="F121" s="74"/>
    </row>
    <row r="122" spans="1:6" ht="13.2">
      <c r="A122" s="74"/>
      <c r="D122" s="74"/>
      <c r="E122" s="74"/>
      <c r="F122" s="74"/>
    </row>
    <row r="123" spans="1:6" ht="13.2">
      <c r="A123" s="74"/>
      <c r="D123" s="74"/>
      <c r="E123" s="74"/>
      <c r="F123" s="74"/>
    </row>
    <row r="124" spans="1:6" ht="13.2">
      <c r="A124" s="74"/>
      <c r="D124" s="74"/>
      <c r="E124" s="74"/>
      <c r="F124" s="74"/>
    </row>
    <row r="125" spans="1:6" ht="13.2">
      <c r="A125" s="74"/>
      <c r="D125" s="74"/>
      <c r="E125" s="74"/>
      <c r="F125" s="74"/>
    </row>
    <row r="126" spans="1:6" ht="13.2">
      <c r="A126" s="74"/>
      <c r="D126" s="74"/>
      <c r="E126" s="74"/>
      <c r="F126" s="74"/>
    </row>
    <row r="127" spans="1:6" ht="13.2">
      <c r="A127" s="74"/>
      <c r="D127" s="74"/>
      <c r="E127" s="74"/>
      <c r="F127" s="74"/>
    </row>
    <row r="128" spans="1:6" ht="13.2">
      <c r="A128" s="74"/>
      <c r="D128" s="74"/>
      <c r="E128" s="74"/>
      <c r="F128" s="74"/>
    </row>
    <row r="129" spans="1:6" ht="13.2">
      <c r="A129" s="74"/>
      <c r="D129" s="74"/>
      <c r="E129" s="74"/>
      <c r="F129" s="74"/>
    </row>
    <row r="130" spans="1:6" ht="13.2">
      <c r="A130" s="74"/>
      <c r="D130" s="74"/>
      <c r="E130" s="74"/>
      <c r="F130" s="74"/>
    </row>
    <row r="131" spans="1:6" ht="13.2">
      <c r="A131" s="74"/>
      <c r="D131" s="74"/>
      <c r="E131" s="74"/>
      <c r="F131" s="74"/>
    </row>
    <row r="132" spans="1:6" ht="13.2">
      <c r="A132" s="74"/>
      <c r="D132" s="74"/>
      <c r="E132" s="74"/>
      <c r="F132" s="74"/>
    </row>
    <row r="133" spans="1:6" ht="13.2">
      <c r="A133" s="74"/>
      <c r="D133" s="74"/>
      <c r="E133" s="74"/>
      <c r="F133" s="74"/>
    </row>
    <row r="134" spans="1:6" ht="13.2">
      <c r="A134" s="74"/>
      <c r="D134" s="74"/>
      <c r="E134" s="74"/>
      <c r="F134" s="74"/>
    </row>
    <row r="135" spans="1:6" ht="13.2">
      <c r="A135" s="74"/>
      <c r="D135" s="74"/>
      <c r="E135" s="74"/>
      <c r="F135" s="74"/>
    </row>
    <row r="136" spans="1:6" ht="13.2">
      <c r="A136" s="74"/>
      <c r="D136" s="74"/>
      <c r="E136" s="74"/>
      <c r="F136" s="74"/>
    </row>
    <row r="137" spans="1:6" ht="13.2">
      <c r="A137" s="74"/>
      <c r="D137" s="74"/>
      <c r="E137" s="74"/>
      <c r="F137" s="74"/>
    </row>
    <row r="138" spans="1:6" ht="13.2">
      <c r="A138" s="74"/>
      <c r="D138" s="74"/>
      <c r="E138" s="74"/>
      <c r="F138" s="74"/>
    </row>
    <row r="139" spans="1:6" ht="13.2">
      <c r="A139" s="74"/>
      <c r="D139" s="74"/>
      <c r="E139" s="74"/>
      <c r="F139" s="74"/>
    </row>
    <row r="140" spans="1:6" ht="13.2">
      <c r="A140" s="74"/>
      <c r="D140" s="74"/>
      <c r="E140" s="74"/>
      <c r="F140" s="74"/>
    </row>
    <row r="141" spans="1:6" ht="13.2">
      <c r="A141" s="74"/>
      <c r="D141" s="74"/>
      <c r="E141" s="74"/>
      <c r="F141" s="74"/>
    </row>
    <row r="142" spans="1:6" ht="13.2">
      <c r="A142" s="74"/>
      <c r="D142" s="74"/>
      <c r="E142" s="74"/>
      <c r="F142" s="74"/>
    </row>
    <row r="143" spans="1:6" ht="13.2">
      <c r="A143" s="74"/>
      <c r="D143" s="74"/>
      <c r="E143" s="74"/>
      <c r="F143" s="74"/>
    </row>
    <row r="144" spans="1:6" ht="13.2">
      <c r="A144" s="74"/>
      <c r="D144" s="74"/>
      <c r="E144" s="74"/>
      <c r="F144" s="74"/>
    </row>
    <row r="145" spans="1:6" ht="13.2">
      <c r="A145" s="74"/>
      <c r="D145" s="74"/>
      <c r="E145" s="74"/>
      <c r="F145" s="74"/>
    </row>
    <row r="146" spans="1:6" ht="13.2">
      <c r="A146" s="74"/>
      <c r="D146" s="74"/>
      <c r="E146" s="74"/>
      <c r="F146" s="74"/>
    </row>
    <row r="147" spans="1:6" ht="13.2">
      <c r="A147" s="74"/>
      <c r="D147" s="74"/>
      <c r="E147" s="74"/>
      <c r="F147" s="74"/>
    </row>
    <row r="148" spans="1:6" ht="13.2">
      <c r="A148" s="74"/>
      <c r="D148" s="74"/>
      <c r="E148" s="74"/>
      <c r="F148" s="74"/>
    </row>
    <row r="149" spans="1:6" ht="13.2">
      <c r="A149" s="74"/>
      <c r="D149" s="74"/>
      <c r="E149" s="74"/>
      <c r="F149" s="74"/>
    </row>
    <row r="150" spans="1:6" ht="13.2">
      <c r="A150" s="74"/>
      <c r="D150" s="74"/>
      <c r="E150" s="74"/>
      <c r="F150" s="74"/>
    </row>
    <row r="151" spans="1:6" ht="13.2">
      <c r="A151" s="74"/>
      <c r="D151" s="74"/>
      <c r="E151" s="74"/>
      <c r="F151" s="74"/>
    </row>
    <row r="152" spans="1:6" ht="13.2">
      <c r="A152" s="74"/>
      <c r="D152" s="74"/>
      <c r="E152" s="74"/>
      <c r="F152" s="74"/>
    </row>
    <row r="153" spans="1:6" ht="13.2">
      <c r="A153" s="74"/>
      <c r="D153" s="74"/>
      <c r="E153" s="74"/>
      <c r="F153" s="74"/>
    </row>
    <row r="154" spans="1:6" ht="13.2">
      <c r="A154" s="74"/>
      <c r="D154" s="74"/>
      <c r="E154" s="74"/>
      <c r="F154" s="74"/>
    </row>
    <row r="155" spans="1:6" ht="13.2">
      <c r="A155" s="74"/>
      <c r="D155" s="74"/>
      <c r="E155" s="74"/>
      <c r="F155" s="74"/>
    </row>
    <row r="156" spans="1:6" ht="13.2">
      <c r="A156" s="74"/>
      <c r="D156" s="74"/>
      <c r="E156" s="74"/>
      <c r="F156" s="74"/>
    </row>
    <row r="157" spans="1:6" ht="13.2">
      <c r="A157" s="74"/>
      <c r="D157" s="74"/>
      <c r="E157" s="74"/>
      <c r="F157" s="74"/>
    </row>
    <row r="158" spans="1:6" ht="13.2">
      <c r="A158" s="74"/>
      <c r="D158" s="74"/>
      <c r="E158" s="74"/>
      <c r="F158" s="74"/>
    </row>
    <row r="159" spans="1:6" ht="13.2">
      <c r="A159" s="74"/>
      <c r="D159" s="74"/>
      <c r="E159" s="74"/>
      <c r="F159" s="74"/>
    </row>
    <row r="160" spans="1:6" ht="13.2">
      <c r="A160" s="74"/>
      <c r="D160" s="74"/>
      <c r="E160" s="74"/>
      <c r="F160" s="74"/>
    </row>
    <row r="161" spans="1:6" ht="13.2">
      <c r="A161" s="74"/>
      <c r="D161" s="74"/>
      <c r="E161" s="74"/>
      <c r="F161" s="74"/>
    </row>
    <row r="162" spans="1:6" ht="13.2">
      <c r="A162" s="74"/>
      <c r="D162" s="74"/>
      <c r="E162" s="74"/>
      <c r="F162" s="74"/>
    </row>
    <row r="163" spans="1:6" ht="13.2">
      <c r="A163" s="74"/>
      <c r="D163" s="74"/>
      <c r="E163" s="74"/>
      <c r="F163" s="74"/>
    </row>
    <row r="164" spans="1:6" ht="13.2">
      <c r="A164" s="74"/>
      <c r="D164" s="74"/>
      <c r="E164" s="74"/>
      <c r="F164" s="74"/>
    </row>
    <row r="165" spans="1:6" ht="13.2">
      <c r="A165" s="74"/>
      <c r="D165" s="74"/>
      <c r="E165" s="74"/>
      <c r="F165" s="74"/>
    </row>
    <row r="166" spans="1:6" ht="13.2">
      <c r="A166" s="74"/>
      <c r="D166" s="74"/>
      <c r="E166" s="74"/>
      <c r="F166" s="74"/>
    </row>
    <row r="167" spans="1:6" ht="13.2">
      <c r="A167" s="74"/>
      <c r="D167" s="74"/>
      <c r="E167" s="74"/>
      <c r="F167" s="74"/>
    </row>
    <row r="168" spans="1:6" ht="13.2">
      <c r="A168" s="74"/>
      <c r="D168" s="74"/>
      <c r="E168" s="74"/>
      <c r="F168" s="74"/>
    </row>
    <row r="169" spans="1:6" ht="13.2">
      <c r="A169" s="74"/>
      <c r="D169" s="74"/>
      <c r="E169" s="74"/>
      <c r="F169" s="74"/>
    </row>
    <row r="170" spans="1:6" ht="13.2">
      <c r="A170" s="74"/>
      <c r="D170" s="74"/>
      <c r="E170" s="74"/>
      <c r="F170" s="74"/>
    </row>
    <row r="171" spans="1:6" ht="13.2">
      <c r="A171" s="74"/>
      <c r="D171" s="74"/>
      <c r="E171" s="74"/>
      <c r="F171" s="74"/>
    </row>
    <row r="172" spans="1:6" ht="13.2">
      <c r="A172" s="74"/>
      <c r="D172" s="74"/>
      <c r="E172" s="74"/>
      <c r="F172" s="74"/>
    </row>
    <row r="173" spans="1:6" ht="13.2">
      <c r="A173" s="74"/>
      <c r="D173" s="74"/>
      <c r="E173" s="74"/>
      <c r="F173" s="74"/>
    </row>
    <row r="174" spans="1:6" ht="13.2">
      <c r="A174" s="74"/>
      <c r="D174" s="74"/>
      <c r="E174" s="74"/>
      <c r="F174" s="74"/>
    </row>
    <row r="175" spans="1:6" ht="13.2">
      <c r="A175" s="74"/>
      <c r="D175" s="74"/>
      <c r="E175" s="74"/>
      <c r="F175" s="74"/>
    </row>
    <row r="176" spans="1:6" ht="13.2">
      <c r="A176" s="74"/>
      <c r="D176" s="74"/>
      <c r="E176" s="74"/>
      <c r="F176" s="74"/>
    </row>
    <row r="177" spans="1:6" ht="13.2">
      <c r="A177" s="74"/>
      <c r="D177" s="74"/>
      <c r="E177" s="74"/>
      <c r="F177" s="74"/>
    </row>
    <row r="178" spans="1:6" ht="13.2">
      <c r="A178" s="74"/>
      <c r="D178" s="74"/>
      <c r="E178" s="74"/>
      <c r="F178" s="74"/>
    </row>
    <row r="179" spans="1:6" ht="13.2">
      <c r="A179" s="74"/>
      <c r="D179" s="74"/>
      <c r="E179" s="74"/>
      <c r="F179" s="74"/>
    </row>
    <row r="180" spans="1:6" ht="13.2">
      <c r="A180" s="74"/>
      <c r="D180" s="74"/>
      <c r="E180" s="74"/>
      <c r="F180" s="74"/>
    </row>
    <row r="181" spans="1:6" ht="13.2">
      <c r="A181" s="74"/>
      <c r="D181" s="74"/>
      <c r="E181" s="74"/>
      <c r="F181" s="74"/>
    </row>
    <row r="182" spans="1:6" ht="13.2">
      <c r="A182" s="74"/>
      <c r="D182" s="74"/>
      <c r="E182" s="74"/>
      <c r="F182" s="74"/>
    </row>
    <row r="183" spans="1:6" ht="13.2">
      <c r="A183" s="74"/>
      <c r="D183" s="74"/>
      <c r="E183" s="74"/>
      <c r="F183" s="74"/>
    </row>
    <row r="184" spans="1:6" ht="13.2">
      <c r="A184" s="74"/>
      <c r="D184" s="74"/>
      <c r="E184" s="74"/>
      <c r="F184" s="74"/>
    </row>
    <row r="185" spans="1:6" ht="13.2">
      <c r="A185" s="74"/>
      <c r="D185" s="74"/>
      <c r="E185" s="74"/>
      <c r="F185" s="74"/>
    </row>
    <row r="186" spans="1:6" ht="13.2">
      <c r="A186" s="74"/>
      <c r="D186" s="74"/>
      <c r="E186" s="74"/>
      <c r="F186" s="74"/>
    </row>
    <row r="187" spans="1:6" ht="13.2">
      <c r="A187" s="74"/>
      <c r="D187" s="74"/>
      <c r="E187" s="74"/>
      <c r="F187" s="74"/>
    </row>
    <row r="188" spans="1:6" ht="13.2">
      <c r="A188" s="74"/>
      <c r="D188" s="74"/>
      <c r="E188" s="74"/>
      <c r="F188" s="74"/>
    </row>
    <row r="189" spans="1:6" ht="13.2">
      <c r="A189" s="74"/>
      <c r="D189" s="74"/>
      <c r="E189" s="74"/>
      <c r="F189" s="74"/>
    </row>
    <row r="190" spans="1:6" ht="13.2">
      <c r="A190" s="74"/>
      <c r="D190" s="74"/>
      <c r="E190" s="74"/>
      <c r="F190" s="74"/>
    </row>
    <row r="191" spans="1:6" ht="13.2">
      <c r="A191" s="74"/>
      <c r="D191" s="74"/>
      <c r="E191" s="74"/>
      <c r="F191" s="74"/>
    </row>
    <row r="192" spans="1:6" ht="13.2">
      <c r="A192" s="74"/>
      <c r="D192" s="74"/>
      <c r="E192" s="74"/>
      <c r="F192" s="74"/>
    </row>
    <row r="193" spans="1:6" ht="13.2">
      <c r="A193" s="74"/>
      <c r="D193" s="74"/>
      <c r="E193" s="74"/>
      <c r="F193" s="74"/>
    </row>
    <row r="194" spans="1:6" ht="13.2">
      <c r="A194" s="74"/>
      <c r="D194" s="74"/>
      <c r="E194" s="74"/>
      <c r="F194" s="74"/>
    </row>
    <row r="195" spans="1:6" ht="13.2">
      <c r="A195" s="74"/>
      <c r="D195" s="74"/>
      <c r="E195" s="74"/>
      <c r="F195" s="74"/>
    </row>
    <row r="196" spans="1:6" ht="13.2">
      <c r="A196" s="74"/>
      <c r="D196" s="74"/>
      <c r="E196" s="74"/>
      <c r="F196" s="74"/>
    </row>
    <row r="197" spans="1:6" ht="13.2">
      <c r="A197" s="74"/>
      <c r="D197" s="74"/>
      <c r="E197" s="74"/>
      <c r="F197" s="74"/>
    </row>
    <row r="198" spans="1:6" ht="13.2">
      <c r="A198" s="74"/>
      <c r="D198" s="74"/>
      <c r="E198" s="74"/>
      <c r="F198" s="74"/>
    </row>
    <row r="199" spans="1:6" ht="13.2">
      <c r="A199" s="74"/>
      <c r="D199" s="74"/>
      <c r="E199" s="74"/>
      <c r="F199" s="74"/>
    </row>
    <row r="200" spans="1:6" ht="13.2">
      <c r="A200" s="74"/>
      <c r="D200" s="74"/>
      <c r="E200" s="74"/>
      <c r="F200" s="74"/>
    </row>
    <row r="201" spans="1:6" ht="13.2">
      <c r="A201" s="74"/>
      <c r="D201" s="74"/>
      <c r="E201" s="74"/>
      <c r="F201" s="74"/>
    </row>
    <row r="202" spans="1:6" ht="13.2">
      <c r="A202" s="74"/>
      <c r="D202" s="74"/>
      <c r="E202" s="74"/>
      <c r="F202" s="74"/>
    </row>
    <row r="203" spans="1:6" ht="13.2">
      <c r="A203" s="74"/>
      <c r="D203" s="74"/>
      <c r="E203" s="74"/>
      <c r="F203" s="74"/>
    </row>
    <row r="204" spans="1:6" ht="13.2">
      <c r="A204" s="74"/>
      <c r="D204" s="74"/>
      <c r="E204" s="74"/>
      <c r="F204" s="74"/>
    </row>
    <row r="205" spans="1:6" ht="13.2">
      <c r="A205" s="74"/>
      <c r="D205" s="74"/>
      <c r="E205" s="74"/>
      <c r="F205" s="74"/>
    </row>
    <row r="206" spans="1:6" ht="13.2">
      <c r="A206" s="74"/>
      <c r="D206" s="74"/>
      <c r="E206" s="74"/>
      <c r="F206" s="74"/>
    </row>
    <row r="207" spans="1:6" ht="13.2">
      <c r="A207" s="74"/>
      <c r="D207" s="74"/>
      <c r="E207" s="74"/>
      <c r="F207" s="74"/>
    </row>
    <row r="208" spans="1:6" ht="13.2">
      <c r="A208" s="74"/>
      <c r="D208" s="74"/>
      <c r="E208" s="74"/>
      <c r="F208" s="74"/>
    </row>
    <row r="209" spans="1:6" ht="13.2">
      <c r="A209" s="74"/>
      <c r="D209" s="74"/>
      <c r="E209" s="74"/>
      <c r="F209" s="74"/>
    </row>
    <row r="210" spans="1:6" ht="13.2">
      <c r="A210" s="74"/>
      <c r="D210" s="74"/>
      <c r="E210" s="74"/>
      <c r="F210" s="74"/>
    </row>
    <row r="211" spans="1:6" ht="13.2">
      <c r="A211" s="74"/>
      <c r="D211" s="74"/>
      <c r="E211" s="74"/>
      <c r="F211" s="74"/>
    </row>
    <row r="212" spans="1:6" ht="13.2">
      <c r="A212" s="74"/>
      <c r="D212" s="74"/>
      <c r="E212" s="74"/>
      <c r="F212" s="74"/>
    </row>
    <row r="213" spans="1:6" ht="13.2">
      <c r="A213" s="74"/>
      <c r="D213" s="74"/>
      <c r="E213" s="74"/>
      <c r="F213" s="74"/>
    </row>
    <row r="214" spans="1:6" ht="13.2">
      <c r="A214" s="74"/>
      <c r="D214" s="74"/>
      <c r="E214" s="74"/>
      <c r="F214" s="74"/>
    </row>
    <row r="215" spans="1:6" ht="13.2">
      <c r="A215" s="74"/>
      <c r="D215" s="74"/>
      <c r="E215" s="74"/>
      <c r="F215" s="74"/>
    </row>
    <row r="216" spans="1:6" ht="13.2">
      <c r="A216" s="74"/>
      <c r="D216" s="74"/>
      <c r="E216" s="74"/>
      <c r="F216" s="74"/>
    </row>
    <row r="217" spans="1:6" ht="13.2">
      <c r="A217" s="74"/>
      <c r="D217" s="74"/>
      <c r="E217" s="74"/>
      <c r="F217" s="74"/>
    </row>
    <row r="218" spans="1:6" ht="13.2">
      <c r="A218" s="74"/>
      <c r="D218" s="74"/>
      <c r="E218" s="74"/>
      <c r="F218" s="74"/>
    </row>
    <row r="219" spans="1:6" ht="13.2">
      <c r="A219" s="74"/>
      <c r="D219" s="74"/>
      <c r="E219" s="74"/>
      <c r="F219" s="74"/>
    </row>
    <row r="220" spans="1:6" ht="13.2">
      <c r="A220" s="74"/>
      <c r="D220" s="74"/>
      <c r="E220" s="74"/>
      <c r="F220" s="74"/>
    </row>
    <row r="221" spans="1:6" ht="13.2">
      <c r="A221" s="74"/>
      <c r="D221" s="74"/>
      <c r="E221" s="74"/>
      <c r="F221" s="74"/>
    </row>
    <row r="222" spans="1:6" ht="13.2">
      <c r="A222" s="74"/>
      <c r="D222" s="74"/>
      <c r="E222" s="74"/>
      <c r="F222" s="74"/>
    </row>
    <row r="223" spans="1:6" ht="13.2">
      <c r="A223" s="74"/>
      <c r="D223" s="74"/>
      <c r="E223" s="74"/>
      <c r="F223" s="74"/>
    </row>
    <row r="224" spans="1:6" ht="13.2">
      <c r="A224" s="74"/>
      <c r="D224" s="74"/>
      <c r="E224" s="74"/>
      <c r="F224" s="74"/>
    </row>
    <row r="225" spans="1:6" ht="13.2">
      <c r="A225" s="74"/>
      <c r="D225" s="74"/>
      <c r="E225" s="74"/>
      <c r="F225" s="74"/>
    </row>
    <row r="226" spans="1:6" ht="13.2">
      <c r="A226" s="74"/>
      <c r="D226" s="74"/>
      <c r="E226" s="74"/>
      <c r="F226" s="74"/>
    </row>
    <row r="227" spans="1:6" ht="13.2">
      <c r="A227" s="74"/>
      <c r="D227" s="74"/>
      <c r="E227" s="74"/>
      <c r="F227" s="74"/>
    </row>
    <row r="228" spans="1:6" ht="13.2">
      <c r="A228" s="74"/>
      <c r="D228" s="74"/>
      <c r="E228" s="74"/>
      <c r="F228" s="74"/>
    </row>
    <row r="229" spans="1:6" ht="13.2">
      <c r="A229" s="74"/>
      <c r="D229" s="74"/>
      <c r="E229" s="74"/>
      <c r="F229" s="74"/>
    </row>
    <row r="230" spans="1:6" ht="13.2">
      <c r="A230" s="74"/>
      <c r="D230" s="74"/>
      <c r="E230" s="74"/>
      <c r="F230" s="74"/>
    </row>
    <row r="231" spans="1:6" ht="13.2">
      <c r="A231" s="74"/>
      <c r="D231" s="74"/>
      <c r="E231" s="74"/>
      <c r="F231" s="74"/>
    </row>
    <row r="232" spans="1:6" ht="13.2">
      <c r="A232" s="74"/>
      <c r="D232" s="74"/>
      <c r="E232" s="74"/>
      <c r="F232" s="74"/>
    </row>
    <row r="233" spans="1:6" ht="13.2">
      <c r="A233" s="74"/>
      <c r="D233" s="74"/>
      <c r="E233" s="74"/>
      <c r="F233" s="74"/>
    </row>
    <row r="234" spans="1:6" ht="13.2">
      <c r="A234" s="74"/>
      <c r="D234" s="74"/>
      <c r="E234" s="74"/>
      <c r="F234" s="74"/>
    </row>
    <row r="235" spans="1:6" ht="13.2">
      <c r="A235" s="74"/>
      <c r="D235" s="74"/>
      <c r="E235" s="74"/>
      <c r="F235" s="74"/>
    </row>
    <row r="236" spans="1:6" ht="13.2">
      <c r="A236" s="74"/>
      <c r="D236" s="74"/>
      <c r="E236" s="74"/>
      <c r="F236" s="74"/>
    </row>
    <row r="237" spans="1:6" ht="13.2">
      <c r="A237" s="74"/>
      <c r="D237" s="74"/>
      <c r="E237" s="74"/>
      <c r="F237" s="74"/>
    </row>
    <row r="238" spans="1:6" ht="13.2">
      <c r="A238" s="74"/>
      <c r="D238" s="74"/>
      <c r="E238" s="74"/>
      <c r="F238" s="74"/>
    </row>
    <row r="239" spans="1:6" ht="13.2">
      <c r="A239" s="74"/>
      <c r="D239" s="74"/>
      <c r="E239" s="74"/>
      <c r="F239" s="74"/>
    </row>
    <row r="240" spans="1:6" ht="13.2">
      <c r="A240" s="74"/>
      <c r="D240" s="74"/>
      <c r="E240" s="74"/>
      <c r="F240" s="74"/>
    </row>
    <row r="241" spans="1:6" ht="13.2">
      <c r="A241" s="74"/>
      <c r="D241" s="74"/>
      <c r="E241" s="74"/>
      <c r="F241" s="74"/>
    </row>
    <row r="242" spans="1:6" ht="13.2">
      <c r="A242" s="74"/>
      <c r="D242" s="74"/>
      <c r="E242" s="74"/>
      <c r="F242" s="74"/>
    </row>
    <row r="243" spans="1:6" ht="13.2">
      <c r="A243" s="74"/>
      <c r="D243" s="74"/>
      <c r="E243" s="74"/>
      <c r="F243" s="74"/>
    </row>
    <row r="244" spans="1:6" ht="13.2">
      <c r="A244" s="74"/>
      <c r="D244" s="74"/>
      <c r="E244" s="74"/>
      <c r="F244" s="74"/>
    </row>
    <row r="245" spans="1:6" ht="13.2">
      <c r="A245" s="74"/>
      <c r="D245" s="74"/>
      <c r="E245" s="74"/>
      <c r="F245" s="74"/>
    </row>
    <row r="246" spans="1:6" ht="13.2">
      <c r="A246" s="74"/>
      <c r="D246" s="74"/>
      <c r="E246" s="74"/>
      <c r="F246" s="74"/>
    </row>
    <row r="247" spans="1:6" ht="13.2">
      <c r="A247" s="74"/>
      <c r="D247" s="74"/>
      <c r="E247" s="74"/>
      <c r="F247" s="74"/>
    </row>
    <row r="248" spans="1:6" ht="13.2">
      <c r="A248" s="74"/>
      <c r="D248" s="74"/>
      <c r="E248" s="74"/>
      <c r="F248" s="74"/>
    </row>
    <row r="249" spans="1:6" ht="13.2">
      <c r="A249" s="74"/>
      <c r="D249" s="74"/>
      <c r="E249" s="74"/>
      <c r="F249" s="74"/>
    </row>
    <row r="250" spans="1:6" ht="13.2">
      <c r="A250" s="74"/>
      <c r="D250" s="74"/>
      <c r="E250" s="74"/>
      <c r="F250" s="74"/>
    </row>
    <row r="251" spans="1:6" ht="13.2">
      <c r="A251" s="74"/>
      <c r="D251" s="74"/>
      <c r="E251" s="74"/>
      <c r="F251" s="74"/>
    </row>
    <row r="252" spans="1:6" ht="13.2">
      <c r="A252" s="74"/>
      <c r="D252" s="74"/>
      <c r="E252" s="74"/>
      <c r="F252" s="74"/>
    </row>
    <row r="253" spans="1:6" ht="13.2">
      <c r="A253" s="74"/>
      <c r="D253" s="74"/>
      <c r="E253" s="74"/>
      <c r="F253" s="74"/>
    </row>
    <row r="254" spans="1:6" ht="13.2">
      <c r="A254" s="74"/>
      <c r="D254" s="74"/>
      <c r="E254" s="74"/>
      <c r="F254" s="74"/>
    </row>
    <row r="255" spans="1:6" ht="13.2">
      <c r="A255" s="74"/>
      <c r="D255" s="74"/>
      <c r="E255" s="74"/>
      <c r="F255" s="74"/>
    </row>
    <row r="256" spans="1:6" ht="13.2">
      <c r="A256" s="74"/>
      <c r="D256" s="74"/>
      <c r="E256" s="74"/>
      <c r="F256" s="74"/>
    </row>
    <row r="257" spans="1:6" ht="13.2">
      <c r="A257" s="74"/>
      <c r="D257" s="74"/>
      <c r="E257" s="74"/>
      <c r="F257" s="74"/>
    </row>
    <row r="258" spans="1:6" ht="13.2">
      <c r="A258" s="74"/>
      <c r="D258" s="74"/>
      <c r="E258" s="74"/>
      <c r="F258" s="74"/>
    </row>
    <row r="259" spans="1:6" ht="13.2">
      <c r="A259" s="74"/>
      <c r="D259" s="74"/>
      <c r="E259" s="74"/>
      <c r="F259" s="74"/>
    </row>
    <row r="260" spans="1:6" ht="13.2">
      <c r="A260" s="74"/>
      <c r="D260" s="74"/>
      <c r="E260" s="74"/>
      <c r="F260" s="74"/>
    </row>
    <row r="261" spans="1:6" ht="13.2">
      <c r="A261" s="74"/>
      <c r="D261" s="74"/>
      <c r="E261" s="74"/>
      <c r="F261" s="74"/>
    </row>
    <row r="262" spans="1:6" ht="13.2">
      <c r="A262" s="74"/>
      <c r="D262" s="74"/>
      <c r="E262" s="74"/>
      <c r="F262" s="74"/>
    </row>
    <row r="263" spans="1:6" ht="13.2">
      <c r="A263" s="74"/>
      <c r="D263" s="74"/>
      <c r="E263" s="74"/>
      <c r="F263" s="74"/>
    </row>
    <row r="264" spans="1:6" ht="13.2">
      <c r="A264" s="74"/>
      <c r="D264" s="74"/>
      <c r="E264" s="74"/>
      <c r="F264" s="74"/>
    </row>
    <row r="265" spans="1:6" ht="13.2">
      <c r="A265" s="74"/>
      <c r="D265" s="74"/>
      <c r="E265" s="74"/>
      <c r="F265" s="74"/>
    </row>
    <row r="266" spans="1:6" ht="13.2">
      <c r="A266" s="74"/>
      <c r="D266" s="74"/>
      <c r="E266" s="74"/>
      <c r="F266" s="74"/>
    </row>
    <row r="267" spans="1:6" ht="13.2">
      <c r="A267" s="74"/>
      <c r="D267" s="74"/>
      <c r="E267" s="74"/>
      <c r="F267" s="74"/>
    </row>
    <row r="268" spans="1:6" ht="13.2">
      <c r="A268" s="74"/>
      <c r="D268" s="74"/>
      <c r="E268" s="74"/>
      <c r="F268" s="74"/>
    </row>
    <row r="269" spans="1:6" ht="13.2">
      <c r="A269" s="74"/>
      <c r="D269" s="74"/>
      <c r="E269" s="74"/>
      <c r="F269" s="74"/>
    </row>
    <row r="270" spans="1:6" ht="13.2">
      <c r="A270" s="74"/>
      <c r="D270" s="74"/>
      <c r="E270" s="74"/>
      <c r="F270" s="74"/>
    </row>
    <row r="271" spans="1:6" ht="13.2">
      <c r="A271" s="74"/>
      <c r="D271" s="74"/>
      <c r="E271" s="74"/>
      <c r="F271" s="74"/>
    </row>
    <row r="272" spans="1:6" ht="13.2">
      <c r="A272" s="74"/>
      <c r="D272" s="74"/>
      <c r="E272" s="74"/>
      <c r="F272" s="74"/>
    </row>
    <row r="273" spans="1:6" ht="13.2">
      <c r="A273" s="74"/>
      <c r="D273" s="74"/>
      <c r="E273" s="74"/>
      <c r="F273" s="74"/>
    </row>
    <row r="274" spans="1:6" ht="13.2">
      <c r="A274" s="74"/>
      <c r="D274" s="74"/>
      <c r="E274" s="74"/>
      <c r="F274" s="74"/>
    </row>
    <row r="275" spans="1:6" ht="13.2">
      <c r="A275" s="74"/>
      <c r="D275" s="74"/>
      <c r="E275" s="74"/>
      <c r="F275" s="74"/>
    </row>
    <row r="276" spans="1:6" ht="13.2">
      <c r="A276" s="74"/>
      <c r="D276" s="74"/>
      <c r="E276" s="74"/>
      <c r="F276" s="74"/>
    </row>
    <row r="277" spans="1:6" ht="13.2">
      <c r="A277" s="74"/>
      <c r="D277" s="74"/>
      <c r="E277" s="74"/>
      <c r="F277" s="74"/>
    </row>
    <row r="278" spans="1:6" ht="13.2">
      <c r="A278" s="74"/>
      <c r="D278" s="74"/>
      <c r="E278" s="74"/>
      <c r="F278" s="74"/>
    </row>
    <row r="279" spans="1:6" ht="13.2">
      <c r="A279" s="74"/>
      <c r="D279" s="74"/>
      <c r="E279" s="74"/>
      <c r="F279" s="74"/>
    </row>
    <row r="280" spans="1:6" ht="13.2">
      <c r="A280" s="74"/>
      <c r="D280" s="74"/>
      <c r="E280" s="74"/>
      <c r="F280" s="74"/>
    </row>
    <row r="281" spans="1:6" ht="13.2">
      <c r="A281" s="74"/>
      <c r="D281" s="74"/>
      <c r="E281" s="74"/>
      <c r="F281" s="74"/>
    </row>
    <row r="282" spans="1:6" ht="13.2">
      <c r="A282" s="74"/>
      <c r="D282" s="74"/>
      <c r="E282" s="74"/>
      <c r="F282" s="74"/>
    </row>
    <row r="283" spans="1:6" ht="13.2">
      <c r="A283" s="74"/>
      <c r="D283" s="74"/>
      <c r="E283" s="74"/>
      <c r="F283" s="74"/>
    </row>
    <row r="284" spans="1:6" ht="13.2">
      <c r="A284" s="74"/>
      <c r="D284" s="74"/>
      <c r="E284" s="74"/>
      <c r="F284" s="74"/>
    </row>
    <row r="285" spans="1:6" ht="13.2">
      <c r="A285" s="74"/>
      <c r="D285" s="74"/>
      <c r="E285" s="74"/>
      <c r="F285" s="74"/>
    </row>
    <row r="286" spans="1:6" ht="13.2">
      <c r="A286" s="74"/>
      <c r="D286" s="74"/>
      <c r="E286" s="74"/>
      <c r="F286" s="74"/>
    </row>
    <row r="287" spans="1:6" ht="13.2">
      <c r="A287" s="74"/>
      <c r="D287" s="74"/>
      <c r="E287" s="74"/>
      <c r="F287" s="74"/>
    </row>
    <row r="288" spans="1:6" ht="13.2">
      <c r="A288" s="74"/>
      <c r="D288" s="74"/>
      <c r="E288" s="74"/>
      <c r="F288" s="74"/>
    </row>
    <row r="289" spans="1:6" ht="13.2">
      <c r="A289" s="74"/>
      <c r="D289" s="74"/>
      <c r="E289" s="74"/>
      <c r="F289" s="74"/>
    </row>
    <row r="290" spans="1:6" ht="13.2">
      <c r="A290" s="74"/>
      <c r="D290" s="74"/>
      <c r="E290" s="74"/>
      <c r="F290" s="74"/>
    </row>
    <row r="291" spans="1:6" ht="13.2">
      <c r="A291" s="74"/>
      <c r="D291" s="74"/>
      <c r="E291" s="74"/>
      <c r="F291" s="74"/>
    </row>
    <row r="292" spans="1:6" ht="13.2">
      <c r="A292" s="74"/>
      <c r="D292" s="74"/>
      <c r="E292" s="74"/>
      <c r="F292" s="74"/>
    </row>
    <row r="293" spans="1:6" ht="13.2">
      <c r="A293" s="74"/>
      <c r="D293" s="74"/>
      <c r="E293" s="74"/>
      <c r="F293" s="74"/>
    </row>
    <row r="294" spans="1:6" ht="13.2">
      <c r="A294" s="74"/>
      <c r="D294" s="74"/>
      <c r="E294" s="74"/>
      <c r="F294" s="74"/>
    </row>
    <row r="295" spans="1:6" ht="13.2">
      <c r="A295" s="74"/>
      <c r="D295" s="74"/>
      <c r="E295" s="74"/>
      <c r="F295" s="74"/>
    </row>
    <row r="296" spans="1:6" ht="13.2">
      <c r="A296" s="74"/>
      <c r="D296" s="74"/>
      <c r="E296" s="74"/>
      <c r="F296" s="74"/>
    </row>
    <row r="297" spans="1:6" ht="13.2">
      <c r="A297" s="74"/>
      <c r="D297" s="74"/>
      <c r="E297" s="74"/>
      <c r="F297" s="74"/>
    </row>
    <row r="298" spans="1:6" ht="13.2">
      <c r="A298" s="74"/>
      <c r="D298" s="74"/>
      <c r="E298" s="74"/>
      <c r="F298" s="74"/>
    </row>
    <row r="299" spans="1:6" ht="13.2">
      <c r="A299" s="74"/>
      <c r="D299" s="74"/>
      <c r="E299" s="74"/>
      <c r="F299" s="74"/>
    </row>
    <row r="300" spans="1:6" ht="13.2">
      <c r="A300" s="74"/>
      <c r="D300" s="74"/>
      <c r="E300" s="74"/>
      <c r="F300" s="74"/>
    </row>
    <row r="301" spans="1:6" ht="13.2">
      <c r="A301" s="74"/>
      <c r="D301" s="74"/>
      <c r="E301" s="74"/>
      <c r="F301" s="74"/>
    </row>
    <row r="302" spans="1:6" ht="13.2">
      <c r="A302" s="74"/>
      <c r="D302" s="74"/>
      <c r="E302" s="74"/>
      <c r="F302" s="74"/>
    </row>
    <row r="303" spans="1:6" ht="13.2">
      <c r="A303" s="74"/>
      <c r="D303" s="74"/>
      <c r="E303" s="74"/>
      <c r="F303" s="74"/>
    </row>
    <row r="304" spans="1:6" ht="13.2">
      <c r="A304" s="74"/>
      <c r="D304" s="74"/>
      <c r="E304" s="74"/>
      <c r="F304" s="74"/>
    </row>
    <row r="305" spans="1:6" ht="13.2">
      <c r="A305" s="74"/>
      <c r="D305" s="74"/>
      <c r="E305" s="74"/>
      <c r="F305" s="74"/>
    </row>
    <row r="306" spans="1:6" ht="13.2">
      <c r="A306" s="74"/>
      <c r="D306" s="74"/>
      <c r="E306" s="74"/>
      <c r="F306" s="74"/>
    </row>
    <row r="307" spans="1:6" ht="13.2">
      <c r="A307" s="74"/>
      <c r="D307" s="74"/>
      <c r="E307" s="74"/>
      <c r="F307" s="74"/>
    </row>
    <row r="308" spans="1:6" ht="13.2">
      <c r="A308" s="74"/>
      <c r="D308" s="74"/>
      <c r="E308" s="74"/>
      <c r="F308" s="74"/>
    </row>
    <row r="309" spans="1:6" ht="13.2">
      <c r="A309" s="74"/>
      <c r="D309" s="74"/>
      <c r="E309" s="74"/>
      <c r="F309" s="74"/>
    </row>
    <row r="310" spans="1:6" ht="13.2">
      <c r="A310" s="74"/>
      <c r="D310" s="74"/>
      <c r="E310" s="74"/>
      <c r="F310" s="74"/>
    </row>
    <row r="311" spans="1:6" ht="13.2">
      <c r="A311" s="74"/>
      <c r="D311" s="74"/>
      <c r="E311" s="74"/>
      <c r="F311" s="74"/>
    </row>
    <row r="312" spans="1:6" ht="13.2">
      <c r="A312" s="74"/>
      <c r="D312" s="74"/>
      <c r="E312" s="74"/>
      <c r="F312" s="74"/>
    </row>
    <row r="313" spans="1:6" ht="13.2">
      <c r="A313" s="74"/>
      <c r="D313" s="74"/>
      <c r="E313" s="74"/>
      <c r="F313" s="74"/>
    </row>
    <row r="314" spans="1:6" ht="13.2">
      <c r="A314" s="74"/>
      <c r="D314" s="74"/>
      <c r="E314" s="74"/>
      <c r="F314" s="74"/>
    </row>
    <row r="315" spans="1:6" ht="13.2">
      <c r="A315" s="74"/>
      <c r="D315" s="74"/>
      <c r="E315" s="74"/>
      <c r="F315" s="74"/>
    </row>
    <row r="316" spans="1:6" ht="13.2">
      <c r="A316" s="74"/>
      <c r="D316" s="74"/>
      <c r="E316" s="74"/>
      <c r="F316" s="74"/>
    </row>
    <row r="317" spans="1:6" ht="13.2">
      <c r="A317" s="74"/>
      <c r="D317" s="74"/>
      <c r="E317" s="74"/>
      <c r="F317" s="74"/>
    </row>
    <row r="318" spans="1:6" ht="13.2">
      <c r="A318" s="74"/>
      <c r="D318" s="74"/>
      <c r="E318" s="74"/>
      <c r="F318" s="74"/>
    </row>
    <row r="319" spans="1:6" ht="13.2">
      <c r="A319" s="74"/>
      <c r="D319" s="74"/>
      <c r="E319" s="74"/>
      <c r="F319" s="74"/>
    </row>
    <row r="320" spans="1:6" ht="13.2">
      <c r="A320" s="74"/>
      <c r="D320" s="74"/>
      <c r="E320" s="74"/>
      <c r="F320" s="74"/>
    </row>
    <row r="321" spans="1:6" ht="13.2">
      <c r="A321" s="74"/>
      <c r="D321" s="74"/>
      <c r="E321" s="74"/>
      <c r="F321" s="74"/>
    </row>
    <row r="322" spans="1:6" ht="13.2">
      <c r="A322" s="74"/>
      <c r="D322" s="74"/>
      <c r="E322" s="74"/>
      <c r="F322" s="74"/>
    </row>
    <row r="323" spans="1:6" ht="13.2">
      <c r="A323" s="74"/>
      <c r="D323" s="74"/>
      <c r="E323" s="74"/>
      <c r="F323" s="74"/>
    </row>
    <row r="324" spans="1:6" ht="13.2">
      <c r="A324" s="74"/>
      <c r="D324" s="74"/>
      <c r="E324" s="74"/>
      <c r="F324" s="74"/>
    </row>
    <row r="325" spans="1:6" ht="13.2">
      <c r="A325" s="74"/>
      <c r="D325" s="74"/>
      <c r="E325" s="74"/>
      <c r="F325" s="74"/>
    </row>
    <row r="326" spans="1:6" ht="13.2">
      <c r="A326" s="74"/>
      <c r="D326" s="74"/>
      <c r="E326" s="74"/>
      <c r="F326" s="74"/>
    </row>
    <row r="327" spans="1:6" ht="13.2">
      <c r="A327" s="74"/>
      <c r="D327" s="74"/>
      <c r="E327" s="74"/>
      <c r="F327" s="74"/>
    </row>
    <row r="328" spans="1:6" ht="13.2">
      <c r="A328" s="74"/>
      <c r="D328" s="74"/>
      <c r="E328" s="74"/>
      <c r="F328" s="74"/>
    </row>
    <row r="329" spans="1:6" ht="13.2">
      <c r="A329" s="74"/>
      <c r="D329" s="74"/>
      <c r="E329" s="74"/>
      <c r="F329" s="74"/>
    </row>
    <row r="330" spans="1:6" ht="13.2">
      <c r="A330" s="74"/>
      <c r="D330" s="74"/>
      <c r="E330" s="74"/>
      <c r="F330" s="74"/>
    </row>
    <row r="331" spans="1:6" ht="13.2">
      <c r="A331" s="74"/>
      <c r="D331" s="74"/>
      <c r="E331" s="74"/>
      <c r="F331" s="74"/>
    </row>
    <row r="332" spans="1:6" ht="13.2">
      <c r="A332" s="74"/>
      <c r="D332" s="74"/>
      <c r="E332" s="74"/>
      <c r="F332" s="74"/>
    </row>
    <row r="333" spans="1:6" ht="13.2">
      <c r="A333" s="74"/>
      <c r="D333" s="74"/>
      <c r="E333" s="74"/>
      <c r="F333" s="74"/>
    </row>
    <row r="334" spans="1:6" ht="13.2">
      <c r="A334" s="74"/>
      <c r="D334" s="74"/>
      <c r="E334" s="74"/>
      <c r="F334" s="74"/>
    </row>
    <row r="335" spans="1:6" ht="13.2">
      <c r="A335" s="74"/>
      <c r="D335" s="74"/>
      <c r="E335" s="74"/>
      <c r="F335" s="74"/>
    </row>
    <row r="336" spans="1:6" ht="13.2">
      <c r="A336" s="74"/>
      <c r="D336" s="74"/>
      <c r="E336" s="74"/>
      <c r="F336" s="74"/>
    </row>
    <row r="337" spans="1:6" ht="13.2">
      <c r="A337" s="74"/>
      <c r="D337" s="74"/>
      <c r="E337" s="74"/>
      <c r="F337" s="74"/>
    </row>
    <row r="338" spans="1:6" ht="13.2">
      <c r="A338" s="74"/>
      <c r="D338" s="74"/>
      <c r="E338" s="74"/>
      <c r="F338" s="74"/>
    </row>
    <row r="339" spans="1:6" ht="13.2">
      <c r="A339" s="74"/>
      <c r="D339" s="74"/>
      <c r="E339" s="74"/>
      <c r="F339" s="74"/>
    </row>
    <row r="340" spans="1:6" ht="13.2">
      <c r="A340" s="74"/>
      <c r="D340" s="74"/>
      <c r="E340" s="74"/>
      <c r="F340" s="74"/>
    </row>
    <row r="341" spans="1:6" ht="13.2">
      <c r="A341" s="74"/>
      <c r="D341" s="74"/>
      <c r="E341" s="74"/>
      <c r="F341" s="74"/>
    </row>
    <row r="342" spans="1:6" ht="13.2">
      <c r="A342" s="74"/>
      <c r="D342" s="74"/>
      <c r="E342" s="74"/>
      <c r="F342" s="74"/>
    </row>
    <row r="343" spans="1:6" ht="13.2">
      <c r="A343" s="74"/>
      <c r="D343" s="74"/>
      <c r="E343" s="74"/>
      <c r="F343" s="74"/>
    </row>
    <row r="344" spans="1:6" ht="13.2">
      <c r="A344" s="74"/>
      <c r="D344" s="74"/>
      <c r="E344" s="74"/>
      <c r="F344" s="74"/>
    </row>
    <row r="345" spans="1:6" ht="13.2">
      <c r="A345" s="74"/>
      <c r="D345" s="74"/>
      <c r="E345" s="74"/>
      <c r="F345" s="74"/>
    </row>
    <row r="346" spans="1:6" ht="13.2">
      <c r="A346" s="74"/>
      <c r="D346" s="74"/>
      <c r="E346" s="74"/>
      <c r="F346" s="74"/>
    </row>
    <row r="347" spans="1:6" ht="13.2">
      <c r="A347" s="74"/>
      <c r="D347" s="74"/>
      <c r="E347" s="74"/>
      <c r="F347" s="74"/>
    </row>
    <row r="348" spans="1:6" ht="13.2">
      <c r="A348" s="74"/>
      <c r="D348" s="74"/>
      <c r="E348" s="74"/>
      <c r="F348" s="74"/>
    </row>
    <row r="349" spans="1:6" ht="13.2">
      <c r="A349" s="74"/>
      <c r="D349" s="74"/>
      <c r="E349" s="74"/>
      <c r="F349" s="74"/>
    </row>
    <row r="350" spans="1:6" ht="13.2">
      <c r="A350" s="74"/>
      <c r="D350" s="74"/>
      <c r="E350" s="74"/>
      <c r="F350" s="74"/>
    </row>
    <row r="351" spans="1:6" ht="13.2">
      <c r="A351" s="74"/>
      <c r="D351" s="74"/>
      <c r="E351" s="74"/>
      <c r="F351" s="74"/>
    </row>
    <row r="352" spans="1:6" ht="13.2">
      <c r="A352" s="74"/>
      <c r="D352" s="74"/>
      <c r="E352" s="74"/>
      <c r="F352" s="74"/>
    </row>
    <row r="353" spans="1:6" ht="13.2">
      <c r="A353" s="74"/>
      <c r="D353" s="74"/>
      <c r="E353" s="74"/>
      <c r="F353" s="74"/>
    </row>
    <row r="354" spans="1:6" ht="13.2">
      <c r="A354" s="74"/>
      <c r="D354" s="74"/>
      <c r="E354" s="74"/>
      <c r="F354" s="74"/>
    </row>
    <row r="355" spans="1:6" ht="13.2">
      <c r="A355" s="74"/>
      <c r="D355" s="74"/>
      <c r="E355" s="74"/>
      <c r="F355" s="74"/>
    </row>
    <row r="356" spans="1:6" ht="13.2">
      <c r="A356" s="74"/>
      <c r="D356" s="74"/>
      <c r="E356" s="74"/>
      <c r="F356" s="74"/>
    </row>
    <row r="357" spans="1:6" ht="13.2">
      <c r="A357" s="74"/>
      <c r="D357" s="74"/>
      <c r="E357" s="74"/>
      <c r="F357" s="74"/>
    </row>
    <row r="358" spans="1:6" ht="13.2">
      <c r="A358" s="74"/>
      <c r="D358" s="74"/>
      <c r="E358" s="74"/>
      <c r="F358" s="74"/>
    </row>
    <row r="359" spans="1:6" ht="13.2">
      <c r="A359" s="74"/>
      <c r="D359" s="74"/>
      <c r="E359" s="74"/>
      <c r="F359" s="74"/>
    </row>
    <row r="360" spans="1:6" ht="13.2">
      <c r="A360" s="74"/>
      <c r="D360" s="74"/>
      <c r="E360" s="74"/>
      <c r="F360" s="74"/>
    </row>
    <row r="361" spans="1:6" ht="13.2">
      <c r="A361" s="74"/>
      <c r="D361" s="74"/>
      <c r="E361" s="74"/>
      <c r="F361" s="74"/>
    </row>
    <row r="362" spans="1:6" ht="13.2">
      <c r="A362" s="74"/>
      <c r="D362" s="74"/>
      <c r="E362" s="74"/>
      <c r="F362" s="74"/>
    </row>
    <row r="363" spans="1:6" ht="13.2">
      <c r="A363" s="74"/>
      <c r="D363" s="74"/>
      <c r="E363" s="74"/>
      <c r="F363" s="74"/>
    </row>
    <row r="364" spans="1:6" ht="13.2">
      <c r="A364" s="74"/>
      <c r="D364" s="74"/>
      <c r="E364" s="74"/>
      <c r="F364" s="74"/>
    </row>
    <row r="365" spans="1:6" ht="13.2">
      <c r="A365" s="74"/>
      <c r="D365" s="74"/>
      <c r="E365" s="74"/>
      <c r="F365" s="74"/>
    </row>
    <row r="366" spans="1:6" ht="13.2">
      <c r="A366" s="74"/>
      <c r="D366" s="74"/>
      <c r="E366" s="74"/>
      <c r="F366" s="74"/>
    </row>
    <row r="367" spans="1:6" ht="13.2">
      <c r="A367" s="74"/>
      <c r="D367" s="74"/>
      <c r="E367" s="74"/>
      <c r="F367" s="74"/>
    </row>
    <row r="368" spans="1:6" ht="13.2">
      <c r="A368" s="74"/>
      <c r="D368" s="74"/>
      <c r="E368" s="74"/>
      <c r="F368" s="74"/>
    </row>
    <row r="369" spans="1:6" ht="13.2">
      <c r="A369" s="74"/>
      <c r="D369" s="74"/>
      <c r="E369" s="74"/>
      <c r="F369" s="74"/>
    </row>
    <row r="370" spans="1:6" ht="13.2">
      <c r="A370" s="74"/>
      <c r="D370" s="74"/>
      <c r="E370" s="74"/>
      <c r="F370" s="74"/>
    </row>
    <row r="371" spans="1:6" ht="13.2">
      <c r="A371" s="74"/>
      <c r="D371" s="74"/>
      <c r="E371" s="74"/>
      <c r="F371" s="74"/>
    </row>
    <row r="372" spans="1:6" ht="13.2">
      <c r="A372" s="74"/>
      <c r="D372" s="74"/>
      <c r="E372" s="74"/>
      <c r="F372" s="74"/>
    </row>
    <row r="373" spans="1:6" ht="13.2">
      <c r="A373" s="74"/>
      <c r="D373" s="74"/>
      <c r="E373" s="74"/>
      <c r="F373" s="74"/>
    </row>
    <row r="374" spans="1:6" ht="13.2">
      <c r="A374" s="74"/>
      <c r="D374" s="74"/>
      <c r="E374" s="74"/>
      <c r="F374" s="74"/>
    </row>
    <row r="375" spans="1:6" ht="13.2">
      <c r="A375" s="74"/>
      <c r="D375" s="74"/>
      <c r="E375" s="74"/>
      <c r="F375" s="74"/>
    </row>
    <row r="376" spans="1:6" ht="13.2">
      <c r="A376" s="74"/>
      <c r="D376" s="74"/>
      <c r="E376" s="74"/>
      <c r="F376" s="74"/>
    </row>
    <row r="377" spans="1:6" ht="13.2">
      <c r="A377" s="74"/>
      <c r="D377" s="74"/>
      <c r="E377" s="74"/>
      <c r="F377" s="74"/>
    </row>
    <row r="378" spans="1:6" ht="13.2">
      <c r="A378" s="74"/>
      <c r="D378" s="74"/>
      <c r="E378" s="74"/>
      <c r="F378" s="74"/>
    </row>
    <row r="379" spans="1:6" ht="13.2">
      <c r="A379" s="74"/>
      <c r="D379" s="74"/>
      <c r="E379" s="74"/>
      <c r="F379" s="74"/>
    </row>
    <row r="380" spans="1:6" ht="13.2">
      <c r="A380" s="74"/>
      <c r="D380" s="74"/>
      <c r="E380" s="74"/>
      <c r="F380" s="74"/>
    </row>
    <row r="381" spans="1:6" ht="13.2">
      <c r="A381" s="74"/>
      <c r="D381" s="74"/>
      <c r="E381" s="74"/>
      <c r="F381" s="74"/>
    </row>
    <row r="382" spans="1:6" ht="13.2">
      <c r="A382" s="74"/>
      <c r="D382" s="74"/>
      <c r="E382" s="74"/>
      <c r="F382" s="74"/>
    </row>
    <row r="383" spans="1:6" ht="13.2">
      <c r="A383" s="74"/>
      <c r="D383" s="74"/>
      <c r="E383" s="74"/>
      <c r="F383" s="74"/>
    </row>
    <row r="384" spans="1:6" ht="13.2">
      <c r="A384" s="74"/>
      <c r="D384" s="74"/>
      <c r="E384" s="74"/>
      <c r="F384" s="74"/>
    </row>
    <row r="385" spans="1:6" ht="13.2">
      <c r="A385" s="74"/>
      <c r="D385" s="74"/>
      <c r="E385" s="74"/>
      <c r="F385" s="74"/>
    </row>
    <row r="386" spans="1:6" ht="13.2">
      <c r="A386" s="74"/>
      <c r="D386" s="74"/>
      <c r="E386" s="74"/>
      <c r="F386" s="74"/>
    </row>
    <row r="387" spans="1:6" ht="13.2">
      <c r="A387" s="74"/>
      <c r="D387" s="74"/>
      <c r="E387" s="74"/>
      <c r="F387" s="74"/>
    </row>
    <row r="388" spans="1:6" ht="13.2">
      <c r="A388" s="74"/>
      <c r="D388" s="74"/>
      <c r="E388" s="74"/>
      <c r="F388" s="74"/>
    </row>
    <row r="389" spans="1:6" ht="13.2">
      <c r="A389" s="74"/>
      <c r="D389" s="74"/>
      <c r="E389" s="74"/>
      <c r="F389" s="74"/>
    </row>
    <row r="390" spans="1:6" ht="13.2">
      <c r="A390" s="74"/>
      <c r="D390" s="74"/>
      <c r="E390" s="74"/>
      <c r="F390" s="74"/>
    </row>
    <row r="391" spans="1:6" ht="13.2">
      <c r="A391" s="74"/>
      <c r="D391" s="74"/>
      <c r="E391" s="74"/>
      <c r="F391" s="74"/>
    </row>
    <row r="392" spans="1:6" ht="13.2">
      <c r="A392" s="74"/>
      <c r="D392" s="74"/>
      <c r="E392" s="74"/>
      <c r="F392" s="74"/>
    </row>
    <row r="393" spans="1:6" ht="13.2">
      <c r="A393" s="74"/>
      <c r="D393" s="74"/>
      <c r="E393" s="74"/>
      <c r="F393" s="74"/>
    </row>
    <row r="394" spans="1:6" ht="13.2">
      <c r="A394" s="74"/>
      <c r="D394" s="74"/>
      <c r="E394" s="74"/>
      <c r="F394" s="74"/>
    </row>
    <row r="395" spans="1:6" ht="13.2">
      <c r="A395" s="74"/>
      <c r="D395" s="74"/>
      <c r="E395" s="74"/>
      <c r="F395" s="74"/>
    </row>
    <row r="396" spans="1:6" ht="13.2">
      <c r="A396" s="74"/>
      <c r="D396" s="74"/>
      <c r="E396" s="74"/>
      <c r="F396" s="74"/>
    </row>
    <row r="397" spans="1:6" ht="13.2">
      <c r="A397" s="74"/>
      <c r="D397" s="74"/>
      <c r="E397" s="74"/>
      <c r="F397" s="74"/>
    </row>
    <row r="398" spans="1:6" ht="13.2">
      <c r="A398" s="74"/>
      <c r="D398" s="74"/>
      <c r="E398" s="74"/>
      <c r="F398" s="74"/>
    </row>
    <row r="399" spans="1:6" ht="13.2">
      <c r="A399" s="74"/>
      <c r="D399" s="74"/>
      <c r="E399" s="74"/>
      <c r="F399" s="74"/>
    </row>
    <row r="400" spans="1:6" ht="13.2">
      <c r="A400" s="74"/>
      <c r="D400" s="74"/>
      <c r="E400" s="74"/>
      <c r="F400" s="74"/>
    </row>
    <row r="401" spans="1:6" ht="13.2">
      <c r="A401" s="74"/>
      <c r="D401" s="74"/>
      <c r="E401" s="74"/>
      <c r="F401" s="74"/>
    </row>
    <row r="402" spans="1:6" ht="13.2">
      <c r="A402" s="74"/>
      <c r="D402" s="74"/>
      <c r="E402" s="74"/>
      <c r="F402" s="74"/>
    </row>
    <row r="403" spans="1:6" ht="13.2">
      <c r="A403" s="74"/>
      <c r="D403" s="74"/>
      <c r="E403" s="74"/>
      <c r="F403" s="74"/>
    </row>
    <row r="404" spans="1:6" ht="13.2">
      <c r="A404" s="74"/>
      <c r="D404" s="74"/>
      <c r="E404" s="74"/>
      <c r="F404" s="74"/>
    </row>
    <row r="405" spans="1:6" ht="13.2">
      <c r="A405" s="74"/>
      <c r="D405" s="74"/>
      <c r="E405" s="74"/>
      <c r="F405" s="74"/>
    </row>
    <row r="406" spans="1:6" ht="13.2">
      <c r="A406" s="74"/>
      <c r="D406" s="74"/>
      <c r="E406" s="74"/>
      <c r="F406" s="74"/>
    </row>
    <row r="407" spans="1:6" ht="13.2">
      <c r="A407" s="74"/>
      <c r="D407" s="74"/>
      <c r="E407" s="74"/>
      <c r="F407" s="74"/>
    </row>
    <row r="408" spans="1:6" ht="13.2">
      <c r="A408" s="74"/>
      <c r="D408" s="74"/>
      <c r="E408" s="74"/>
      <c r="F408" s="74"/>
    </row>
    <row r="409" spans="1:6" ht="13.2">
      <c r="A409" s="74"/>
      <c r="D409" s="74"/>
      <c r="E409" s="74"/>
      <c r="F409" s="74"/>
    </row>
    <row r="410" spans="1:6" ht="13.2">
      <c r="A410" s="74"/>
      <c r="D410" s="74"/>
      <c r="E410" s="74"/>
      <c r="F410" s="74"/>
    </row>
    <row r="411" spans="1:6" ht="13.2">
      <c r="A411" s="74"/>
      <c r="D411" s="74"/>
      <c r="E411" s="74"/>
      <c r="F411" s="74"/>
    </row>
    <row r="412" spans="1:6" ht="13.2">
      <c r="A412" s="74"/>
      <c r="D412" s="74"/>
      <c r="E412" s="74"/>
      <c r="F412" s="74"/>
    </row>
    <row r="413" spans="1:6" ht="13.2">
      <c r="A413" s="74"/>
      <c r="D413" s="74"/>
      <c r="E413" s="74"/>
      <c r="F413" s="74"/>
    </row>
    <row r="414" spans="1:6" ht="13.2">
      <c r="A414" s="74"/>
      <c r="D414" s="74"/>
      <c r="E414" s="74"/>
      <c r="F414" s="74"/>
    </row>
    <row r="415" spans="1:6" ht="13.2">
      <c r="A415" s="74"/>
      <c r="D415" s="74"/>
      <c r="E415" s="74"/>
      <c r="F415" s="74"/>
    </row>
    <row r="416" spans="1:6" ht="13.2">
      <c r="A416" s="74"/>
      <c r="D416" s="74"/>
      <c r="E416" s="74"/>
      <c r="F416" s="74"/>
    </row>
    <row r="417" spans="1:6" ht="13.2">
      <c r="A417" s="74"/>
      <c r="D417" s="74"/>
      <c r="E417" s="74"/>
      <c r="F417" s="74"/>
    </row>
    <row r="418" spans="1:6" ht="13.2">
      <c r="A418" s="74"/>
      <c r="D418" s="74"/>
      <c r="E418" s="74"/>
      <c r="F418" s="74"/>
    </row>
    <row r="419" spans="1:6" ht="13.2">
      <c r="A419" s="74"/>
      <c r="D419" s="74"/>
      <c r="E419" s="74"/>
      <c r="F419" s="74"/>
    </row>
    <row r="420" spans="1:6" ht="13.2">
      <c r="A420" s="74"/>
      <c r="D420" s="74"/>
      <c r="E420" s="74"/>
      <c r="F420" s="74"/>
    </row>
    <row r="421" spans="1:6" ht="13.2">
      <c r="A421" s="74"/>
      <c r="D421" s="74"/>
      <c r="E421" s="74"/>
      <c r="F421" s="74"/>
    </row>
    <row r="422" spans="1:6" ht="13.2">
      <c r="A422" s="74"/>
      <c r="D422" s="74"/>
      <c r="E422" s="74"/>
      <c r="F422" s="74"/>
    </row>
    <row r="423" spans="1:6" ht="13.2">
      <c r="A423" s="74"/>
      <c r="D423" s="74"/>
      <c r="E423" s="74"/>
      <c r="F423" s="74"/>
    </row>
    <row r="424" spans="1:6" ht="13.2">
      <c r="A424" s="74"/>
      <c r="D424" s="74"/>
      <c r="E424" s="74"/>
      <c r="F424" s="74"/>
    </row>
    <row r="425" spans="1:6" ht="13.2">
      <c r="A425" s="74"/>
      <c r="D425" s="74"/>
      <c r="E425" s="74"/>
      <c r="F425" s="74"/>
    </row>
    <row r="426" spans="1:6" ht="13.2">
      <c r="A426" s="74"/>
      <c r="D426" s="74"/>
      <c r="E426" s="74"/>
      <c r="F426" s="74"/>
    </row>
    <row r="427" spans="1:6" ht="13.2">
      <c r="A427" s="74"/>
      <c r="D427" s="74"/>
      <c r="E427" s="74"/>
      <c r="F427" s="74"/>
    </row>
    <row r="428" spans="1:6" ht="13.2">
      <c r="A428" s="74"/>
      <c r="D428" s="74"/>
      <c r="E428" s="74"/>
      <c r="F428" s="74"/>
    </row>
    <row r="429" spans="1:6" ht="13.2">
      <c r="A429" s="74"/>
      <c r="D429" s="74"/>
      <c r="E429" s="74"/>
      <c r="F429" s="74"/>
    </row>
    <row r="430" spans="1:6" ht="13.2">
      <c r="A430" s="74"/>
      <c r="D430" s="74"/>
      <c r="E430" s="74"/>
      <c r="F430" s="74"/>
    </row>
    <row r="431" spans="1:6" ht="13.2">
      <c r="A431" s="74"/>
      <c r="D431" s="74"/>
      <c r="E431" s="74"/>
      <c r="F431" s="74"/>
    </row>
    <row r="432" spans="1:6" ht="13.2">
      <c r="A432" s="74"/>
      <c r="D432" s="74"/>
      <c r="E432" s="74"/>
      <c r="F432" s="74"/>
    </row>
    <row r="433" spans="1:6" ht="13.2">
      <c r="A433" s="74"/>
      <c r="D433" s="74"/>
      <c r="E433" s="74"/>
      <c r="F433" s="74"/>
    </row>
    <row r="434" spans="1:6" ht="13.2">
      <c r="A434" s="74"/>
      <c r="D434" s="74"/>
      <c r="E434" s="74"/>
      <c r="F434" s="74"/>
    </row>
    <row r="435" spans="1:6" ht="13.2">
      <c r="A435" s="74"/>
      <c r="D435" s="74"/>
      <c r="E435" s="74"/>
      <c r="F435" s="74"/>
    </row>
    <row r="436" spans="1:6" ht="13.2">
      <c r="A436" s="74"/>
      <c r="D436" s="74"/>
      <c r="E436" s="74"/>
      <c r="F436" s="74"/>
    </row>
    <row r="437" spans="1:6" ht="13.2">
      <c r="A437" s="74"/>
      <c r="D437" s="74"/>
      <c r="E437" s="74"/>
      <c r="F437" s="74"/>
    </row>
    <row r="438" spans="1:6" ht="13.2">
      <c r="A438" s="74"/>
      <c r="D438" s="74"/>
      <c r="E438" s="74"/>
      <c r="F438" s="74"/>
    </row>
    <row r="439" spans="1:6" ht="13.2">
      <c r="A439" s="74"/>
      <c r="D439" s="74"/>
      <c r="E439" s="74"/>
      <c r="F439" s="74"/>
    </row>
    <row r="440" spans="1:6" ht="13.2">
      <c r="A440" s="74"/>
      <c r="D440" s="74"/>
      <c r="E440" s="74"/>
      <c r="F440" s="74"/>
    </row>
    <row r="441" spans="1:6" ht="13.2">
      <c r="A441" s="74"/>
      <c r="D441" s="74"/>
      <c r="E441" s="74"/>
      <c r="F441" s="74"/>
    </row>
    <row r="442" spans="1:6" ht="13.2">
      <c r="A442" s="74"/>
      <c r="D442" s="74"/>
      <c r="E442" s="74"/>
      <c r="F442" s="74"/>
    </row>
    <row r="443" spans="1:6" ht="13.2">
      <c r="A443" s="74"/>
      <c r="D443" s="74"/>
      <c r="E443" s="74"/>
      <c r="F443" s="74"/>
    </row>
    <row r="444" spans="1:6" ht="13.2">
      <c r="A444" s="74"/>
      <c r="D444" s="74"/>
      <c r="E444" s="74"/>
      <c r="F444" s="74"/>
    </row>
    <row r="445" spans="1:6" ht="13.2">
      <c r="A445" s="74"/>
      <c r="D445" s="74"/>
      <c r="E445" s="74"/>
      <c r="F445" s="74"/>
    </row>
    <row r="446" spans="1:6" ht="13.2">
      <c r="A446" s="74"/>
      <c r="D446" s="74"/>
      <c r="E446" s="74"/>
      <c r="F446" s="74"/>
    </row>
    <row r="447" spans="1:6" ht="13.2">
      <c r="A447" s="74"/>
      <c r="D447" s="74"/>
      <c r="E447" s="74"/>
      <c r="F447" s="74"/>
    </row>
    <row r="448" spans="1:6" ht="13.2">
      <c r="A448" s="74"/>
      <c r="D448" s="74"/>
      <c r="E448" s="74"/>
      <c r="F448" s="74"/>
    </row>
    <row r="449" spans="1:6" ht="13.2">
      <c r="A449" s="74"/>
      <c r="D449" s="74"/>
      <c r="E449" s="74"/>
      <c r="F449" s="74"/>
    </row>
    <row r="450" spans="1:6" ht="13.2">
      <c r="A450" s="74"/>
      <c r="D450" s="74"/>
      <c r="E450" s="74"/>
      <c r="F450" s="74"/>
    </row>
    <row r="451" spans="1:6" ht="13.2">
      <c r="A451" s="74"/>
      <c r="D451" s="74"/>
      <c r="E451" s="74"/>
      <c r="F451" s="74"/>
    </row>
    <row r="452" spans="1:6" ht="13.2">
      <c r="A452" s="74"/>
      <c r="D452" s="74"/>
      <c r="E452" s="74"/>
      <c r="F452" s="74"/>
    </row>
    <row r="453" spans="1:6" ht="13.2">
      <c r="A453" s="74"/>
      <c r="D453" s="74"/>
      <c r="E453" s="74"/>
      <c r="F453" s="74"/>
    </row>
    <row r="454" spans="1:6" ht="13.2">
      <c r="A454" s="74"/>
      <c r="D454" s="74"/>
      <c r="E454" s="74"/>
      <c r="F454" s="74"/>
    </row>
    <row r="455" spans="1:6" ht="13.2">
      <c r="A455" s="74"/>
      <c r="D455" s="74"/>
      <c r="E455" s="74"/>
      <c r="F455" s="74"/>
    </row>
    <row r="456" spans="1:6" ht="13.2">
      <c r="A456" s="74"/>
      <c r="D456" s="74"/>
      <c r="E456" s="74"/>
      <c r="F456" s="74"/>
    </row>
    <row r="457" spans="1:6" ht="13.2">
      <c r="A457" s="74"/>
      <c r="D457" s="74"/>
      <c r="E457" s="74"/>
      <c r="F457" s="74"/>
    </row>
    <row r="458" spans="1:6" ht="13.2">
      <c r="A458" s="74"/>
      <c r="D458" s="74"/>
      <c r="E458" s="74"/>
      <c r="F458" s="74"/>
    </row>
    <row r="459" spans="1:6" ht="13.2">
      <c r="A459" s="74"/>
      <c r="D459" s="74"/>
      <c r="E459" s="74"/>
      <c r="F459" s="74"/>
    </row>
    <row r="460" spans="1:6" ht="13.2">
      <c r="A460" s="74"/>
      <c r="D460" s="74"/>
      <c r="E460" s="74"/>
      <c r="F460" s="74"/>
    </row>
    <row r="461" spans="1:6" ht="13.2">
      <c r="A461" s="74"/>
      <c r="D461" s="74"/>
      <c r="E461" s="74"/>
      <c r="F461" s="74"/>
    </row>
    <row r="462" spans="1:6" ht="13.2">
      <c r="A462" s="74"/>
      <c r="D462" s="74"/>
      <c r="E462" s="74"/>
      <c r="F462" s="74"/>
    </row>
    <row r="463" spans="1:6" ht="13.2">
      <c r="A463" s="74"/>
      <c r="D463" s="74"/>
      <c r="E463" s="74"/>
      <c r="F463" s="74"/>
    </row>
    <row r="464" spans="1:6" ht="13.2">
      <c r="A464" s="74"/>
      <c r="D464" s="74"/>
      <c r="E464" s="74"/>
      <c r="F464" s="74"/>
    </row>
    <row r="465" spans="1:6" ht="13.2">
      <c r="A465" s="74"/>
      <c r="D465" s="74"/>
      <c r="E465" s="74"/>
      <c r="F465" s="74"/>
    </row>
    <row r="466" spans="1:6" ht="13.2">
      <c r="A466" s="74"/>
      <c r="D466" s="74"/>
      <c r="E466" s="74"/>
      <c r="F466" s="74"/>
    </row>
    <row r="467" spans="1:6" ht="13.2">
      <c r="A467" s="74"/>
      <c r="D467" s="74"/>
      <c r="E467" s="74"/>
      <c r="F467" s="74"/>
    </row>
    <row r="468" spans="1:6" ht="13.2">
      <c r="A468" s="74"/>
      <c r="D468" s="74"/>
      <c r="E468" s="74"/>
      <c r="F468" s="74"/>
    </row>
    <row r="469" spans="1:6" ht="13.2">
      <c r="A469" s="74"/>
      <c r="D469" s="74"/>
      <c r="E469" s="74"/>
      <c r="F469" s="74"/>
    </row>
    <row r="470" spans="1:6" ht="13.2">
      <c r="A470" s="74"/>
      <c r="D470" s="74"/>
      <c r="E470" s="74"/>
      <c r="F470" s="74"/>
    </row>
    <row r="471" spans="1:6" ht="13.2">
      <c r="A471" s="74"/>
      <c r="D471" s="74"/>
      <c r="E471" s="74"/>
      <c r="F471" s="74"/>
    </row>
    <row r="472" spans="1:6" ht="13.2">
      <c r="A472" s="74"/>
      <c r="D472" s="74"/>
      <c r="E472" s="74"/>
      <c r="F472" s="74"/>
    </row>
    <row r="473" spans="1:6" ht="13.2">
      <c r="A473" s="74"/>
      <c r="D473" s="74"/>
      <c r="E473" s="74"/>
      <c r="F473" s="74"/>
    </row>
    <row r="474" spans="1:6" ht="13.2">
      <c r="A474" s="74"/>
      <c r="D474" s="74"/>
      <c r="E474" s="74"/>
      <c r="F474" s="74"/>
    </row>
    <row r="475" spans="1:6" ht="13.2">
      <c r="A475" s="74"/>
      <c r="D475" s="74"/>
      <c r="E475" s="74"/>
      <c r="F475" s="74"/>
    </row>
    <row r="476" spans="1:6" ht="13.2">
      <c r="A476" s="74"/>
      <c r="D476" s="74"/>
      <c r="E476" s="74"/>
      <c r="F476" s="74"/>
    </row>
    <row r="477" spans="1:6" ht="13.2">
      <c r="A477" s="74"/>
      <c r="D477" s="74"/>
      <c r="E477" s="74"/>
      <c r="F477" s="74"/>
    </row>
    <row r="478" spans="1:6" ht="13.2">
      <c r="A478" s="74"/>
      <c r="D478" s="74"/>
      <c r="E478" s="74"/>
      <c r="F478" s="74"/>
    </row>
    <row r="479" spans="1:6" ht="13.2">
      <c r="A479" s="74"/>
      <c r="D479" s="74"/>
      <c r="E479" s="74"/>
      <c r="F479" s="74"/>
    </row>
    <row r="480" spans="1:6" ht="13.2">
      <c r="A480" s="74"/>
      <c r="D480" s="74"/>
      <c r="E480" s="74"/>
      <c r="F480" s="74"/>
    </row>
    <row r="481" spans="1:6" ht="13.2">
      <c r="A481" s="74"/>
      <c r="D481" s="74"/>
      <c r="E481" s="74"/>
      <c r="F481" s="74"/>
    </row>
    <row r="482" spans="1:6" ht="13.2">
      <c r="A482" s="74"/>
      <c r="D482" s="74"/>
      <c r="E482" s="74"/>
      <c r="F482" s="74"/>
    </row>
    <row r="483" spans="1:6" ht="13.2">
      <c r="A483" s="74"/>
      <c r="D483" s="74"/>
      <c r="E483" s="74"/>
      <c r="F483" s="74"/>
    </row>
    <row r="484" spans="1:6" ht="13.2">
      <c r="A484" s="74"/>
      <c r="D484" s="74"/>
      <c r="E484" s="74"/>
      <c r="F484" s="74"/>
    </row>
    <row r="485" spans="1:6" ht="13.2">
      <c r="A485" s="74"/>
      <c r="D485" s="74"/>
      <c r="E485" s="74"/>
      <c r="F485" s="74"/>
    </row>
    <row r="486" spans="1:6" ht="13.2">
      <c r="A486" s="74"/>
      <c r="D486" s="74"/>
      <c r="E486" s="74"/>
      <c r="F486" s="74"/>
    </row>
    <row r="487" spans="1:6" ht="13.2">
      <c r="A487" s="74"/>
      <c r="D487" s="74"/>
      <c r="E487" s="74"/>
      <c r="F487" s="74"/>
    </row>
    <row r="488" spans="1:6" ht="13.2">
      <c r="A488" s="74"/>
      <c r="D488" s="74"/>
      <c r="E488" s="74"/>
      <c r="F488" s="74"/>
    </row>
    <row r="489" spans="1:6" ht="13.2">
      <c r="A489" s="74"/>
      <c r="D489" s="74"/>
      <c r="E489" s="74"/>
      <c r="F489" s="74"/>
    </row>
    <row r="490" spans="1:6" ht="13.2">
      <c r="A490" s="74"/>
      <c r="D490" s="74"/>
      <c r="E490" s="74"/>
      <c r="F490" s="74"/>
    </row>
    <row r="491" spans="1:6" ht="13.2">
      <c r="A491" s="74"/>
      <c r="D491" s="74"/>
      <c r="E491" s="74"/>
      <c r="F491" s="74"/>
    </row>
    <row r="492" spans="1:6" ht="13.2">
      <c r="A492" s="74"/>
      <c r="D492" s="74"/>
      <c r="E492" s="74"/>
      <c r="F492" s="74"/>
    </row>
    <row r="493" spans="1:6" ht="13.2">
      <c r="A493" s="74"/>
      <c r="D493" s="74"/>
      <c r="E493" s="74"/>
      <c r="F493" s="74"/>
    </row>
    <row r="494" spans="1:6" ht="13.2">
      <c r="A494" s="74"/>
      <c r="D494" s="74"/>
      <c r="E494" s="74"/>
      <c r="F494" s="74"/>
    </row>
    <row r="495" spans="1:6" ht="13.2">
      <c r="A495" s="74"/>
      <c r="D495" s="74"/>
      <c r="E495" s="74"/>
      <c r="F495" s="74"/>
    </row>
    <row r="496" spans="1:6" ht="13.2">
      <c r="A496" s="74"/>
      <c r="D496" s="74"/>
      <c r="E496" s="74"/>
      <c r="F496" s="74"/>
    </row>
    <row r="497" spans="1:6" ht="13.2">
      <c r="A497" s="74"/>
      <c r="D497" s="74"/>
      <c r="E497" s="74"/>
      <c r="F497" s="74"/>
    </row>
    <row r="498" spans="1:6" ht="13.2">
      <c r="A498" s="74"/>
      <c r="D498" s="74"/>
      <c r="E498" s="74"/>
      <c r="F498" s="74"/>
    </row>
    <row r="499" spans="1:6" ht="13.2">
      <c r="A499" s="74"/>
      <c r="D499" s="74"/>
      <c r="E499" s="74"/>
      <c r="F499" s="74"/>
    </row>
    <row r="500" spans="1:6" ht="13.2">
      <c r="A500" s="74"/>
      <c r="D500" s="74"/>
      <c r="E500" s="74"/>
      <c r="F500" s="74"/>
    </row>
    <row r="501" spans="1:6" ht="13.2">
      <c r="A501" s="74"/>
      <c r="D501" s="74"/>
      <c r="E501" s="74"/>
      <c r="F501" s="74"/>
    </row>
    <row r="502" spans="1:6" ht="13.2">
      <c r="A502" s="74"/>
      <c r="D502" s="74"/>
      <c r="E502" s="74"/>
      <c r="F502" s="74"/>
    </row>
    <row r="503" spans="1:6" ht="13.2">
      <c r="A503" s="74"/>
      <c r="D503" s="74"/>
      <c r="E503" s="74"/>
      <c r="F503" s="74"/>
    </row>
    <row r="504" spans="1:6" ht="13.2">
      <c r="A504" s="74"/>
      <c r="D504" s="74"/>
      <c r="E504" s="74"/>
      <c r="F504" s="74"/>
    </row>
    <row r="505" spans="1:6" ht="13.2">
      <c r="A505" s="74"/>
      <c r="D505" s="74"/>
      <c r="E505" s="74"/>
      <c r="F505" s="74"/>
    </row>
    <row r="506" spans="1:6" ht="13.2">
      <c r="A506" s="74"/>
      <c r="D506" s="74"/>
      <c r="E506" s="74"/>
      <c r="F506" s="74"/>
    </row>
    <row r="507" spans="1:6" ht="13.2">
      <c r="A507" s="74"/>
      <c r="D507" s="74"/>
      <c r="E507" s="74"/>
      <c r="F507" s="74"/>
    </row>
    <row r="508" spans="1:6" ht="13.2">
      <c r="A508" s="74"/>
      <c r="D508" s="74"/>
      <c r="E508" s="74"/>
      <c r="F508" s="74"/>
    </row>
    <row r="509" spans="1:6" ht="13.2">
      <c r="A509" s="74"/>
      <c r="D509" s="74"/>
      <c r="E509" s="74"/>
      <c r="F509" s="74"/>
    </row>
    <row r="510" spans="1:6" ht="13.2">
      <c r="A510" s="74"/>
      <c r="D510" s="74"/>
      <c r="E510" s="74"/>
      <c r="F510" s="74"/>
    </row>
    <row r="511" spans="1:6" ht="13.2">
      <c r="A511" s="74"/>
      <c r="D511" s="74"/>
      <c r="E511" s="74"/>
      <c r="F511" s="74"/>
    </row>
    <row r="512" spans="1:6" ht="13.2">
      <c r="A512" s="74"/>
      <c r="D512" s="74"/>
      <c r="E512" s="74"/>
      <c r="F512" s="74"/>
    </row>
    <row r="513" spans="1:6" ht="13.2">
      <c r="A513" s="74"/>
      <c r="D513" s="74"/>
      <c r="E513" s="74"/>
      <c r="F513" s="74"/>
    </row>
    <row r="514" spans="1:6" ht="13.2">
      <c r="A514" s="74"/>
      <c r="D514" s="74"/>
      <c r="E514" s="74"/>
      <c r="F514" s="74"/>
    </row>
    <row r="515" spans="1:6" ht="13.2">
      <c r="A515" s="74"/>
      <c r="D515" s="74"/>
      <c r="E515" s="74"/>
      <c r="F515" s="74"/>
    </row>
    <row r="516" spans="1:6" ht="13.2">
      <c r="A516" s="74"/>
      <c r="D516" s="74"/>
      <c r="E516" s="74"/>
      <c r="F516" s="74"/>
    </row>
    <row r="517" spans="1:6" ht="13.2">
      <c r="A517" s="74"/>
      <c r="D517" s="74"/>
      <c r="E517" s="74"/>
      <c r="F517" s="74"/>
    </row>
    <row r="518" spans="1:6" ht="13.2">
      <c r="A518" s="74"/>
      <c r="D518" s="74"/>
      <c r="E518" s="74"/>
      <c r="F518" s="74"/>
    </row>
    <row r="519" spans="1:6" ht="13.2">
      <c r="A519" s="74"/>
      <c r="D519" s="74"/>
      <c r="E519" s="74"/>
      <c r="F519" s="74"/>
    </row>
    <row r="520" spans="1:6" ht="13.2">
      <c r="A520" s="74"/>
      <c r="D520" s="74"/>
      <c r="E520" s="74"/>
      <c r="F520" s="74"/>
    </row>
    <row r="521" spans="1:6" ht="13.2">
      <c r="A521" s="74"/>
      <c r="D521" s="74"/>
      <c r="E521" s="74"/>
      <c r="F521" s="74"/>
    </row>
    <row r="522" spans="1:6" ht="13.2">
      <c r="A522" s="74"/>
      <c r="D522" s="74"/>
      <c r="E522" s="74"/>
      <c r="F522" s="74"/>
    </row>
    <row r="523" spans="1:6" ht="13.2">
      <c r="A523" s="74"/>
      <c r="D523" s="74"/>
      <c r="E523" s="74"/>
      <c r="F523" s="74"/>
    </row>
    <row r="524" spans="1:6" ht="13.2">
      <c r="A524" s="74"/>
      <c r="D524" s="74"/>
      <c r="E524" s="74"/>
      <c r="F524" s="74"/>
    </row>
    <row r="525" spans="1:6" ht="13.2">
      <c r="A525" s="74"/>
      <c r="D525" s="74"/>
      <c r="E525" s="74"/>
      <c r="F525" s="74"/>
    </row>
    <row r="526" spans="1:6" ht="13.2">
      <c r="A526" s="74"/>
      <c r="D526" s="74"/>
      <c r="E526" s="74"/>
      <c r="F526" s="74"/>
    </row>
    <row r="527" spans="1:6" ht="13.2">
      <c r="A527" s="74"/>
      <c r="D527" s="74"/>
      <c r="E527" s="74"/>
      <c r="F527" s="74"/>
    </row>
    <row r="528" spans="1:6" ht="13.2">
      <c r="A528" s="74"/>
      <c r="D528" s="74"/>
      <c r="E528" s="74"/>
      <c r="F528" s="74"/>
    </row>
    <row r="529" spans="1:6" ht="13.2">
      <c r="A529" s="74"/>
      <c r="D529" s="74"/>
      <c r="E529" s="74"/>
      <c r="F529" s="74"/>
    </row>
    <row r="530" spans="1:6" ht="13.2">
      <c r="A530" s="74"/>
      <c r="D530" s="74"/>
      <c r="E530" s="74"/>
      <c r="F530" s="74"/>
    </row>
    <row r="531" spans="1:6" ht="13.2">
      <c r="A531" s="74"/>
      <c r="D531" s="74"/>
      <c r="E531" s="74"/>
      <c r="F531" s="74"/>
    </row>
    <row r="532" spans="1:6" ht="13.2">
      <c r="A532" s="74"/>
      <c r="D532" s="74"/>
      <c r="E532" s="74"/>
      <c r="F532" s="74"/>
    </row>
    <row r="533" spans="1:6" ht="13.2">
      <c r="A533" s="74"/>
      <c r="D533" s="74"/>
      <c r="E533" s="74"/>
      <c r="F533" s="74"/>
    </row>
    <row r="534" spans="1:6" ht="13.2">
      <c r="A534" s="74"/>
      <c r="D534" s="74"/>
      <c r="E534" s="74"/>
      <c r="F534" s="74"/>
    </row>
    <row r="535" spans="1:6" ht="13.2">
      <c r="A535" s="74"/>
      <c r="D535" s="74"/>
      <c r="E535" s="74"/>
      <c r="F535" s="74"/>
    </row>
    <row r="536" spans="1:6" ht="13.2">
      <c r="A536" s="74"/>
      <c r="D536" s="74"/>
      <c r="E536" s="74"/>
      <c r="F536" s="74"/>
    </row>
    <row r="537" spans="1:6" ht="13.2">
      <c r="A537" s="74"/>
      <c r="D537" s="74"/>
      <c r="E537" s="74"/>
      <c r="F537" s="74"/>
    </row>
    <row r="538" spans="1:6" ht="13.2">
      <c r="A538" s="74"/>
      <c r="D538" s="74"/>
      <c r="E538" s="74"/>
      <c r="F538" s="74"/>
    </row>
    <row r="539" spans="1:6" ht="13.2">
      <c r="A539" s="74"/>
      <c r="D539" s="74"/>
      <c r="E539" s="74"/>
      <c r="F539" s="74"/>
    </row>
    <row r="540" spans="1:6" ht="13.2">
      <c r="A540" s="74"/>
      <c r="D540" s="74"/>
      <c r="E540" s="74"/>
      <c r="F540" s="74"/>
    </row>
    <row r="541" spans="1:6" ht="13.2">
      <c r="A541" s="74"/>
      <c r="D541" s="74"/>
      <c r="E541" s="74"/>
      <c r="F541" s="74"/>
    </row>
    <row r="542" spans="1:6" ht="13.2">
      <c r="A542" s="74"/>
      <c r="D542" s="74"/>
      <c r="E542" s="74"/>
      <c r="F542" s="74"/>
    </row>
    <row r="543" spans="1:6" ht="13.2">
      <c r="A543" s="74"/>
      <c r="D543" s="74"/>
      <c r="E543" s="74"/>
      <c r="F543" s="74"/>
    </row>
    <row r="544" spans="1:6" ht="13.2">
      <c r="A544" s="74"/>
      <c r="D544" s="74"/>
      <c r="E544" s="74"/>
      <c r="F544" s="74"/>
    </row>
    <row r="545" spans="1:6" ht="13.2">
      <c r="A545" s="74"/>
      <c r="D545" s="74"/>
      <c r="E545" s="74"/>
      <c r="F545" s="74"/>
    </row>
    <row r="546" spans="1:6" ht="13.2">
      <c r="A546" s="74"/>
      <c r="D546" s="74"/>
      <c r="E546" s="74"/>
      <c r="F546" s="74"/>
    </row>
    <row r="547" spans="1:6" ht="13.2">
      <c r="A547" s="74"/>
      <c r="D547" s="74"/>
      <c r="E547" s="74"/>
      <c r="F547" s="74"/>
    </row>
    <row r="548" spans="1:6" ht="13.2">
      <c r="A548" s="74"/>
      <c r="D548" s="74"/>
      <c r="E548" s="74"/>
      <c r="F548" s="74"/>
    </row>
    <row r="549" spans="1:6" ht="13.2">
      <c r="A549" s="74"/>
      <c r="D549" s="74"/>
      <c r="E549" s="74"/>
      <c r="F549" s="74"/>
    </row>
    <row r="550" spans="1:6" ht="13.2">
      <c r="A550" s="74"/>
      <c r="D550" s="74"/>
      <c r="E550" s="74"/>
      <c r="F550" s="74"/>
    </row>
    <row r="551" spans="1:6" ht="13.2">
      <c r="A551" s="74"/>
      <c r="D551" s="74"/>
      <c r="E551" s="74"/>
      <c r="F551" s="74"/>
    </row>
    <row r="552" spans="1:6" ht="13.2">
      <c r="A552" s="74"/>
      <c r="D552" s="74"/>
      <c r="E552" s="74"/>
      <c r="F552" s="74"/>
    </row>
    <row r="553" spans="1:6" ht="13.2">
      <c r="A553" s="74"/>
      <c r="D553" s="74"/>
      <c r="E553" s="74"/>
      <c r="F553" s="74"/>
    </row>
    <row r="554" spans="1:6" ht="13.2">
      <c r="A554" s="74"/>
      <c r="D554" s="74"/>
      <c r="E554" s="74"/>
      <c r="F554" s="74"/>
    </row>
    <row r="555" spans="1:6" ht="13.2">
      <c r="A555" s="74"/>
      <c r="D555" s="74"/>
      <c r="E555" s="74"/>
      <c r="F555" s="74"/>
    </row>
    <row r="556" spans="1:6" ht="13.2">
      <c r="A556" s="74"/>
      <c r="D556" s="74"/>
      <c r="E556" s="74"/>
      <c r="F556" s="74"/>
    </row>
    <row r="557" spans="1:6" ht="13.2">
      <c r="A557" s="74"/>
      <c r="D557" s="74"/>
      <c r="E557" s="74"/>
      <c r="F557" s="74"/>
    </row>
    <row r="558" spans="1:6" ht="13.2">
      <c r="A558" s="74"/>
      <c r="D558" s="74"/>
      <c r="E558" s="74"/>
      <c r="F558" s="74"/>
    </row>
    <row r="559" spans="1:6" ht="13.2">
      <c r="A559" s="74"/>
      <c r="D559" s="74"/>
      <c r="E559" s="74"/>
      <c r="F559" s="74"/>
    </row>
    <row r="560" spans="1:6" ht="13.2">
      <c r="A560" s="74"/>
      <c r="D560" s="74"/>
      <c r="E560" s="74"/>
      <c r="F560" s="74"/>
    </row>
    <row r="561" spans="1:6" ht="13.2">
      <c r="A561" s="74"/>
      <c r="D561" s="74"/>
      <c r="E561" s="74"/>
      <c r="F561" s="74"/>
    </row>
    <row r="562" spans="1:6" ht="13.2">
      <c r="A562" s="74"/>
      <c r="D562" s="74"/>
      <c r="E562" s="74"/>
      <c r="F562" s="74"/>
    </row>
    <row r="563" spans="1:6" ht="13.2">
      <c r="A563" s="74"/>
      <c r="D563" s="74"/>
      <c r="E563" s="74"/>
      <c r="F563" s="74"/>
    </row>
    <row r="564" spans="1:6" ht="13.2">
      <c r="A564" s="74"/>
      <c r="D564" s="74"/>
      <c r="E564" s="74"/>
      <c r="F564" s="74"/>
    </row>
    <row r="565" spans="1:6" ht="13.2">
      <c r="A565" s="74"/>
      <c r="D565" s="74"/>
      <c r="E565" s="74"/>
      <c r="F565" s="74"/>
    </row>
    <row r="566" spans="1:6" ht="13.2">
      <c r="A566" s="74"/>
      <c r="D566" s="74"/>
      <c r="E566" s="74"/>
      <c r="F566" s="74"/>
    </row>
    <row r="567" spans="1:6" ht="13.2">
      <c r="A567" s="74"/>
      <c r="D567" s="74"/>
      <c r="E567" s="74"/>
      <c r="F567" s="74"/>
    </row>
    <row r="568" spans="1:6" ht="13.2">
      <c r="A568" s="74"/>
      <c r="D568" s="74"/>
      <c r="E568" s="74"/>
      <c r="F568" s="74"/>
    </row>
    <row r="569" spans="1:6" ht="13.2">
      <c r="A569" s="74"/>
      <c r="D569" s="74"/>
      <c r="E569" s="74"/>
      <c r="F569" s="74"/>
    </row>
    <row r="570" spans="1:6" ht="13.2">
      <c r="A570" s="74"/>
      <c r="D570" s="74"/>
      <c r="E570" s="74"/>
      <c r="F570" s="74"/>
    </row>
    <row r="571" spans="1:6" ht="13.2">
      <c r="A571" s="74"/>
      <c r="D571" s="74"/>
      <c r="E571" s="74"/>
      <c r="F571" s="74"/>
    </row>
    <row r="572" spans="1:6" ht="13.2">
      <c r="A572" s="74"/>
      <c r="D572" s="74"/>
      <c r="E572" s="74"/>
      <c r="F572" s="74"/>
    </row>
    <row r="573" spans="1:6" ht="13.2">
      <c r="A573" s="74"/>
      <c r="D573" s="74"/>
      <c r="E573" s="74"/>
      <c r="F573" s="74"/>
    </row>
    <row r="574" spans="1:6" ht="13.2">
      <c r="A574" s="74"/>
      <c r="D574" s="74"/>
      <c r="E574" s="74"/>
      <c r="F574" s="74"/>
    </row>
    <row r="575" spans="1:6" ht="13.2">
      <c r="A575" s="74"/>
      <c r="D575" s="74"/>
      <c r="E575" s="74"/>
      <c r="F575" s="74"/>
    </row>
    <row r="576" spans="1:6" ht="13.2">
      <c r="A576" s="74"/>
      <c r="D576" s="74"/>
      <c r="E576" s="74"/>
      <c r="F576" s="74"/>
    </row>
    <row r="577" spans="1:6" ht="13.2">
      <c r="A577" s="74"/>
      <c r="D577" s="74"/>
      <c r="E577" s="74"/>
      <c r="F577" s="74"/>
    </row>
    <row r="578" spans="1:6" ht="13.2">
      <c r="A578" s="74"/>
      <c r="D578" s="74"/>
      <c r="E578" s="74"/>
      <c r="F578" s="74"/>
    </row>
    <row r="579" spans="1:6" ht="13.2">
      <c r="A579" s="74"/>
      <c r="D579" s="74"/>
      <c r="E579" s="74"/>
      <c r="F579" s="74"/>
    </row>
    <row r="580" spans="1:6" ht="13.2">
      <c r="A580" s="74"/>
      <c r="D580" s="74"/>
      <c r="E580" s="74"/>
      <c r="F580" s="74"/>
    </row>
    <row r="581" spans="1:6" ht="13.2">
      <c r="A581" s="74"/>
      <c r="D581" s="74"/>
      <c r="E581" s="74"/>
      <c r="F581" s="74"/>
    </row>
    <row r="582" spans="1:6" ht="13.2">
      <c r="A582" s="74"/>
      <c r="D582" s="74"/>
      <c r="E582" s="74"/>
      <c r="F582" s="74"/>
    </row>
    <row r="583" spans="1:6" ht="13.2">
      <c r="A583" s="74"/>
      <c r="D583" s="74"/>
      <c r="E583" s="74"/>
      <c r="F583" s="74"/>
    </row>
    <row r="584" spans="1:6" ht="13.2">
      <c r="A584" s="74"/>
      <c r="D584" s="74"/>
      <c r="E584" s="74"/>
      <c r="F584" s="74"/>
    </row>
    <row r="585" spans="1:6" ht="13.2">
      <c r="A585" s="74"/>
      <c r="D585" s="74"/>
      <c r="E585" s="74"/>
      <c r="F585" s="74"/>
    </row>
    <row r="586" spans="1:6" ht="13.2">
      <c r="A586" s="74"/>
      <c r="D586" s="74"/>
      <c r="E586" s="74"/>
      <c r="F586" s="74"/>
    </row>
    <row r="587" spans="1:6" ht="13.2">
      <c r="A587" s="74"/>
      <c r="D587" s="74"/>
      <c r="E587" s="74"/>
      <c r="F587" s="74"/>
    </row>
    <row r="588" spans="1:6" ht="13.2">
      <c r="A588" s="74"/>
      <c r="D588" s="74"/>
      <c r="E588" s="74"/>
      <c r="F588" s="74"/>
    </row>
    <row r="589" spans="1:6" ht="13.2">
      <c r="A589" s="74"/>
      <c r="D589" s="74"/>
      <c r="E589" s="74"/>
      <c r="F589" s="74"/>
    </row>
    <row r="590" spans="1:6" ht="13.2">
      <c r="A590" s="74"/>
      <c r="D590" s="74"/>
      <c r="E590" s="74"/>
      <c r="F590" s="74"/>
    </row>
    <row r="591" spans="1:6" ht="13.2">
      <c r="A591" s="74"/>
      <c r="D591" s="74"/>
      <c r="E591" s="74"/>
      <c r="F591" s="74"/>
    </row>
    <row r="592" spans="1:6" ht="13.2">
      <c r="A592" s="74"/>
      <c r="D592" s="74"/>
      <c r="E592" s="74"/>
      <c r="F592" s="74"/>
    </row>
    <row r="593" spans="1:6" ht="13.2">
      <c r="A593" s="74"/>
      <c r="D593" s="74"/>
      <c r="E593" s="74"/>
      <c r="F593" s="74"/>
    </row>
    <row r="594" spans="1:6" ht="13.2">
      <c r="A594" s="74"/>
      <c r="D594" s="74"/>
      <c r="E594" s="74"/>
      <c r="F594" s="74"/>
    </row>
    <row r="595" spans="1:6" ht="13.2">
      <c r="A595" s="74"/>
      <c r="D595" s="74"/>
      <c r="E595" s="74"/>
      <c r="F595" s="74"/>
    </row>
    <row r="596" spans="1:6" ht="13.2">
      <c r="A596" s="74"/>
      <c r="D596" s="74"/>
      <c r="E596" s="74"/>
      <c r="F596" s="74"/>
    </row>
    <row r="597" spans="1:6" ht="13.2">
      <c r="A597" s="74"/>
      <c r="D597" s="74"/>
      <c r="E597" s="74"/>
      <c r="F597" s="74"/>
    </row>
    <row r="598" spans="1:6" ht="13.2">
      <c r="A598" s="74"/>
      <c r="D598" s="74"/>
      <c r="E598" s="74"/>
      <c r="F598" s="74"/>
    </row>
    <row r="599" spans="1:6" ht="13.2">
      <c r="A599" s="74"/>
      <c r="D599" s="74"/>
      <c r="E599" s="74"/>
      <c r="F599" s="74"/>
    </row>
    <row r="600" spans="1:6" ht="13.2">
      <c r="A600" s="74"/>
      <c r="D600" s="74"/>
      <c r="E600" s="74"/>
      <c r="F600" s="74"/>
    </row>
    <row r="601" spans="1:6" ht="13.2">
      <c r="A601" s="74"/>
      <c r="D601" s="74"/>
      <c r="E601" s="74"/>
      <c r="F601" s="74"/>
    </row>
    <row r="602" spans="1:6" ht="13.2">
      <c r="A602" s="74"/>
      <c r="D602" s="74"/>
      <c r="E602" s="74"/>
      <c r="F602" s="74"/>
    </row>
    <row r="603" spans="1:6" ht="13.2">
      <c r="A603" s="74"/>
      <c r="D603" s="74"/>
      <c r="E603" s="74"/>
      <c r="F603" s="74"/>
    </row>
    <row r="604" spans="1:6" ht="13.2">
      <c r="A604" s="74"/>
      <c r="D604" s="74"/>
      <c r="E604" s="74"/>
      <c r="F604" s="74"/>
    </row>
    <row r="605" spans="1:6" ht="13.2">
      <c r="A605" s="74"/>
      <c r="D605" s="74"/>
      <c r="E605" s="74"/>
      <c r="F605" s="74"/>
    </row>
    <row r="606" spans="1:6" ht="13.2">
      <c r="A606" s="74"/>
      <c r="D606" s="74"/>
      <c r="E606" s="74"/>
      <c r="F606" s="74"/>
    </row>
    <row r="607" spans="1:6" ht="13.2">
      <c r="A607" s="74"/>
      <c r="D607" s="74"/>
      <c r="E607" s="74"/>
      <c r="F607" s="74"/>
    </row>
    <row r="608" spans="1:6" ht="13.2">
      <c r="A608" s="74"/>
      <c r="D608" s="74"/>
      <c r="E608" s="74"/>
      <c r="F608" s="74"/>
    </row>
    <row r="609" spans="1:6" ht="13.2">
      <c r="A609" s="74"/>
      <c r="D609" s="74"/>
      <c r="E609" s="74"/>
      <c r="F609" s="74"/>
    </row>
    <row r="610" spans="1:6" ht="13.2">
      <c r="A610" s="74"/>
      <c r="D610" s="74"/>
      <c r="E610" s="74"/>
      <c r="F610" s="74"/>
    </row>
    <row r="611" spans="1:6" ht="13.2">
      <c r="A611" s="74"/>
      <c r="D611" s="74"/>
      <c r="E611" s="74"/>
      <c r="F611" s="74"/>
    </row>
    <row r="612" spans="1:6" ht="13.2">
      <c r="A612" s="74"/>
      <c r="D612" s="74"/>
      <c r="E612" s="74"/>
      <c r="F612" s="74"/>
    </row>
    <row r="613" spans="1:6" ht="13.2">
      <c r="A613" s="74"/>
      <c r="D613" s="74"/>
      <c r="E613" s="74"/>
      <c r="F613" s="74"/>
    </row>
    <row r="614" spans="1:6" ht="13.2">
      <c r="A614" s="74"/>
      <c r="D614" s="74"/>
      <c r="E614" s="74"/>
      <c r="F614" s="74"/>
    </row>
    <row r="615" spans="1:6" ht="13.2">
      <c r="A615" s="74"/>
      <c r="D615" s="74"/>
      <c r="E615" s="74"/>
      <c r="F615" s="74"/>
    </row>
    <row r="616" spans="1:6" ht="13.2">
      <c r="A616" s="74"/>
      <c r="D616" s="74"/>
      <c r="E616" s="74"/>
      <c r="F616" s="74"/>
    </row>
    <row r="617" spans="1:6" ht="13.2">
      <c r="A617" s="74"/>
      <c r="D617" s="74"/>
      <c r="E617" s="74"/>
      <c r="F617" s="74"/>
    </row>
    <row r="618" spans="1:6" ht="13.2">
      <c r="A618" s="74"/>
      <c r="D618" s="74"/>
      <c r="E618" s="74"/>
      <c r="F618" s="74"/>
    </row>
    <row r="619" spans="1:6" ht="13.2">
      <c r="A619" s="74"/>
      <c r="D619" s="74"/>
      <c r="E619" s="74"/>
      <c r="F619" s="74"/>
    </row>
    <row r="620" spans="1:6" ht="13.2">
      <c r="A620" s="74"/>
      <c r="D620" s="74"/>
      <c r="E620" s="74"/>
      <c r="F620" s="74"/>
    </row>
    <row r="621" spans="1:6" ht="13.2">
      <c r="A621" s="74"/>
      <c r="D621" s="74"/>
      <c r="E621" s="74"/>
      <c r="F621" s="74"/>
    </row>
    <row r="622" spans="1:6" ht="13.2">
      <c r="A622" s="74"/>
      <c r="D622" s="74"/>
      <c r="E622" s="74"/>
      <c r="F622" s="74"/>
    </row>
    <row r="623" spans="1:6" ht="13.2">
      <c r="A623" s="74"/>
      <c r="D623" s="74"/>
      <c r="E623" s="74"/>
      <c r="F623" s="74"/>
    </row>
    <row r="624" spans="1:6" ht="13.2">
      <c r="A624" s="74"/>
      <c r="D624" s="74"/>
      <c r="E624" s="74"/>
      <c r="F624" s="74"/>
    </row>
    <row r="625" spans="1:6" ht="13.2">
      <c r="A625" s="74"/>
      <c r="D625" s="74"/>
      <c r="E625" s="74"/>
      <c r="F625" s="74"/>
    </row>
    <row r="626" spans="1:6" ht="13.2">
      <c r="A626" s="74"/>
      <c r="D626" s="74"/>
      <c r="E626" s="74"/>
      <c r="F626" s="74"/>
    </row>
    <row r="627" spans="1:6" ht="13.2">
      <c r="A627" s="74"/>
      <c r="D627" s="74"/>
      <c r="E627" s="74"/>
      <c r="F627" s="74"/>
    </row>
    <row r="628" spans="1:6" ht="13.2">
      <c r="A628" s="74"/>
      <c r="D628" s="74"/>
      <c r="E628" s="74"/>
      <c r="F628" s="74"/>
    </row>
    <row r="629" spans="1:6" ht="13.2">
      <c r="A629" s="74"/>
      <c r="D629" s="74"/>
      <c r="E629" s="74"/>
      <c r="F629" s="74"/>
    </row>
    <row r="630" spans="1:6" ht="13.2">
      <c r="A630" s="74"/>
      <c r="D630" s="74"/>
      <c r="E630" s="74"/>
      <c r="F630" s="74"/>
    </row>
    <row r="631" spans="1:6" ht="13.2">
      <c r="A631" s="74"/>
      <c r="D631" s="74"/>
      <c r="E631" s="74"/>
      <c r="F631" s="74"/>
    </row>
    <row r="632" spans="1:6" ht="13.2">
      <c r="A632" s="74"/>
      <c r="D632" s="74"/>
      <c r="E632" s="74"/>
      <c r="F632" s="74"/>
    </row>
    <row r="633" spans="1:6" ht="13.2">
      <c r="A633" s="74"/>
      <c r="D633" s="74"/>
      <c r="E633" s="74"/>
      <c r="F633" s="74"/>
    </row>
    <row r="634" spans="1:6" ht="13.2">
      <c r="A634" s="74"/>
      <c r="D634" s="74"/>
      <c r="E634" s="74"/>
      <c r="F634" s="74"/>
    </row>
    <row r="635" spans="1:6" ht="13.2">
      <c r="A635" s="74"/>
      <c r="D635" s="74"/>
      <c r="E635" s="74"/>
      <c r="F635" s="74"/>
    </row>
    <row r="636" spans="1:6" ht="13.2">
      <c r="A636" s="74"/>
      <c r="D636" s="74"/>
      <c r="E636" s="74"/>
      <c r="F636" s="74"/>
    </row>
    <row r="637" spans="1:6" ht="13.2">
      <c r="A637" s="74"/>
      <c r="D637" s="74"/>
      <c r="E637" s="74"/>
      <c r="F637" s="74"/>
    </row>
    <row r="638" spans="1:6" ht="13.2">
      <c r="A638" s="74"/>
      <c r="D638" s="74"/>
      <c r="E638" s="74"/>
      <c r="F638" s="74"/>
    </row>
    <row r="639" spans="1:6" ht="13.2">
      <c r="A639" s="74"/>
      <c r="D639" s="74"/>
      <c r="E639" s="74"/>
      <c r="F639" s="74"/>
    </row>
    <row r="640" spans="1:6" ht="13.2">
      <c r="A640" s="74"/>
      <c r="D640" s="74"/>
      <c r="E640" s="74"/>
      <c r="F640" s="74"/>
    </row>
    <row r="641" spans="1:6" ht="13.2">
      <c r="A641" s="74"/>
      <c r="D641" s="74"/>
      <c r="E641" s="74"/>
      <c r="F641" s="74"/>
    </row>
    <row r="642" spans="1:6" ht="13.2">
      <c r="A642" s="74"/>
      <c r="D642" s="74"/>
      <c r="E642" s="74"/>
      <c r="F642" s="74"/>
    </row>
    <row r="643" spans="1:6" ht="13.2">
      <c r="A643" s="74"/>
      <c r="D643" s="74"/>
      <c r="E643" s="74"/>
      <c r="F643" s="74"/>
    </row>
    <row r="644" spans="1:6" ht="13.2">
      <c r="A644" s="74"/>
      <c r="D644" s="74"/>
      <c r="E644" s="74"/>
      <c r="F644" s="74"/>
    </row>
    <row r="645" spans="1:6" ht="13.2">
      <c r="A645" s="74"/>
      <c r="D645" s="74"/>
      <c r="E645" s="74"/>
      <c r="F645" s="74"/>
    </row>
    <row r="646" spans="1:6" ht="13.2">
      <c r="A646" s="74"/>
      <c r="D646" s="74"/>
      <c r="E646" s="74"/>
      <c r="F646" s="74"/>
    </row>
    <row r="647" spans="1:6" ht="13.2">
      <c r="A647" s="74"/>
      <c r="D647" s="74"/>
      <c r="E647" s="74"/>
      <c r="F647" s="74"/>
    </row>
    <row r="648" spans="1:6" ht="13.2">
      <c r="A648" s="74"/>
      <c r="D648" s="74"/>
      <c r="E648" s="74"/>
      <c r="F648" s="74"/>
    </row>
    <row r="649" spans="1:6" ht="13.2">
      <c r="A649" s="74"/>
      <c r="D649" s="74"/>
      <c r="E649" s="74"/>
      <c r="F649" s="74"/>
    </row>
    <row r="650" spans="1:6" ht="13.2">
      <c r="A650" s="74"/>
      <c r="D650" s="74"/>
      <c r="E650" s="74"/>
      <c r="F650" s="74"/>
    </row>
    <row r="651" spans="1:6" ht="13.2">
      <c r="A651" s="74"/>
      <c r="D651" s="74"/>
      <c r="E651" s="74"/>
      <c r="F651" s="74"/>
    </row>
    <row r="652" spans="1:6" ht="13.2">
      <c r="A652" s="74"/>
      <c r="D652" s="74"/>
      <c r="E652" s="74"/>
      <c r="F652" s="74"/>
    </row>
    <row r="653" spans="1:6" ht="13.2">
      <c r="A653" s="74"/>
      <c r="D653" s="74"/>
      <c r="E653" s="74"/>
      <c r="F653" s="74"/>
    </row>
    <row r="654" spans="1:6" ht="13.2">
      <c r="A654" s="74"/>
      <c r="D654" s="74"/>
      <c r="E654" s="74"/>
      <c r="F654" s="74"/>
    </row>
    <row r="655" spans="1:6" ht="13.2">
      <c r="A655" s="74"/>
      <c r="D655" s="74"/>
      <c r="E655" s="74"/>
      <c r="F655" s="74"/>
    </row>
    <row r="656" spans="1:6" ht="13.2">
      <c r="A656" s="74"/>
      <c r="D656" s="74"/>
      <c r="E656" s="74"/>
      <c r="F656" s="74"/>
    </row>
    <row r="657" spans="1:6" ht="13.2">
      <c r="A657" s="74"/>
      <c r="D657" s="74"/>
      <c r="E657" s="74"/>
      <c r="F657" s="74"/>
    </row>
    <row r="658" spans="1:6" ht="13.2">
      <c r="A658" s="74"/>
      <c r="D658" s="74"/>
      <c r="E658" s="74"/>
      <c r="F658" s="74"/>
    </row>
    <row r="659" spans="1:6" ht="13.2">
      <c r="A659" s="74"/>
      <c r="D659" s="74"/>
      <c r="E659" s="74"/>
      <c r="F659" s="74"/>
    </row>
    <row r="660" spans="1:6" ht="13.2">
      <c r="A660" s="74"/>
      <c r="D660" s="74"/>
      <c r="E660" s="74"/>
      <c r="F660" s="74"/>
    </row>
    <row r="661" spans="1:6" ht="13.2">
      <c r="A661" s="74"/>
      <c r="D661" s="74"/>
      <c r="E661" s="74"/>
      <c r="F661" s="74"/>
    </row>
    <row r="662" spans="1:6" ht="13.2">
      <c r="A662" s="74"/>
      <c r="D662" s="74"/>
      <c r="E662" s="74"/>
      <c r="F662" s="74"/>
    </row>
    <row r="663" spans="1:6" ht="13.2">
      <c r="A663" s="74"/>
      <c r="D663" s="74"/>
      <c r="E663" s="74"/>
      <c r="F663" s="74"/>
    </row>
    <row r="664" spans="1:6" ht="13.2">
      <c r="A664" s="74"/>
      <c r="D664" s="74"/>
      <c r="E664" s="74"/>
      <c r="F664" s="74"/>
    </row>
    <row r="665" spans="1:6" ht="13.2">
      <c r="A665" s="74"/>
      <c r="D665" s="74"/>
      <c r="E665" s="74"/>
      <c r="F665" s="74"/>
    </row>
    <row r="666" spans="1:6" ht="13.2">
      <c r="A666" s="74"/>
      <c r="D666" s="74"/>
      <c r="E666" s="74"/>
      <c r="F666" s="74"/>
    </row>
    <row r="667" spans="1:6" ht="13.2">
      <c r="A667" s="74"/>
      <c r="D667" s="74"/>
      <c r="E667" s="74"/>
      <c r="F667" s="74"/>
    </row>
    <row r="668" spans="1:6" ht="13.2">
      <c r="A668" s="74"/>
      <c r="D668" s="74"/>
      <c r="E668" s="74"/>
      <c r="F668" s="74"/>
    </row>
    <row r="669" spans="1:6" ht="13.2">
      <c r="A669" s="74"/>
      <c r="D669" s="74"/>
      <c r="E669" s="74"/>
      <c r="F669" s="74"/>
    </row>
    <row r="670" spans="1:6" ht="13.2">
      <c r="A670" s="74"/>
      <c r="D670" s="74"/>
      <c r="E670" s="74"/>
      <c r="F670" s="74"/>
    </row>
    <row r="671" spans="1:6" ht="13.2">
      <c r="A671" s="74"/>
      <c r="D671" s="74"/>
      <c r="E671" s="74"/>
      <c r="F671" s="74"/>
    </row>
    <row r="672" spans="1:6" ht="13.2">
      <c r="A672" s="74"/>
      <c r="D672" s="74"/>
      <c r="E672" s="74"/>
      <c r="F672" s="74"/>
    </row>
    <row r="673" spans="1:6" ht="13.2">
      <c r="A673" s="74"/>
      <c r="D673" s="74"/>
      <c r="E673" s="74"/>
      <c r="F673" s="74"/>
    </row>
    <row r="674" spans="1:6" ht="13.2">
      <c r="A674" s="74"/>
      <c r="D674" s="74"/>
      <c r="E674" s="74"/>
      <c r="F674" s="74"/>
    </row>
    <row r="675" spans="1:6" ht="13.2">
      <c r="A675" s="74"/>
      <c r="D675" s="74"/>
      <c r="E675" s="74"/>
      <c r="F675" s="74"/>
    </row>
    <row r="676" spans="1:6" ht="13.2">
      <c r="A676" s="74"/>
      <c r="D676" s="74"/>
      <c r="E676" s="74"/>
      <c r="F676" s="74"/>
    </row>
    <row r="677" spans="1:6" ht="13.2">
      <c r="A677" s="74"/>
      <c r="D677" s="74"/>
      <c r="E677" s="74"/>
      <c r="F677" s="74"/>
    </row>
    <row r="678" spans="1:6" ht="13.2">
      <c r="A678" s="74"/>
      <c r="D678" s="74"/>
      <c r="E678" s="74"/>
      <c r="F678" s="74"/>
    </row>
    <row r="679" spans="1:6" ht="13.2">
      <c r="A679" s="74"/>
      <c r="D679" s="74"/>
      <c r="E679" s="74"/>
      <c r="F679" s="74"/>
    </row>
    <row r="680" spans="1:6" ht="13.2">
      <c r="A680" s="74"/>
      <c r="D680" s="74"/>
      <c r="E680" s="74"/>
      <c r="F680" s="74"/>
    </row>
    <row r="681" spans="1:6" ht="13.2">
      <c r="A681" s="74"/>
      <c r="D681" s="74"/>
      <c r="E681" s="74"/>
      <c r="F681" s="74"/>
    </row>
    <row r="682" spans="1:6" ht="13.2">
      <c r="A682" s="74"/>
      <c r="D682" s="74"/>
      <c r="E682" s="74"/>
      <c r="F682" s="74"/>
    </row>
    <row r="683" spans="1:6" ht="13.2">
      <c r="A683" s="74"/>
      <c r="D683" s="74"/>
      <c r="E683" s="74"/>
      <c r="F683" s="74"/>
    </row>
    <row r="684" spans="1:6" ht="13.2">
      <c r="A684" s="74"/>
      <c r="D684" s="74"/>
      <c r="E684" s="74"/>
      <c r="F684" s="74"/>
    </row>
    <row r="685" spans="1:6" ht="13.2">
      <c r="A685" s="74"/>
      <c r="D685" s="74"/>
      <c r="E685" s="74"/>
      <c r="F685" s="74"/>
    </row>
    <row r="686" spans="1:6" ht="13.2">
      <c r="A686" s="74"/>
      <c r="D686" s="74"/>
      <c r="E686" s="74"/>
      <c r="F686" s="74"/>
    </row>
    <row r="687" spans="1:6" ht="13.2">
      <c r="A687" s="74"/>
      <c r="D687" s="74"/>
      <c r="E687" s="74"/>
      <c r="F687" s="74"/>
    </row>
    <row r="688" spans="1:6" ht="13.2">
      <c r="A688" s="74"/>
      <c r="D688" s="74"/>
      <c r="E688" s="74"/>
      <c r="F688" s="74"/>
    </row>
    <row r="689" spans="1:6" ht="13.2">
      <c r="A689" s="74"/>
      <c r="D689" s="74"/>
      <c r="E689" s="74"/>
      <c r="F689" s="74"/>
    </row>
    <row r="690" spans="1:6" ht="13.2">
      <c r="A690" s="74"/>
      <c r="D690" s="74"/>
      <c r="E690" s="74"/>
      <c r="F690" s="74"/>
    </row>
    <row r="691" spans="1:6" ht="13.2">
      <c r="A691" s="74"/>
      <c r="D691" s="74"/>
      <c r="E691" s="74"/>
      <c r="F691" s="74"/>
    </row>
    <row r="692" spans="1:6" ht="13.2">
      <c r="A692" s="74"/>
      <c r="D692" s="74"/>
      <c r="E692" s="74"/>
      <c r="F692" s="74"/>
    </row>
    <row r="693" spans="1:6" ht="13.2">
      <c r="A693" s="74"/>
      <c r="D693" s="74"/>
      <c r="E693" s="74"/>
      <c r="F693" s="74"/>
    </row>
    <row r="694" spans="1:6" ht="13.2">
      <c r="A694" s="74"/>
      <c r="D694" s="74"/>
      <c r="E694" s="74"/>
      <c r="F694" s="74"/>
    </row>
    <row r="695" spans="1:6" ht="13.2">
      <c r="A695" s="74"/>
      <c r="D695" s="74"/>
      <c r="E695" s="74"/>
      <c r="F695" s="74"/>
    </row>
    <row r="696" spans="1:6" ht="13.2">
      <c r="A696" s="74"/>
      <c r="D696" s="74"/>
      <c r="E696" s="74"/>
      <c r="F696" s="74"/>
    </row>
    <row r="697" spans="1:6" ht="13.2">
      <c r="A697" s="74"/>
      <c r="D697" s="74"/>
      <c r="E697" s="74"/>
      <c r="F697" s="74"/>
    </row>
    <row r="698" spans="1:6" ht="13.2">
      <c r="A698" s="74"/>
      <c r="D698" s="74"/>
      <c r="E698" s="74"/>
      <c r="F698" s="74"/>
    </row>
    <row r="699" spans="1:6" ht="13.2">
      <c r="A699" s="74"/>
      <c r="D699" s="74"/>
      <c r="E699" s="74"/>
      <c r="F699" s="74"/>
    </row>
    <row r="700" spans="1:6" ht="13.2">
      <c r="A700" s="74"/>
      <c r="D700" s="74"/>
      <c r="E700" s="74"/>
      <c r="F700" s="74"/>
    </row>
    <row r="701" spans="1:6" ht="13.2">
      <c r="A701" s="74"/>
      <c r="D701" s="74"/>
      <c r="E701" s="74"/>
      <c r="F701" s="74"/>
    </row>
    <row r="702" spans="1:6" ht="13.2">
      <c r="A702" s="74"/>
      <c r="D702" s="74"/>
      <c r="E702" s="74"/>
      <c r="F702" s="74"/>
    </row>
    <row r="703" spans="1:6" ht="13.2">
      <c r="A703" s="74"/>
      <c r="D703" s="74"/>
      <c r="E703" s="74"/>
      <c r="F703" s="74"/>
    </row>
    <row r="704" spans="1:6" ht="13.2">
      <c r="A704" s="74"/>
      <c r="D704" s="74"/>
      <c r="E704" s="74"/>
      <c r="F704" s="74"/>
    </row>
    <row r="705" spans="1:6" ht="13.2">
      <c r="A705" s="74"/>
      <c r="D705" s="74"/>
      <c r="E705" s="74"/>
      <c r="F705" s="74"/>
    </row>
    <row r="706" spans="1:6" ht="13.2">
      <c r="A706" s="74"/>
      <c r="D706" s="74"/>
      <c r="E706" s="74"/>
      <c r="F706" s="74"/>
    </row>
    <row r="707" spans="1:6" ht="13.2">
      <c r="A707" s="74"/>
      <c r="D707" s="74"/>
      <c r="E707" s="74"/>
      <c r="F707" s="74"/>
    </row>
    <row r="708" spans="1:6" ht="13.2">
      <c r="A708" s="74"/>
      <c r="D708" s="74"/>
      <c r="E708" s="74"/>
      <c r="F708" s="74"/>
    </row>
    <row r="709" spans="1:6" ht="13.2">
      <c r="A709" s="74"/>
      <c r="D709" s="74"/>
      <c r="E709" s="74"/>
      <c r="F709" s="74"/>
    </row>
    <row r="710" spans="1:6" ht="13.2">
      <c r="A710" s="74"/>
      <c r="D710" s="74"/>
      <c r="E710" s="74"/>
      <c r="F710" s="74"/>
    </row>
    <row r="711" spans="1:6" ht="13.2">
      <c r="A711" s="74"/>
      <c r="D711" s="74"/>
      <c r="E711" s="74"/>
      <c r="F711" s="74"/>
    </row>
    <row r="712" spans="1:6" ht="13.2">
      <c r="A712" s="74"/>
      <c r="D712" s="74"/>
      <c r="E712" s="74"/>
      <c r="F712" s="74"/>
    </row>
    <row r="713" spans="1:6" ht="13.2">
      <c r="A713" s="74"/>
      <c r="D713" s="74"/>
      <c r="E713" s="74"/>
      <c r="F713" s="74"/>
    </row>
    <row r="714" spans="1:6" ht="13.2">
      <c r="A714" s="74"/>
      <c r="D714" s="74"/>
      <c r="E714" s="74"/>
      <c r="F714" s="74"/>
    </row>
    <row r="715" spans="1:6" ht="13.2">
      <c r="A715" s="74"/>
      <c r="D715" s="74"/>
      <c r="E715" s="74"/>
      <c r="F715" s="74"/>
    </row>
    <row r="716" spans="1:6" ht="13.2">
      <c r="A716" s="74"/>
      <c r="D716" s="74"/>
      <c r="E716" s="74"/>
      <c r="F716" s="74"/>
    </row>
    <row r="717" spans="1:6" ht="13.2">
      <c r="A717" s="74"/>
      <c r="D717" s="74"/>
      <c r="E717" s="74"/>
      <c r="F717" s="74"/>
    </row>
    <row r="718" spans="1:6" ht="13.2">
      <c r="A718" s="74"/>
      <c r="D718" s="74"/>
      <c r="E718" s="74"/>
      <c r="F718" s="74"/>
    </row>
    <row r="719" spans="1:6" ht="13.2">
      <c r="A719" s="74"/>
      <c r="D719" s="74"/>
      <c r="E719" s="74"/>
      <c r="F719" s="74"/>
    </row>
    <row r="720" spans="1:6" ht="13.2">
      <c r="A720" s="74"/>
      <c r="D720" s="74"/>
      <c r="E720" s="74"/>
      <c r="F720" s="74"/>
    </row>
    <row r="721" spans="1:6" ht="13.2">
      <c r="A721" s="74"/>
      <c r="D721" s="74"/>
      <c r="E721" s="74"/>
      <c r="F721" s="74"/>
    </row>
    <row r="722" spans="1:6" ht="13.2">
      <c r="A722" s="74"/>
      <c r="D722" s="74"/>
      <c r="E722" s="74"/>
      <c r="F722" s="74"/>
    </row>
    <row r="723" spans="1:6" ht="13.2">
      <c r="A723" s="74"/>
      <c r="D723" s="74"/>
      <c r="E723" s="74"/>
      <c r="F723" s="74"/>
    </row>
    <row r="724" spans="1:6" ht="13.2">
      <c r="A724" s="74"/>
      <c r="D724" s="74"/>
      <c r="E724" s="74"/>
      <c r="F724" s="74"/>
    </row>
    <row r="725" spans="1:6" ht="13.2">
      <c r="A725" s="74"/>
      <c r="D725" s="74"/>
      <c r="E725" s="74"/>
      <c r="F725" s="74"/>
    </row>
    <row r="726" spans="1:6" ht="13.2">
      <c r="A726" s="74"/>
      <c r="D726" s="74"/>
      <c r="E726" s="74"/>
      <c r="F726" s="74"/>
    </row>
    <row r="727" spans="1:6" ht="13.2">
      <c r="A727" s="74"/>
      <c r="D727" s="74"/>
      <c r="E727" s="74"/>
      <c r="F727" s="74"/>
    </row>
    <row r="728" spans="1:6" ht="13.2">
      <c r="A728" s="74"/>
      <c r="D728" s="74"/>
      <c r="E728" s="74"/>
      <c r="F728" s="74"/>
    </row>
    <row r="729" spans="1:6" ht="13.2">
      <c r="A729" s="74"/>
      <c r="D729" s="74"/>
      <c r="E729" s="74"/>
      <c r="F729" s="74"/>
    </row>
    <row r="730" spans="1:6" ht="13.2">
      <c r="A730" s="74"/>
      <c r="D730" s="74"/>
      <c r="E730" s="74"/>
      <c r="F730" s="74"/>
    </row>
    <row r="731" spans="1:6" ht="13.2">
      <c r="A731" s="74"/>
      <c r="D731" s="74"/>
      <c r="E731" s="74"/>
      <c r="F731" s="74"/>
    </row>
    <row r="732" spans="1:6" ht="13.2">
      <c r="A732" s="74"/>
      <c r="D732" s="74"/>
      <c r="E732" s="74"/>
      <c r="F732" s="74"/>
    </row>
    <row r="733" spans="1:6" ht="13.2">
      <c r="A733" s="74"/>
      <c r="D733" s="74"/>
      <c r="E733" s="74"/>
      <c r="F733" s="74"/>
    </row>
    <row r="734" spans="1:6" ht="13.2">
      <c r="A734" s="74"/>
      <c r="D734" s="74"/>
      <c r="E734" s="74"/>
      <c r="F734" s="74"/>
    </row>
    <row r="735" spans="1:6" ht="13.2">
      <c r="A735" s="74"/>
      <c r="D735" s="74"/>
      <c r="E735" s="74"/>
      <c r="F735" s="74"/>
    </row>
    <row r="736" spans="1:6" ht="13.2">
      <c r="A736" s="74"/>
      <c r="D736" s="74"/>
      <c r="E736" s="74"/>
      <c r="F736" s="74"/>
    </row>
    <row r="737" spans="1:6" ht="13.2">
      <c r="A737" s="74"/>
      <c r="D737" s="74"/>
      <c r="E737" s="74"/>
      <c r="F737" s="74"/>
    </row>
    <row r="738" spans="1:6" ht="13.2">
      <c r="A738" s="74"/>
      <c r="D738" s="74"/>
      <c r="E738" s="74"/>
      <c r="F738" s="74"/>
    </row>
    <row r="739" spans="1:6" ht="13.2">
      <c r="A739" s="74"/>
      <c r="D739" s="74"/>
      <c r="E739" s="74"/>
      <c r="F739" s="74"/>
    </row>
    <row r="740" spans="1:6" ht="13.2">
      <c r="A740" s="74"/>
      <c r="D740" s="74"/>
      <c r="E740" s="74"/>
      <c r="F740" s="74"/>
    </row>
    <row r="741" spans="1:6" ht="13.2">
      <c r="A741" s="74"/>
      <c r="D741" s="74"/>
      <c r="E741" s="74"/>
      <c r="F741" s="74"/>
    </row>
    <row r="742" spans="1:6" ht="13.2">
      <c r="A742" s="74"/>
      <c r="D742" s="74"/>
      <c r="E742" s="74"/>
      <c r="F742" s="74"/>
    </row>
    <row r="743" spans="1:6" ht="13.2">
      <c r="A743" s="74"/>
      <c r="D743" s="74"/>
      <c r="E743" s="74"/>
      <c r="F743" s="74"/>
    </row>
    <row r="744" spans="1:6" ht="13.2">
      <c r="A744" s="74"/>
      <c r="D744" s="74"/>
      <c r="E744" s="74"/>
      <c r="F744" s="74"/>
    </row>
    <row r="745" spans="1:6" ht="13.2">
      <c r="A745" s="74"/>
      <c r="D745" s="74"/>
      <c r="E745" s="74"/>
      <c r="F745" s="74"/>
    </row>
    <row r="746" spans="1:6" ht="13.2">
      <c r="A746" s="74"/>
      <c r="D746" s="74"/>
      <c r="E746" s="74"/>
      <c r="F746" s="74"/>
    </row>
    <row r="747" spans="1:6" ht="13.2">
      <c r="A747" s="74"/>
      <c r="D747" s="74"/>
      <c r="E747" s="74"/>
      <c r="F747" s="74"/>
    </row>
    <row r="748" spans="1:6" ht="13.2">
      <c r="A748" s="74"/>
      <c r="D748" s="74"/>
      <c r="E748" s="74"/>
      <c r="F748" s="74"/>
    </row>
    <row r="749" spans="1:6" ht="13.2">
      <c r="A749" s="74"/>
      <c r="D749" s="74"/>
      <c r="E749" s="74"/>
      <c r="F749" s="74"/>
    </row>
    <row r="750" spans="1:6" ht="13.2">
      <c r="A750" s="74"/>
      <c r="D750" s="74"/>
      <c r="E750" s="74"/>
      <c r="F750" s="74"/>
    </row>
    <row r="751" spans="1:6" ht="13.2">
      <c r="A751" s="74"/>
      <c r="D751" s="74"/>
      <c r="E751" s="74"/>
      <c r="F751" s="74"/>
    </row>
    <row r="752" spans="1:6" ht="13.2">
      <c r="A752" s="74"/>
      <c r="D752" s="74"/>
      <c r="E752" s="74"/>
      <c r="F752" s="74"/>
    </row>
    <row r="753" spans="1:6" ht="13.2">
      <c r="A753" s="74"/>
      <c r="D753" s="74"/>
      <c r="E753" s="74"/>
      <c r="F753" s="74"/>
    </row>
    <row r="754" spans="1:6" ht="13.2">
      <c r="A754" s="74"/>
      <c r="D754" s="74"/>
      <c r="E754" s="74"/>
      <c r="F754" s="74"/>
    </row>
    <row r="755" spans="1:6" ht="13.2">
      <c r="A755" s="74"/>
      <c r="D755" s="74"/>
      <c r="E755" s="74"/>
      <c r="F755" s="74"/>
    </row>
    <row r="756" spans="1:6" ht="13.2">
      <c r="A756" s="74"/>
      <c r="D756" s="74"/>
      <c r="E756" s="74"/>
      <c r="F756" s="74"/>
    </row>
    <row r="757" spans="1:6" ht="13.2">
      <c r="A757" s="74"/>
      <c r="D757" s="74"/>
      <c r="E757" s="74"/>
      <c r="F757" s="74"/>
    </row>
    <row r="758" spans="1:6" ht="13.2">
      <c r="A758" s="74"/>
      <c r="D758" s="74"/>
      <c r="E758" s="74"/>
      <c r="F758" s="74"/>
    </row>
    <row r="759" spans="1:6" ht="13.2">
      <c r="A759" s="74"/>
      <c r="D759" s="74"/>
      <c r="E759" s="74"/>
      <c r="F759" s="74"/>
    </row>
    <row r="760" spans="1:6" ht="13.2">
      <c r="A760" s="74"/>
      <c r="D760" s="74"/>
      <c r="E760" s="74"/>
      <c r="F760" s="74"/>
    </row>
    <row r="761" spans="1:6" ht="13.2">
      <c r="A761" s="74"/>
      <c r="D761" s="74"/>
      <c r="E761" s="74"/>
      <c r="F761" s="74"/>
    </row>
    <row r="762" spans="1:6" ht="13.2">
      <c r="A762" s="74"/>
      <c r="D762" s="74"/>
      <c r="E762" s="74"/>
      <c r="F762" s="74"/>
    </row>
    <row r="763" spans="1:6" ht="13.2">
      <c r="A763" s="74"/>
      <c r="D763" s="74"/>
      <c r="E763" s="74"/>
      <c r="F763" s="74"/>
    </row>
    <row r="764" spans="1:6" ht="13.2">
      <c r="A764" s="74"/>
      <c r="D764" s="74"/>
      <c r="E764" s="74"/>
      <c r="F764" s="74"/>
    </row>
    <row r="765" spans="1:6" ht="13.2">
      <c r="A765" s="74"/>
      <c r="D765" s="74"/>
      <c r="E765" s="74"/>
      <c r="F765" s="74"/>
    </row>
    <row r="766" spans="1:6" ht="13.2">
      <c r="A766" s="74"/>
      <c r="D766" s="74"/>
      <c r="E766" s="74"/>
      <c r="F766" s="74"/>
    </row>
    <row r="767" spans="1:6" ht="13.2">
      <c r="A767" s="74"/>
      <c r="D767" s="74"/>
      <c r="E767" s="74"/>
      <c r="F767" s="74"/>
    </row>
    <row r="768" spans="1:6" ht="13.2">
      <c r="A768" s="74"/>
      <c r="D768" s="74"/>
      <c r="E768" s="74"/>
      <c r="F768" s="74"/>
    </row>
    <row r="769" spans="1:6" ht="13.2">
      <c r="A769" s="74"/>
      <c r="D769" s="74"/>
      <c r="E769" s="74"/>
      <c r="F769" s="74"/>
    </row>
    <row r="770" spans="1:6" ht="13.2">
      <c r="A770" s="74"/>
      <c r="D770" s="74"/>
      <c r="E770" s="74"/>
      <c r="F770" s="74"/>
    </row>
    <row r="771" spans="1:6" ht="13.2">
      <c r="A771" s="74"/>
      <c r="D771" s="74"/>
      <c r="E771" s="74"/>
      <c r="F771" s="74"/>
    </row>
    <row r="772" spans="1:6" ht="13.2">
      <c r="A772" s="74"/>
      <c r="D772" s="74"/>
      <c r="E772" s="74"/>
      <c r="F772" s="74"/>
    </row>
    <row r="773" spans="1:6" ht="13.2">
      <c r="A773" s="74"/>
      <c r="D773" s="74"/>
      <c r="E773" s="74"/>
      <c r="F773" s="74"/>
    </row>
    <row r="774" spans="1:6" ht="13.2">
      <c r="A774" s="74"/>
      <c r="D774" s="74"/>
      <c r="E774" s="74"/>
      <c r="F774" s="74"/>
    </row>
    <row r="775" spans="1:6" ht="13.2">
      <c r="A775" s="74"/>
      <c r="D775" s="74"/>
      <c r="E775" s="74"/>
      <c r="F775" s="74"/>
    </row>
    <row r="776" spans="1:6" ht="13.2">
      <c r="A776" s="74"/>
      <c r="D776" s="74"/>
      <c r="E776" s="74"/>
      <c r="F776" s="74"/>
    </row>
    <row r="777" spans="1:6" ht="13.2">
      <c r="A777" s="74"/>
      <c r="D777" s="74"/>
      <c r="E777" s="74"/>
      <c r="F777" s="74"/>
    </row>
    <row r="778" spans="1:6" ht="13.2">
      <c r="A778" s="74"/>
      <c r="D778" s="74"/>
      <c r="E778" s="74"/>
      <c r="F778" s="74"/>
    </row>
    <row r="779" spans="1:6" ht="13.2">
      <c r="A779" s="74"/>
      <c r="D779" s="74"/>
      <c r="E779" s="74"/>
      <c r="F779" s="74"/>
    </row>
    <row r="780" spans="1:6" ht="13.2">
      <c r="A780" s="74"/>
      <c r="D780" s="74"/>
      <c r="E780" s="74"/>
      <c r="F780" s="74"/>
    </row>
    <row r="781" spans="1:6" ht="13.2">
      <c r="A781" s="74"/>
      <c r="D781" s="74"/>
      <c r="E781" s="74"/>
      <c r="F781" s="74"/>
    </row>
    <row r="782" spans="1:6" ht="13.2">
      <c r="A782" s="74"/>
      <c r="D782" s="74"/>
      <c r="E782" s="74"/>
      <c r="F782" s="74"/>
    </row>
    <row r="783" spans="1:6" ht="13.2">
      <c r="A783" s="74"/>
      <c r="D783" s="74"/>
      <c r="E783" s="74"/>
      <c r="F783" s="74"/>
    </row>
    <row r="784" spans="1:6" ht="13.2">
      <c r="A784" s="74"/>
      <c r="D784" s="74"/>
      <c r="E784" s="74"/>
      <c r="F784" s="74"/>
    </row>
    <row r="785" spans="1:6" ht="13.2">
      <c r="A785" s="74"/>
      <c r="D785" s="74"/>
      <c r="E785" s="74"/>
      <c r="F785" s="74"/>
    </row>
    <row r="786" spans="1:6" ht="13.2">
      <c r="A786" s="74"/>
      <c r="D786" s="74"/>
      <c r="E786" s="74"/>
      <c r="F786" s="74"/>
    </row>
    <row r="787" spans="1:6" ht="13.2">
      <c r="A787" s="74"/>
      <c r="D787" s="74"/>
      <c r="E787" s="74"/>
      <c r="F787" s="74"/>
    </row>
    <row r="788" spans="1:6" ht="13.2">
      <c r="A788" s="74"/>
      <c r="D788" s="74"/>
      <c r="E788" s="74"/>
      <c r="F788" s="74"/>
    </row>
    <row r="789" spans="1:6" ht="13.2">
      <c r="A789" s="74"/>
      <c r="D789" s="74"/>
      <c r="E789" s="74"/>
      <c r="F789" s="74"/>
    </row>
    <row r="790" spans="1:6" ht="13.2">
      <c r="A790" s="74"/>
      <c r="D790" s="74"/>
      <c r="E790" s="74"/>
      <c r="F790" s="74"/>
    </row>
    <row r="791" spans="1:6" ht="13.2">
      <c r="A791" s="74"/>
      <c r="D791" s="74"/>
      <c r="E791" s="74"/>
      <c r="F791" s="74"/>
    </row>
    <row r="792" spans="1:6" ht="13.2">
      <c r="A792" s="74"/>
      <c r="D792" s="74"/>
      <c r="E792" s="74"/>
      <c r="F792" s="74"/>
    </row>
    <row r="793" spans="1:6" ht="13.2">
      <c r="A793" s="74"/>
      <c r="D793" s="74"/>
      <c r="E793" s="74"/>
      <c r="F793" s="74"/>
    </row>
    <row r="794" spans="1:6" ht="13.2">
      <c r="A794" s="74"/>
      <c r="D794" s="74"/>
      <c r="E794" s="74"/>
      <c r="F794" s="74"/>
    </row>
    <row r="795" spans="1:6" ht="13.2">
      <c r="A795" s="74"/>
      <c r="D795" s="74"/>
      <c r="E795" s="74"/>
      <c r="F795" s="74"/>
    </row>
    <row r="796" spans="1:6" ht="13.2">
      <c r="A796" s="74"/>
      <c r="D796" s="74"/>
      <c r="E796" s="74"/>
      <c r="F796" s="74"/>
    </row>
    <row r="797" spans="1:6" ht="13.2">
      <c r="A797" s="74"/>
      <c r="D797" s="74"/>
      <c r="E797" s="74"/>
      <c r="F797" s="74"/>
    </row>
    <row r="798" spans="1:6" ht="13.2">
      <c r="A798" s="74"/>
      <c r="D798" s="74"/>
      <c r="E798" s="74"/>
      <c r="F798" s="74"/>
    </row>
    <row r="799" spans="1:6" ht="13.2">
      <c r="A799" s="74"/>
      <c r="D799" s="74"/>
      <c r="E799" s="74"/>
      <c r="F799" s="74"/>
    </row>
    <row r="800" spans="1:6" ht="13.2">
      <c r="A800" s="74"/>
      <c r="D800" s="74"/>
      <c r="E800" s="74"/>
      <c r="F800" s="74"/>
    </row>
    <row r="801" spans="1:6" ht="13.2">
      <c r="A801" s="74"/>
      <c r="D801" s="74"/>
      <c r="E801" s="74"/>
      <c r="F801" s="74"/>
    </row>
    <row r="802" spans="1:6" ht="13.2">
      <c r="A802" s="74"/>
      <c r="D802" s="74"/>
      <c r="E802" s="74"/>
      <c r="F802" s="74"/>
    </row>
    <row r="803" spans="1:6" ht="13.2">
      <c r="A803" s="74"/>
      <c r="D803" s="74"/>
      <c r="E803" s="74"/>
      <c r="F803" s="74"/>
    </row>
    <row r="804" spans="1:6" ht="13.2">
      <c r="A804" s="74"/>
      <c r="D804" s="74"/>
      <c r="E804" s="74"/>
      <c r="F804" s="74"/>
    </row>
    <row r="805" spans="1:6" ht="13.2">
      <c r="A805" s="74"/>
      <c r="D805" s="74"/>
      <c r="E805" s="74"/>
      <c r="F805" s="74"/>
    </row>
    <row r="806" spans="1:6" ht="13.2">
      <c r="A806" s="74"/>
      <c r="D806" s="74"/>
      <c r="E806" s="74"/>
      <c r="F806" s="74"/>
    </row>
    <row r="807" spans="1:6" ht="13.2">
      <c r="A807" s="74"/>
      <c r="D807" s="74"/>
      <c r="E807" s="74"/>
      <c r="F807" s="74"/>
    </row>
    <row r="808" spans="1:6" ht="13.2">
      <c r="A808" s="74"/>
      <c r="D808" s="74"/>
      <c r="E808" s="74"/>
      <c r="F808" s="74"/>
    </row>
    <row r="809" spans="1:6" ht="13.2">
      <c r="A809" s="74"/>
      <c r="D809" s="74"/>
      <c r="E809" s="74"/>
      <c r="F809" s="74"/>
    </row>
    <row r="810" spans="1:6" ht="13.2">
      <c r="A810" s="74"/>
      <c r="D810" s="74"/>
      <c r="E810" s="74"/>
      <c r="F810" s="74"/>
    </row>
    <row r="811" spans="1:6" ht="13.2">
      <c r="A811" s="74"/>
      <c r="D811" s="74"/>
      <c r="E811" s="74"/>
      <c r="F811" s="74"/>
    </row>
    <row r="812" spans="1:6" ht="13.2">
      <c r="A812" s="74"/>
      <c r="D812" s="74"/>
      <c r="E812" s="74"/>
      <c r="F812" s="74"/>
    </row>
    <row r="813" spans="1:6" ht="13.2">
      <c r="A813" s="74"/>
      <c r="D813" s="74"/>
      <c r="E813" s="74"/>
      <c r="F813" s="74"/>
    </row>
    <row r="814" spans="1:6" ht="13.2">
      <c r="A814" s="74"/>
      <c r="D814" s="74"/>
      <c r="E814" s="74"/>
      <c r="F814" s="74"/>
    </row>
    <row r="815" spans="1:6" ht="13.2">
      <c r="A815" s="74"/>
      <c r="D815" s="74"/>
      <c r="E815" s="74"/>
      <c r="F815" s="74"/>
    </row>
    <row r="816" spans="1:6" ht="13.2">
      <c r="A816" s="74"/>
      <c r="D816" s="74"/>
      <c r="E816" s="74"/>
      <c r="F816" s="74"/>
    </row>
    <row r="817" spans="1:6" ht="13.2">
      <c r="A817" s="74"/>
      <c r="D817" s="74"/>
      <c r="E817" s="74"/>
      <c r="F817" s="74"/>
    </row>
    <row r="818" spans="1:6" ht="13.2">
      <c r="A818" s="74"/>
      <c r="D818" s="74"/>
      <c r="E818" s="74"/>
      <c r="F818" s="74"/>
    </row>
    <row r="819" spans="1:6" ht="13.2">
      <c r="A819" s="74"/>
      <c r="D819" s="74"/>
      <c r="E819" s="74"/>
      <c r="F819" s="74"/>
    </row>
    <row r="820" spans="1:6" ht="13.2">
      <c r="A820" s="74"/>
      <c r="D820" s="74"/>
      <c r="E820" s="74"/>
      <c r="F820" s="74"/>
    </row>
    <row r="821" spans="1:6" ht="13.2">
      <c r="A821" s="74"/>
      <c r="D821" s="74"/>
      <c r="E821" s="74"/>
      <c r="F821" s="74"/>
    </row>
    <row r="822" spans="1:6" ht="13.2">
      <c r="A822" s="74"/>
      <c r="D822" s="74"/>
      <c r="E822" s="74"/>
      <c r="F822" s="74"/>
    </row>
    <row r="823" spans="1:6" ht="13.2">
      <c r="A823" s="74"/>
      <c r="D823" s="74"/>
      <c r="E823" s="74"/>
      <c r="F823" s="74"/>
    </row>
    <row r="824" spans="1:6" ht="13.2">
      <c r="A824" s="74"/>
      <c r="D824" s="74"/>
      <c r="E824" s="74"/>
      <c r="F824" s="74"/>
    </row>
    <row r="825" spans="1:6" ht="13.2">
      <c r="A825" s="74"/>
      <c r="D825" s="74"/>
      <c r="E825" s="74"/>
      <c r="F825" s="74"/>
    </row>
    <row r="826" spans="1:6" ht="13.2">
      <c r="A826" s="74"/>
      <c r="D826" s="74"/>
      <c r="E826" s="74"/>
      <c r="F826" s="74"/>
    </row>
    <row r="827" spans="1:6" ht="13.2">
      <c r="A827" s="74"/>
      <c r="D827" s="74"/>
      <c r="E827" s="74"/>
      <c r="F827" s="74"/>
    </row>
    <row r="828" spans="1:6" ht="13.2">
      <c r="A828" s="74"/>
      <c r="D828" s="74"/>
      <c r="E828" s="74"/>
      <c r="F828" s="74"/>
    </row>
    <row r="829" spans="1:6" ht="13.2">
      <c r="A829" s="74"/>
      <c r="D829" s="74"/>
      <c r="E829" s="74"/>
      <c r="F829" s="74"/>
    </row>
    <row r="830" spans="1:6" ht="13.2">
      <c r="A830" s="74"/>
      <c r="D830" s="74"/>
      <c r="E830" s="74"/>
      <c r="F830" s="74"/>
    </row>
    <row r="831" spans="1:6" ht="13.2">
      <c r="A831" s="74"/>
      <c r="D831" s="74"/>
      <c r="E831" s="74"/>
      <c r="F831" s="74"/>
    </row>
    <row r="832" spans="1:6" ht="13.2">
      <c r="A832" s="74"/>
      <c r="D832" s="74"/>
      <c r="E832" s="74"/>
      <c r="F832" s="74"/>
    </row>
    <row r="833" spans="1:6" ht="13.2">
      <c r="A833" s="74"/>
      <c r="D833" s="74"/>
      <c r="E833" s="74"/>
      <c r="F833" s="74"/>
    </row>
    <row r="834" spans="1:6" ht="13.2">
      <c r="A834" s="74"/>
      <c r="D834" s="74"/>
      <c r="E834" s="74"/>
      <c r="F834" s="74"/>
    </row>
    <row r="835" spans="1:6" ht="13.2">
      <c r="A835" s="74"/>
      <c r="D835" s="74"/>
      <c r="E835" s="74"/>
      <c r="F835" s="74"/>
    </row>
    <row r="836" spans="1:6" ht="13.2">
      <c r="A836" s="74"/>
      <c r="D836" s="74"/>
      <c r="E836" s="74"/>
      <c r="F836" s="74"/>
    </row>
    <row r="837" spans="1:6" ht="13.2">
      <c r="A837" s="74"/>
      <c r="D837" s="74"/>
      <c r="E837" s="74"/>
      <c r="F837" s="74"/>
    </row>
    <row r="838" spans="1:6" ht="13.2">
      <c r="A838" s="74"/>
      <c r="D838" s="74"/>
      <c r="E838" s="74"/>
      <c r="F838" s="74"/>
    </row>
    <row r="839" spans="1:6" ht="13.2">
      <c r="A839" s="74"/>
      <c r="D839" s="74"/>
      <c r="E839" s="74"/>
      <c r="F839" s="74"/>
    </row>
    <row r="840" spans="1:6" ht="13.2">
      <c r="A840" s="74"/>
      <c r="D840" s="74"/>
      <c r="E840" s="74"/>
      <c r="F840" s="74"/>
    </row>
    <row r="841" spans="1:6" ht="13.2">
      <c r="A841" s="74"/>
      <c r="D841" s="74"/>
      <c r="E841" s="74"/>
      <c r="F841" s="74"/>
    </row>
    <row r="842" spans="1:6" ht="13.2">
      <c r="A842" s="74"/>
      <c r="D842" s="74"/>
      <c r="E842" s="74"/>
      <c r="F842" s="74"/>
    </row>
    <row r="843" spans="1:6" ht="13.2">
      <c r="A843" s="74"/>
      <c r="D843" s="74"/>
      <c r="E843" s="74"/>
      <c r="F843" s="74"/>
    </row>
    <row r="844" spans="1:6" ht="13.2">
      <c r="A844" s="74"/>
      <c r="D844" s="74"/>
      <c r="E844" s="74"/>
      <c r="F844" s="74"/>
    </row>
    <row r="845" spans="1:6" ht="13.2">
      <c r="A845" s="74"/>
      <c r="D845" s="74"/>
      <c r="E845" s="74"/>
      <c r="F845" s="74"/>
    </row>
    <row r="846" spans="1:6" ht="13.2">
      <c r="A846" s="74"/>
      <c r="D846" s="74"/>
      <c r="E846" s="74"/>
      <c r="F846" s="74"/>
    </row>
    <row r="847" spans="1:6" ht="13.2">
      <c r="A847" s="74"/>
      <c r="D847" s="74"/>
      <c r="E847" s="74"/>
      <c r="F847" s="74"/>
    </row>
    <row r="848" spans="1:6" ht="13.2">
      <c r="A848" s="74"/>
      <c r="D848" s="74"/>
      <c r="E848" s="74"/>
      <c r="F848" s="74"/>
    </row>
    <row r="849" spans="1:6" ht="13.2">
      <c r="A849" s="74"/>
      <c r="D849" s="74"/>
      <c r="E849" s="74"/>
      <c r="F849" s="74"/>
    </row>
    <row r="850" spans="1:6" ht="13.2">
      <c r="A850" s="74"/>
      <c r="D850" s="74"/>
      <c r="E850" s="74"/>
      <c r="F850" s="74"/>
    </row>
    <row r="851" spans="1:6" ht="13.2">
      <c r="A851" s="74"/>
      <c r="D851" s="74"/>
      <c r="E851" s="74"/>
      <c r="F851" s="74"/>
    </row>
    <row r="852" spans="1:6" ht="13.2">
      <c r="A852" s="74"/>
      <c r="D852" s="74"/>
      <c r="E852" s="74"/>
      <c r="F852" s="74"/>
    </row>
    <row r="853" spans="1:6" ht="13.2">
      <c r="A853" s="74"/>
      <c r="D853" s="74"/>
      <c r="E853" s="74"/>
      <c r="F853" s="74"/>
    </row>
    <row r="854" spans="1:6" ht="13.2">
      <c r="A854" s="74"/>
      <c r="D854" s="74"/>
      <c r="E854" s="74"/>
      <c r="F854" s="74"/>
    </row>
    <row r="855" spans="1:6" ht="13.2">
      <c r="A855" s="74"/>
      <c r="D855" s="74"/>
      <c r="E855" s="74"/>
      <c r="F855" s="74"/>
    </row>
    <row r="856" spans="1:6" ht="13.2">
      <c r="A856" s="74"/>
      <c r="D856" s="74"/>
      <c r="E856" s="74"/>
      <c r="F856" s="74"/>
    </row>
    <row r="857" spans="1:6" ht="13.2">
      <c r="A857" s="74"/>
      <c r="D857" s="74"/>
      <c r="E857" s="74"/>
      <c r="F857" s="74"/>
    </row>
    <row r="858" spans="1:6" ht="13.2">
      <c r="A858" s="74"/>
      <c r="D858" s="74"/>
      <c r="E858" s="74"/>
      <c r="F858" s="74"/>
    </row>
    <row r="859" spans="1:6" ht="13.2">
      <c r="A859" s="74"/>
      <c r="D859" s="74"/>
      <c r="E859" s="74"/>
      <c r="F859" s="74"/>
    </row>
    <row r="860" spans="1:6" ht="13.2">
      <c r="A860" s="74"/>
      <c r="D860" s="74"/>
      <c r="E860" s="74"/>
      <c r="F860" s="74"/>
    </row>
    <row r="861" spans="1:6" ht="13.2">
      <c r="A861" s="74"/>
      <c r="D861" s="74"/>
      <c r="E861" s="74"/>
      <c r="F861" s="74"/>
    </row>
    <row r="862" spans="1:6" ht="13.2">
      <c r="A862" s="74"/>
      <c r="D862" s="74"/>
      <c r="E862" s="74"/>
      <c r="F862" s="74"/>
    </row>
    <row r="863" spans="1:6" ht="13.2">
      <c r="A863" s="74"/>
      <c r="D863" s="74"/>
      <c r="E863" s="74"/>
      <c r="F863" s="74"/>
    </row>
    <row r="864" spans="1:6" ht="13.2">
      <c r="A864" s="74"/>
      <c r="D864" s="74"/>
      <c r="E864" s="74"/>
      <c r="F864" s="74"/>
    </row>
    <row r="865" spans="1:6" ht="13.2">
      <c r="A865" s="74"/>
      <c r="D865" s="74"/>
      <c r="E865" s="74"/>
      <c r="F865" s="74"/>
    </row>
    <row r="866" spans="1:6" ht="13.2">
      <c r="A866" s="74"/>
      <c r="D866" s="74"/>
      <c r="E866" s="74"/>
      <c r="F866" s="74"/>
    </row>
    <row r="867" spans="1:6" ht="13.2">
      <c r="A867" s="74"/>
      <c r="D867" s="74"/>
      <c r="E867" s="74"/>
      <c r="F867" s="74"/>
    </row>
    <row r="868" spans="1:6" ht="13.2">
      <c r="A868" s="74"/>
      <c r="D868" s="74"/>
      <c r="E868" s="74"/>
      <c r="F868" s="74"/>
    </row>
    <row r="869" spans="1:6" ht="13.2">
      <c r="A869" s="74"/>
      <c r="D869" s="74"/>
      <c r="E869" s="74"/>
      <c r="F869" s="74"/>
    </row>
    <row r="870" spans="1:6" ht="13.2">
      <c r="A870" s="74"/>
      <c r="D870" s="74"/>
      <c r="E870" s="74"/>
      <c r="F870" s="74"/>
    </row>
    <row r="871" spans="1:6" ht="13.2">
      <c r="A871" s="74"/>
      <c r="D871" s="74"/>
      <c r="E871" s="74"/>
      <c r="F871" s="74"/>
    </row>
    <row r="872" spans="1:6" ht="13.2">
      <c r="A872" s="74"/>
      <c r="D872" s="74"/>
      <c r="E872" s="74"/>
      <c r="F872" s="74"/>
    </row>
    <row r="873" spans="1:6" ht="13.2">
      <c r="A873" s="74"/>
      <c r="D873" s="74"/>
      <c r="E873" s="74"/>
      <c r="F873" s="74"/>
    </row>
    <row r="874" spans="1:6" ht="13.2">
      <c r="A874" s="74"/>
      <c r="D874" s="74"/>
      <c r="E874" s="74"/>
      <c r="F874" s="74"/>
    </row>
    <row r="875" spans="1:6" ht="13.2">
      <c r="A875" s="74"/>
      <c r="D875" s="74"/>
      <c r="E875" s="74"/>
      <c r="F875" s="74"/>
    </row>
    <row r="876" spans="1:6" ht="13.2">
      <c r="A876" s="74"/>
      <c r="D876" s="74"/>
      <c r="E876" s="74"/>
      <c r="F876" s="74"/>
    </row>
    <row r="877" spans="1:6" ht="13.2">
      <c r="A877" s="74"/>
      <c r="D877" s="74"/>
      <c r="E877" s="74"/>
      <c r="F877" s="74"/>
    </row>
    <row r="878" spans="1:6" ht="13.2">
      <c r="A878" s="74"/>
      <c r="D878" s="74"/>
      <c r="E878" s="74"/>
      <c r="F878" s="74"/>
    </row>
    <row r="879" spans="1:6" ht="13.2">
      <c r="A879" s="74"/>
      <c r="D879" s="74"/>
      <c r="E879" s="74"/>
      <c r="F879" s="74"/>
    </row>
    <row r="880" spans="1:6" ht="13.2">
      <c r="A880" s="74"/>
      <c r="D880" s="74"/>
      <c r="E880" s="74"/>
      <c r="F880" s="74"/>
    </row>
    <row r="881" spans="1:6" ht="13.2">
      <c r="A881" s="74"/>
      <c r="D881" s="74"/>
      <c r="E881" s="74"/>
      <c r="F881" s="74"/>
    </row>
    <row r="882" spans="1:6" ht="13.2">
      <c r="A882" s="74"/>
      <c r="D882" s="74"/>
      <c r="E882" s="74"/>
      <c r="F882" s="74"/>
    </row>
    <row r="883" spans="1:6" ht="13.2">
      <c r="A883" s="74"/>
      <c r="D883" s="74"/>
      <c r="E883" s="74"/>
      <c r="F883" s="74"/>
    </row>
    <row r="884" spans="1:6" ht="13.2">
      <c r="A884" s="74"/>
      <c r="D884" s="74"/>
      <c r="E884" s="74"/>
      <c r="F884" s="74"/>
    </row>
    <row r="885" spans="1:6" ht="13.2">
      <c r="A885" s="74"/>
      <c r="D885" s="74"/>
      <c r="E885" s="74"/>
      <c r="F885" s="74"/>
    </row>
    <row r="886" spans="1:6" ht="13.2">
      <c r="A886" s="74"/>
      <c r="D886" s="74"/>
      <c r="E886" s="74"/>
      <c r="F886" s="74"/>
    </row>
    <row r="887" spans="1:6" ht="13.2">
      <c r="A887" s="74"/>
      <c r="D887" s="74"/>
      <c r="E887" s="74"/>
      <c r="F887" s="74"/>
    </row>
    <row r="888" spans="1:6" ht="13.2">
      <c r="A888" s="74"/>
      <c r="D888" s="74"/>
      <c r="E888" s="74"/>
      <c r="F888" s="74"/>
    </row>
    <row r="889" spans="1:6" ht="13.2">
      <c r="A889" s="74"/>
      <c r="D889" s="74"/>
      <c r="E889" s="74"/>
      <c r="F889" s="74"/>
    </row>
    <row r="890" spans="1:6" ht="13.2">
      <c r="A890" s="74"/>
      <c r="D890" s="74"/>
      <c r="E890" s="74"/>
      <c r="F890" s="74"/>
    </row>
    <row r="891" spans="1:6" ht="13.2">
      <c r="A891" s="74"/>
      <c r="D891" s="74"/>
      <c r="E891" s="74"/>
      <c r="F891" s="74"/>
    </row>
    <row r="892" spans="1:6" ht="13.2">
      <c r="A892" s="74"/>
      <c r="D892" s="74"/>
      <c r="E892" s="74"/>
      <c r="F892" s="74"/>
    </row>
    <row r="893" spans="1:6" ht="13.2">
      <c r="A893" s="74"/>
      <c r="D893" s="74"/>
      <c r="E893" s="74"/>
      <c r="F893" s="74"/>
    </row>
    <row r="894" spans="1:6" ht="13.2">
      <c r="A894" s="74"/>
      <c r="D894" s="74"/>
      <c r="E894" s="74"/>
      <c r="F894" s="74"/>
    </row>
    <row r="895" spans="1:6" ht="13.2">
      <c r="A895" s="74"/>
      <c r="D895" s="74"/>
      <c r="E895" s="74"/>
      <c r="F895" s="74"/>
    </row>
    <row r="896" spans="1:6" ht="13.2">
      <c r="A896" s="74"/>
      <c r="D896" s="74"/>
      <c r="E896" s="74"/>
      <c r="F896" s="74"/>
    </row>
    <row r="897" spans="1:6" ht="13.2">
      <c r="A897" s="74"/>
      <c r="D897" s="74"/>
      <c r="E897" s="74"/>
      <c r="F897" s="74"/>
    </row>
    <row r="898" spans="1:6" ht="13.2">
      <c r="A898" s="74"/>
      <c r="D898" s="74"/>
      <c r="E898" s="74"/>
      <c r="F898" s="74"/>
    </row>
    <row r="899" spans="1:6" ht="13.2">
      <c r="A899" s="74"/>
      <c r="D899" s="74"/>
      <c r="E899" s="74"/>
      <c r="F899" s="74"/>
    </row>
    <row r="900" spans="1:6" ht="13.2">
      <c r="A900" s="74"/>
      <c r="D900" s="74"/>
      <c r="E900" s="74"/>
      <c r="F900" s="74"/>
    </row>
    <row r="901" spans="1:6" ht="13.2">
      <c r="A901" s="74"/>
      <c r="D901" s="74"/>
      <c r="E901" s="74"/>
      <c r="F901" s="74"/>
    </row>
    <row r="902" spans="1:6" ht="13.2">
      <c r="A902" s="74"/>
      <c r="D902" s="74"/>
      <c r="E902" s="74"/>
      <c r="F902" s="74"/>
    </row>
    <row r="903" spans="1:6" ht="13.2">
      <c r="A903" s="74"/>
      <c r="D903" s="74"/>
      <c r="E903" s="74"/>
      <c r="F903" s="74"/>
    </row>
    <row r="904" spans="1:6" ht="13.2">
      <c r="A904" s="74"/>
      <c r="D904" s="74"/>
      <c r="E904" s="74"/>
      <c r="F904" s="74"/>
    </row>
    <row r="905" spans="1:6" ht="13.2">
      <c r="A905" s="74"/>
      <c r="D905" s="74"/>
      <c r="E905" s="74"/>
      <c r="F905" s="74"/>
    </row>
    <row r="906" spans="1:6" ht="13.2">
      <c r="A906" s="74"/>
      <c r="D906" s="74"/>
      <c r="E906" s="74"/>
      <c r="F906" s="74"/>
    </row>
    <row r="907" spans="1:6" ht="13.2">
      <c r="A907" s="74"/>
      <c r="D907" s="74"/>
      <c r="E907" s="74"/>
      <c r="F907" s="74"/>
    </row>
    <row r="908" spans="1:6" ht="13.2">
      <c r="A908" s="74"/>
      <c r="D908" s="74"/>
      <c r="E908" s="74"/>
      <c r="F908" s="74"/>
    </row>
    <row r="909" spans="1:6" ht="13.2">
      <c r="A909" s="74"/>
      <c r="D909" s="74"/>
      <c r="E909" s="74"/>
      <c r="F909" s="74"/>
    </row>
    <row r="910" spans="1:6" ht="13.2">
      <c r="A910" s="74"/>
      <c r="D910" s="74"/>
      <c r="E910" s="74"/>
      <c r="F910" s="74"/>
    </row>
    <row r="911" spans="1:6" ht="13.2">
      <c r="A911" s="74"/>
      <c r="D911" s="74"/>
      <c r="E911" s="74"/>
      <c r="F911" s="74"/>
    </row>
    <row r="912" spans="1:6" ht="13.2">
      <c r="A912" s="74"/>
      <c r="D912" s="74"/>
      <c r="E912" s="74"/>
      <c r="F912" s="74"/>
    </row>
    <row r="913" spans="1:6" ht="13.2">
      <c r="A913" s="74"/>
      <c r="D913" s="74"/>
      <c r="E913" s="74"/>
      <c r="F913" s="74"/>
    </row>
    <row r="914" spans="1:6" ht="13.2">
      <c r="A914" s="74"/>
      <c r="D914" s="74"/>
      <c r="E914" s="74"/>
      <c r="F914" s="74"/>
    </row>
    <row r="915" spans="1:6" ht="13.2">
      <c r="A915" s="74"/>
      <c r="D915" s="74"/>
      <c r="E915" s="74"/>
      <c r="F915" s="74"/>
    </row>
    <row r="916" spans="1:6" ht="13.2">
      <c r="A916" s="74"/>
      <c r="D916" s="74"/>
      <c r="E916" s="74"/>
      <c r="F916" s="74"/>
    </row>
    <row r="917" spans="1:6" ht="13.2">
      <c r="A917" s="74"/>
      <c r="D917" s="74"/>
      <c r="E917" s="74"/>
      <c r="F917" s="74"/>
    </row>
    <row r="918" spans="1:6" ht="13.2">
      <c r="A918" s="74"/>
      <c r="D918" s="74"/>
      <c r="E918" s="74"/>
      <c r="F918" s="74"/>
    </row>
    <row r="919" spans="1:6" ht="13.2">
      <c r="A919" s="74"/>
      <c r="D919" s="74"/>
      <c r="E919" s="74"/>
      <c r="F919" s="74"/>
    </row>
    <row r="920" spans="1:6" ht="13.2">
      <c r="A920" s="74"/>
      <c r="D920" s="74"/>
      <c r="E920" s="74"/>
      <c r="F920" s="74"/>
    </row>
    <row r="921" spans="1:6" ht="13.2">
      <c r="A921" s="74"/>
      <c r="D921" s="74"/>
      <c r="E921" s="74"/>
      <c r="F921" s="74"/>
    </row>
    <row r="922" spans="1:6" ht="13.2">
      <c r="A922" s="74"/>
      <c r="D922" s="74"/>
      <c r="E922" s="74"/>
      <c r="F922" s="74"/>
    </row>
    <row r="923" spans="1:6" ht="13.2">
      <c r="A923" s="74"/>
      <c r="D923" s="74"/>
      <c r="E923" s="74"/>
      <c r="F923" s="74"/>
    </row>
    <row r="924" spans="1:6" ht="13.2">
      <c r="A924" s="74"/>
      <c r="D924" s="74"/>
      <c r="E924" s="74"/>
      <c r="F924" s="74"/>
    </row>
    <row r="925" spans="1:6" ht="13.2">
      <c r="A925" s="74"/>
      <c r="D925" s="74"/>
      <c r="E925" s="74"/>
      <c r="F925" s="74"/>
    </row>
    <row r="926" spans="1:6" ht="13.2">
      <c r="A926" s="74"/>
      <c r="D926" s="74"/>
      <c r="E926" s="74"/>
      <c r="F926" s="74"/>
    </row>
    <row r="927" spans="1:6" ht="13.2">
      <c r="A927" s="74"/>
      <c r="D927" s="74"/>
      <c r="E927" s="74"/>
      <c r="F927" s="74"/>
    </row>
    <row r="928" spans="1:6" ht="13.2">
      <c r="A928" s="74"/>
      <c r="D928" s="74"/>
      <c r="E928" s="74"/>
      <c r="F928" s="74"/>
    </row>
    <row r="929" spans="1:6" ht="13.2">
      <c r="A929" s="74"/>
      <c r="D929" s="74"/>
      <c r="E929" s="74"/>
      <c r="F929" s="74"/>
    </row>
    <row r="930" spans="1:6" ht="13.2">
      <c r="A930" s="74"/>
      <c r="D930" s="74"/>
      <c r="E930" s="74"/>
      <c r="F930" s="74"/>
    </row>
    <row r="931" spans="1:6" ht="13.2">
      <c r="A931" s="74"/>
      <c r="D931" s="74"/>
      <c r="E931" s="74"/>
      <c r="F931" s="74"/>
    </row>
    <row r="932" spans="1:6" ht="13.2">
      <c r="A932" s="74"/>
      <c r="D932" s="74"/>
      <c r="E932" s="74"/>
      <c r="F932" s="74"/>
    </row>
    <row r="933" spans="1:6" ht="13.2">
      <c r="A933" s="74"/>
      <c r="D933" s="74"/>
      <c r="E933" s="74"/>
      <c r="F933" s="74"/>
    </row>
    <row r="934" spans="1:6" ht="13.2">
      <c r="A934" s="74"/>
      <c r="D934" s="74"/>
      <c r="E934" s="74"/>
      <c r="F934" s="74"/>
    </row>
    <row r="935" spans="1:6" ht="13.2">
      <c r="A935" s="74"/>
      <c r="D935" s="74"/>
      <c r="E935" s="74"/>
      <c r="F935" s="74"/>
    </row>
    <row r="936" spans="1:6" ht="13.2">
      <c r="A936" s="74"/>
      <c r="D936" s="74"/>
      <c r="E936" s="74"/>
      <c r="F936" s="74"/>
    </row>
    <row r="937" spans="1:6" ht="13.2">
      <c r="A937" s="74"/>
      <c r="D937" s="74"/>
      <c r="E937" s="74"/>
      <c r="F937" s="74"/>
    </row>
    <row r="938" spans="1:6" ht="13.2">
      <c r="A938" s="74"/>
      <c r="D938" s="74"/>
      <c r="E938" s="74"/>
      <c r="F938" s="74"/>
    </row>
    <row r="939" spans="1:6" ht="13.2">
      <c r="A939" s="74"/>
      <c r="D939" s="74"/>
      <c r="E939" s="74"/>
      <c r="F939" s="74"/>
    </row>
    <row r="940" spans="1:6" ht="13.2">
      <c r="A940" s="74"/>
      <c r="D940" s="74"/>
      <c r="E940" s="74"/>
      <c r="F940" s="74"/>
    </row>
    <row r="941" spans="1:6" ht="13.2">
      <c r="A941" s="74"/>
      <c r="D941" s="74"/>
      <c r="E941" s="74"/>
      <c r="F941" s="74"/>
    </row>
    <row r="942" spans="1:6" ht="13.2">
      <c r="A942" s="74"/>
      <c r="D942" s="74"/>
      <c r="E942" s="74"/>
      <c r="F942" s="74"/>
    </row>
    <row r="943" spans="1:6" ht="13.2">
      <c r="A943" s="74"/>
      <c r="D943" s="74"/>
      <c r="E943" s="74"/>
      <c r="F943" s="74"/>
    </row>
    <row r="944" spans="1:6" ht="13.2">
      <c r="A944" s="74"/>
      <c r="D944" s="74"/>
      <c r="E944" s="74"/>
      <c r="F944" s="74"/>
    </row>
    <row r="945" spans="1:6" ht="13.2">
      <c r="A945" s="74"/>
      <c r="D945" s="74"/>
      <c r="E945" s="74"/>
      <c r="F945" s="74"/>
    </row>
    <row r="946" spans="1:6" ht="13.2">
      <c r="A946" s="74"/>
      <c r="D946" s="74"/>
      <c r="E946" s="74"/>
      <c r="F946" s="74"/>
    </row>
    <row r="947" spans="1:6" ht="13.2">
      <c r="A947" s="74"/>
      <c r="D947" s="74"/>
      <c r="E947" s="74"/>
      <c r="F947" s="74"/>
    </row>
    <row r="948" spans="1:6" ht="13.2">
      <c r="A948" s="74"/>
      <c r="D948" s="74"/>
      <c r="E948" s="74"/>
      <c r="F948" s="74"/>
    </row>
    <row r="949" spans="1:6" ht="13.2">
      <c r="A949" s="74"/>
      <c r="D949" s="74"/>
      <c r="E949" s="74"/>
      <c r="F949" s="74"/>
    </row>
    <row r="950" spans="1:6" ht="13.2">
      <c r="A950" s="74"/>
      <c r="D950" s="74"/>
      <c r="E950" s="74"/>
      <c r="F950" s="74"/>
    </row>
    <row r="951" spans="1:6" ht="13.2">
      <c r="A951" s="74"/>
      <c r="D951" s="74"/>
      <c r="E951" s="74"/>
      <c r="F951" s="74"/>
    </row>
    <row r="952" spans="1:6" ht="13.2">
      <c r="A952" s="74"/>
      <c r="D952" s="74"/>
      <c r="E952" s="74"/>
      <c r="F952" s="74"/>
    </row>
    <row r="953" spans="1:6" ht="13.2">
      <c r="A953" s="74"/>
      <c r="D953" s="74"/>
      <c r="E953" s="74"/>
      <c r="F953" s="74"/>
    </row>
    <row r="954" spans="1:6" ht="13.2">
      <c r="A954" s="74"/>
      <c r="D954" s="74"/>
      <c r="E954" s="74"/>
      <c r="F954" s="74"/>
    </row>
    <row r="955" spans="1:6" ht="13.2">
      <c r="A955" s="74"/>
      <c r="D955" s="74"/>
      <c r="E955" s="74"/>
      <c r="F955" s="74"/>
    </row>
    <row r="956" spans="1:6" ht="13.2">
      <c r="A956" s="74"/>
      <c r="D956" s="74"/>
      <c r="E956" s="74"/>
      <c r="F956" s="74"/>
    </row>
    <row r="957" spans="1:6" ht="13.2">
      <c r="A957" s="74"/>
      <c r="D957" s="74"/>
      <c r="E957" s="74"/>
      <c r="F957" s="74"/>
    </row>
    <row r="958" spans="1:6" ht="13.2">
      <c r="A958" s="74"/>
      <c r="D958" s="74"/>
      <c r="E958" s="74"/>
      <c r="F958" s="74"/>
    </row>
    <row r="959" spans="1:6" ht="13.2">
      <c r="A959" s="74"/>
      <c r="D959" s="74"/>
      <c r="E959" s="74"/>
      <c r="F959" s="74"/>
    </row>
    <row r="960" spans="1:6" ht="13.2">
      <c r="A960" s="74"/>
      <c r="D960" s="74"/>
      <c r="E960" s="74"/>
      <c r="F960" s="74"/>
    </row>
    <row r="961" spans="1:6" ht="13.2">
      <c r="A961" s="74"/>
      <c r="D961" s="74"/>
      <c r="E961" s="74"/>
      <c r="F961" s="74"/>
    </row>
    <row r="962" spans="1:6" ht="13.2">
      <c r="A962" s="74"/>
      <c r="D962" s="74"/>
      <c r="E962" s="74"/>
      <c r="F962" s="74"/>
    </row>
    <row r="963" spans="1:6" ht="13.2">
      <c r="A963" s="74"/>
      <c r="D963" s="74"/>
      <c r="E963" s="74"/>
      <c r="F963" s="74"/>
    </row>
    <row r="964" spans="1:6" ht="13.2">
      <c r="A964" s="74"/>
      <c r="D964" s="74"/>
      <c r="E964" s="74"/>
      <c r="F964" s="74"/>
    </row>
    <row r="965" spans="1:6" ht="13.2">
      <c r="A965" s="74"/>
      <c r="D965" s="74"/>
      <c r="E965" s="74"/>
      <c r="F965" s="74"/>
    </row>
    <row r="966" spans="1:6" ht="13.2">
      <c r="A966" s="74"/>
      <c r="D966" s="74"/>
      <c r="E966" s="74"/>
      <c r="F966" s="74"/>
    </row>
    <row r="967" spans="1:6" ht="13.2">
      <c r="A967" s="74"/>
      <c r="D967" s="74"/>
      <c r="E967" s="74"/>
      <c r="F967" s="74"/>
    </row>
    <row r="968" spans="1:6" ht="13.2">
      <c r="A968" s="74"/>
      <c r="D968" s="74"/>
      <c r="E968" s="74"/>
      <c r="F968" s="74"/>
    </row>
    <row r="969" spans="1:6" ht="13.2">
      <c r="A969" s="74"/>
      <c r="D969" s="74"/>
      <c r="E969" s="74"/>
      <c r="F969" s="74"/>
    </row>
    <row r="970" spans="1:6" ht="13.2">
      <c r="A970" s="74"/>
      <c r="D970" s="74"/>
      <c r="E970" s="74"/>
      <c r="F970" s="74"/>
    </row>
    <row r="971" spans="1:6" ht="13.2">
      <c r="A971" s="74"/>
      <c r="D971" s="74"/>
      <c r="E971" s="74"/>
      <c r="F971" s="74"/>
    </row>
    <row r="972" spans="1:6" ht="13.2">
      <c r="A972" s="74"/>
      <c r="D972" s="74"/>
      <c r="E972" s="74"/>
      <c r="F972" s="74"/>
    </row>
    <row r="973" spans="1:6" ht="13.2">
      <c r="A973" s="74"/>
      <c r="D973" s="74"/>
      <c r="E973" s="74"/>
      <c r="F973" s="74"/>
    </row>
    <row r="974" spans="1:6" ht="13.2">
      <c r="A974" s="74"/>
      <c r="D974" s="74"/>
      <c r="E974" s="74"/>
      <c r="F974" s="74"/>
    </row>
    <row r="975" spans="1:6" ht="13.2">
      <c r="A975" s="74"/>
      <c r="D975" s="74"/>
      <c r="E975" s="74"/>
      <c r="F975" s="74"/>
    </row>
    <row r="976" spans="1:6" ht="13.2">
      <c r="A976" s="74"/>
      <c r="D976" s="74"/>
      <c r="E976" s="74"/>
      <c r="F976" s="74"/>
    </row>
    <row r="977" spans="1:6" ht="13.2">
      <c r="A977" s="74"/>
      <c r="D977" s="74"/>
      <c r="E977" s="74"/>
      <c r="F977" s="74"/>
    </row>
    <row r="978" spans="1:6" ht="13.2">
      <c r="A978" s="74"/>
      <c r="D978" s="74"/>
      <c r="E978" s="74"/>
      <c r="F978" s="74"/>
    </row>
    <row r="979" spans="1:6" ht="13.2">
      <c r="A979" s="74"/>
      <c r="D979" s="74"/>
      <c r="E979" s="74"/>
      <c r="F979" s="74"/>
    </row>
    <row r="980" spans="1:6" ht="13.2">
      <c r="A980" s="74"/>
      <c r="D980" s="74"/>
      <c r="E980" s="74"/>
      <c r="F980" s="74"/>
    </row>
    <row r="981" spans="1:6" ht="13.2">
      <c r="A981" s="74"/>
      <c r="D981" s="74"/>
      <c r="E981" s="74"/>
      <c r="F981" s="74"/>
    </row>
    <row r="982" spans="1:6" ht="13.2">
      <c r="A982" s="74"/>
      <c r="D982" s="74"/>
      <c r="E982" s="74"/>
      <c r="F982" s="74"/>
    </row>
    <row r="983" spans="1:6" ht="13.2">
      <c r="A983" s="74"/>
      <c r="D983" s="74"/>
      <c r="E983" s="74"/>
      <c r="F983" s="74"/>
    </row>
    <row r="984" spans="1:6" ht="13.2">
      <c r="A984" s="74"/>
      <c r="D984" s="74"/>
      <c r="E984" s="74"/>
      <c r="F984" s="74"/>
    </row>
    <row r="985" spans="1:6" ht="13.2">
      <c r="A985" s="74"/>
      <c r="D985" s="74"/>
      <c r="E985" s="74"/>
      <c r="F985" s="74"/>
    </row>
    <row r="986" spans="1:6" ht="13.2">
      <c r="A986" s="74"/>
      <c r="D986" s="74"/>
      <c r="E986" s="74"/>
      <c r="F986" s="74"/>
    </row>
    <row r="987" spans="1:6" ht="13.2">
      <c r="A987" s="74"/>
      <c r="D987" s="74"/>
      <c r="E987" s="74"/>
      <c r="F987" s="74"/>
    </row>
    <row r="988" spans="1:6" ht="13.2">
      <c r="A988" s="74"/>
      <c r="D988" s="74"/>
      <c r="E988" s="74"/>
      <c r="F988" s="74"/>
    </row>
    <row r="989" spans="1:6" ht="13.2">
      <c r="A989" s="74"/>
      <c r="D989" s="74"/>
      <c r="E989" s="74"/>
      <c r="F989" s="74"/>
    </row>
    <row r="990" spans="1:6" ht="13.2">
      <c r="A990" s="74"/>
      <c r="D990" s="74"/>
      <c r="E990" s="74"/>
      <c r="F990" s="74"/>
    </row>
    <row r="991" spans="1:6" ht="13.2">
      <c r="A991" s="74"/>
      <c r="D991" s="74"/>
      <c r="E991" s="74"/>
      <c r="F991" s="74"/>
    </row>
    <row r="992" spans="1:6" ht="13.2">
      <c r="A992" s="74"/>
      <c r="D992" s="74"/>
      <c r="E992" s="74"/>
      <c r="F992" s="74"/>
    </row>
    <row r="993" spans="1:6" ht="13.2">
      <c r="A993" s="74"/>
      <c r="D993" s="74"/>
      <c r="E993" s="74"/>
      <c r="F993" s="74"/>
    </row>
    <row r="994" spans="1:6" ht="13.2">
      <c r="A994" s="74"/>
      <c r="D994" s="74"/>
      <c r="E994" s="74"/>
      <c r="F994" s="74"/>
    </row>
    <row r="995" spans="1:6" ht="13.2">
      <c r="A995" s="74"/>
      <c r="D995" s="74"/>
      <c r="E995" s="74"/>
      <c r="F995" s="74"/>
    </row>
    <row r="996" spans="1:6" ht="13.2">
      <c r="A996" s="74"/>
      <c r="D996" s="74"/>
      <c r="E996" s="74"/>
      <c r="F996" s="74"/>
    </row>
    <row r="997" spans="1:6" ht="13.2">
      <c r="A997" s="74"/>
      <c r="D997" s="74"/>
      <c r="E997" s="74"/>
      <c r="F997" s="74"/>
    </row>
    <row r="998" spans="1:6" ht="13.2">
      <c r="A998" s="74"/>
      <c r="D998" s="74"/>
      <c r="E998" s="74"/>
      <c r="F998" s="74"/>
    </row>
    <row r="999" spans="1:6" ht="13.2">
      <c r="A999" s="74"/>
      <c r="D999" s="74"/>
      <c r="E999" s="74"/>
      <c r="F999" s="74"/>
    </row>
  </sheetData>
  <mergeCells count="2">
    <mergeCell ref="A9:G9"/>
    <mergeCell ref="A26:G26"/>
  </mergeCells>
  <conditionalFormatting sqref="E38:E86">
    <cfRule type="notContainsBlanks" dxfId="0" priority="1">
      <formula>LEN(TRIM(E38))&gt;0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Formulierreacties 1</vt:lpstr>
      <vt:lpstr>Ongeldige Stemmen</vt:lpstr>
      <vt:lpstr>Calculator TK</vt:lpstr>
      <vt:lpstr>Calculator EP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Friso's Laptop</dc:creator>
  <cp:lastModifiedBy>Friso's Laptop</cp:lastModifiedBy>
  <dcterms:created xsi:type="dcterms:W3CDTF">2020-07-14T18:41:19Z</dcterms:created>
  <dcterms:modified xsi:type="dcterms:W3CDTF">2020-07-14T18:41:20Z</dcterms:modified>
</cp:coreProperties>
</file>