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rblad" sheetId="1" r:id="rId3"/>
    <sheet state="visible" name="Uitslag" sheetId="2" r:id="rId4"/>
    <sheet state="visible" name="Individueel" sheetId="3" r:id="rId5"/>
    <sheet state="visible" name="Bronbestand" sheetId="4" r:id="rId6"/>
    <sheet state="visible" name="TNL Stemmen per provincie" sheetId="5" r:id="rId7"/>
    <sheet state="visible" name="Interesse in speerpunten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Cijfer tussen 0-10 voor kwalitatieve bijdrage aan het medialandschap op RMTK.</t>
      </text>
    </comment>
    <comment authorId="0" ref="G2">
      <text>
        <t xml:space="preserve">Cijfer tussen 0-10 voor de kwaliteit van de informatievoorziening vanuit de partij.</t>
      </text>
    </comment>
    <comment authorId="0" ref="M2">
      <text>
        <t xml:space="preserve">3 cijfers tussen 0-10 voor de 3 gekozen speerpunten. Cijfer wordt met randomfactor bepaald.</t>
      </text>
    </comment>
    <comment authorId="0" ref="N2">
      <text>
        <t xml:space="preserve">Cijfer tussen 0-10 voor de bijdrage aan de metasituatie van RMTK.</t>
      </text>
    </comment>
    <comment authorId="0" ref="T2">
      <text>
        <t xml:space="preserve">Aantal deelnames aan verkiezingsdebatten.</t>
      </text>
    </comment>
    <comment authorId="0" ref="V2">
      <text>
        <t xml:space="preserve">Cijfer tussen 0-10 voor de kwalitatieve bijdrage aan de verkiezingsdebatten.</t>
      </text>
    </comment>
    <comment authorId="0" ref="W2">
      <text>
        <t xml:space="preserve">Cijfer tussen 0-10 voor de kwaliteit en aandacht die is besteed aan het verkiezingsprogramma.</t>
      </text>
    </comment>
    <comment authorId="0" ref="Y2">
      <text>
        <t xml:space="preserve">Wordt momenteel niet gebruikt.</t>
      </text>
    </comment>
    <comment authorId="0" ref="AA2">
      <text>
        <t xml:space="preserve">Aantal posters ingediend bij de propagandacompetitie.</t>
      </text>
    </comment>
    <comment authorId="0" ref="AB2">
      <text>
        <t xml:space="preserve">Cijfer tussen 0-10 voor de kwaliteit van de ingeleverde posters bij de propagandacompetitie.</t>
      </text>
    </comment>
    <comment authorId="0" ref="AR2">
      <text>
        <t xml:space="preserve">Absolute aantal bijgewoonde stemmingen geteld voor alle in de verkiezingen gewonnen zetels die nog steeds aan de partij toehoren.</t>
      </text>
    </comment>
    <comment authorId="0" ref="AT2">
      <text>
        <t xml:space="preserve">Absolute aantal mogelijke stemmingen geteld voor alle in de verkiezingen gewonnen zetels die nog steeds aan de partij toehoren.</t>
      </text>
    </comment>
    <comment authorId="0" ref="AV2">
      <text>
        <t xml:space="preserve">Aantal ingediende moties.</t>
      </text>
    </comment>
    <comment authorId="0" ref="AW2">
      <text>
        <t xml:space="preserve">Aantal ingediende debatten.</t>
      </text>
    </comment>
    <comment authorId="0" ref="AY2">
      <text>
        <t xml:space="preserve">Aantal ingediende kamerbrieven (excl. nota's).</t>
      </text>
    </comment>
    <comment authorId="0" ref="BA2">
      <text>
        <t xml:space="preserve">Aantal ingediende nota's.</t>
      </text>
    </comment>
    <comment authorId="0" ref="BC2">
      <text>
        <t xml:space="preserve">Aantal ingediende koninklijke besluiten.</t>
      </text>
    </comment>
    <comment authorId="0" ref="BE2">
      <text>
        <t xml:space="preserve">Aantal ingediende wetten.</t>
      </text>
    </comment>
    <comment authorId="0" ref="BF2">
      <text>
        <t xml:space="preserve">Aantal ingediende amendementen.</t>
      </text>
    </comment>
    <comment authorId="0" ref="BH2">
      <text>
        <t xml:space="preserve">Cijfer tussen 0-10 voor de kwalitatieve bijdrage aan normale debatten.</t>
      </text>
    </comment>
    <comment authorId="0" ref="AB59">
      <text>
        <t xml:space="preserve">alleen vanwege de cactus</t>
      </text>
    </comment>
  </commentList>
</comments>
</file>

<file path=xl/sharedStrings.xml><?xml version="1.0" encoding="utf-8"?>
<sst xmlns="http://schemas.openxmlformats.org/spreadsheetml/2006/main" count="252" uniqueCount="182">
  <si>
    <t>RMTK verkiezingen simulatie</t>
  </si>
  <si>
    <t>Welkom,</t>
  </si>
  <si>
    <t>Dit document wordt gebruikt voor het bepalen van de uitslag voor de RMTK verkiezingen.</t>
  </si>
  <si>
    <t>Dit document berekent op basis van een aantal variabelen de uitslag van de tweede kamerverkiezingen.</t>
  </si>
  <si>
    <t>Om fraude te voorkomen is de volledige sheet versleuteld en bied enkel een overzicht van de gehanteerde variabelen en de daaraan verbonden uitkomsten.</t>
  </si>
  <si>
    <t>Verantwoording</t>
  </si>
  <si>
    <t>Bij het samenstellen van de uitslag is met uiterste zorgvuldigheid gewerkt om geen fouten te maken.</t>
  </si>
  <si>
    <t>De sheet wordt ingevuld door de Secretaris-Generaal van RMTK en de ingevoerde variabelen worden gevalideerd door de kiesraad.</t>
  </si>
  <si>
    <t>Mochten er desondanks fouten zijn gemaakt dan kunt u dit melden bij de Secretaris-Generaal via Discord of via de Modmail.</t>
  </si>
  <si>
    <t>Aan de uitkomsten in deze sheet kunnen geen rechten worden ontleend.</t>
  </si>
  <si>
    <t>Was getekend,</t>
  </si>
  <si>
    <t>Uw Secretaris-Generaal</t>
  </si>
  <si>
    <t>/u/RkRs21</t>
  </si>
  <si>
    <t>Belangrijke informatie</t>
  </si>
  <si>
    <t>Dit document is gebruikt voor de uitslag van:</t>
  </si>
  <si>
    <t>Verkiezingen XI</t>
  </si>
  <si>
    <t>Aantal zetels in de tweede kamer:</t>
  </si>
  <si>
    <t>Dit document is versie:</t>
  </si>
  <si>
    <t>5.0.0</t>
  </si>
  <si>
    <t>De Secretaris-Generaal van dienst:</t>
  </si>
  <si>
    <t>De kiesraad bestaat uit:</t>
  </si>
  <si>
    <t>/u/th8</t>
  </si>
  <si>
    <t>/u/HiddeVdV96</t>
  </si>
  <si>
    <t>/u/7Hielke</t>
  </si>
  <si>
    <t>Verantwoording over de uitslag:</t>
  </si>
  <si>
    <t>De uitslag en het juist invullen van dit document is gecontroleerd door:</t>
  </si>
  <si>
    <t>Naam</t>
  </si>
  <si>
    <t>Functie</t>
  </si>
  <si>
    <t>Datum</t>
  </si>
  <si>
    <t>Secretaris-Generaal</t>
  </si>
  <si>
    <t>Lid Kiesraad</t>
  </si>
  <si>
    <t>Deze sheet en haar uitkomst is vergrendeld:</t>
  </si>
  <si>
    <t>Door:</t>
  </si>
  <si>
    <t>Datum:</t>
  </si>
  <si>
    <t>De leden van de kiesraad dienen in de uitslagpost te bevestigen dat de vergrendelde sheet gelijk is aan het aan hen voorgelegde document.</t>
  </si>
  <si>
    <t>End of sheet</t>
  </si>
  <si>
    <t>Beknopte Uitslag</t>
  </si>
  <si>
    <t>Partij</t>
  </si>
  <si>
    <t>1NL</t>
  </si>
  <si>
    <t>SP</t>
  </si>
  <si>
    <t>ACAB</t>
  </si>
  <si>
    <t>LTD</t>
  </si>
  <si>
    <t>GPA</t>
  </si>
  <si>
    <t>Totaal</t>
  </si>
  <si>
    <t>Zetels</t>
  </si>
  <si>
    <t>Uitslag</t>
  </si>
  <si>
    <t>Partij 1</t>
  </si>
  <si>
    <t>Partij 2</t>
  </si>
  <si>
    <t>Partij 3</t>
  </si>
  <si>
    <t>Partij 4</t>
  </si>
  <si>
    <t>Partij 5</t>
  </si>
  <si>
    <t>stemmen</t>
  </si>
  <si>
    <t>Totaal stemmen</t>
  </si>
  <si>
    <t>Berekende zetels</t>
  </si>
  <si>
    <t>Werkelijke aantal zetels</t>
  </si>
  <si>
    <t>Uitgebrachte stemmen:</t>
  </si>
  <si>
    <t>Kiesdeler voorkeurszetels</t>
  </si>
  <si>
    <t>Verkozen</t>
  </si>
  <si>
    <t>Aantal zetels:</t>
  </si>
  <si>
    <t>Voorkeurszetel</t>
  </si>
  <si>
    <t>Kiesdeler</t>
  </si>
  <si>
    <t>TNL</t>
  </si>
  <si>
    <t>Media</t>
  </si>
  <si>
    <t>Overige</t>
  </si>
  <si>
    <t>Campagne</t>
  </si>
  <si>
    <t>Politiek</t>
  </si>
  <si>
    <t>Stemmen</t>
  </si>
  <si>
    <t>Cijfer media</t>
  </si>
  <si>
    <t>Cijfer Woordvoering</t>
  </si>
  <si>
    <t>Media Score</t>
  </si>
  <si>
    <t>Woordvoering Score</t>
  </si>
  <si>
    <t>Totaal Score</t>
  </si>
  <si>
    <t>Cijfer Speerpunten</t>
  </si>
  <si>
    <t>Cijfer Meta</t>
  </si>
  <si>
    <t>Speerpunten Score</t>
  </si>
  <si>
    <t>Meta Score</t>
  </si>
  <si>
    <t>Aantal Debatten</t>
  </si>
  <si>
    <t>Debat Cijfer</t>
  </si>
  <si>
    <t>Programma Cijfer</t>
  </si>
  <si>
    <t>Pledgecard Cijfer</t>
  </si>
  <si>
    <t>Aantal Posters</t>
  </si>
  <si>
    <t>Posters Cijfer</t>
  </si>
  <si>
    <t>Aantal Debatten Score</t>
  </si>
  <si>
    <t>Debat Cijfer Score</t>
  </si>
  <si>
    <t>Programma Cijfer Score</t>
  </si>
  <si>
    <t>Pledgecard Cijfer Score</t>
  </si>
  <si>
    <t>Aantal Posters Score</t>
  </si>
  <si>
    <t>Posters Cijfer Score</t>
  </si>
  <si>
    <t>Stemming bijgewoond</t>
  </si>
  <si>
    <t>Max Stemmingen</t>
  </si>
  <si>
    <t>Moties</t>
  </si>
  <si>
    <t>Debatten</t>
  </si>
  <si>
    <t>Kamerbrieven</t>
  </si>
  <si>
    <t>Nota's</t>
  </si>
  <si>
    <t>Koninklijke Besluiten</t>
  </si>
  <si>
    <t>Wetten</t>
  </si>
  <si>
    <t>Amendementen</t>
  </si>
  <si>
    <t>Cijfer Debat Deelname</t>
  </si>
  <si>
    <t>Score Stemmingen Bijgewoond</t>
  </si>
  <si>
    <t>ScoreMoties</t>
  </si>
  <si>
    <t>Score Debatten</t>
  </si>
  <si>
    <t>Score Kamerbrieven</t>
  </si>
  <si>
    <t>Score Nota's</t>
  </si>
  <si>
    <t>Score Wetten</t>
  </si>
  <si>
    <t>Score Amendementen</t>
  </si>
  <si>
    <t>Score Debatdeelname</t>
  </si>
  <si>
    <t>Totaal Stemmen</t>
  </si>
  <si>
    <t>Partijstemmen Herverdeeld</t>
  </si>
  <si>
    <t>Weging</t>
  </si>
  <si>
    <t>/u/kajtuu98</t>
  </si>
  <si>
    <t>/u/LucasV98</t>
  </si>
  <si>
    <t>/u/timelapse00</t>
  </si>
  <si>
    <t>/u/theguus</t>
  </si>
  <si>
    <t>/u/Hans-Wiegel</t>
  </si>
  <si>
    <t>/u/Keijeman</t>
  </si>
  <si>
    <t>/u/dagelijksestijl</t>
  </si>
  <si>
    <t>/u/tocqueville95</t>
  </si>
  <si>
    <t>/u/Der_Kohl</t>
  </si>
  <si>
    <t>/u/LordAverap</t>
  </si>
  <si>
    <t>/u/TheRealJanSanono</t>
  </si>
  <si>
    <t>/u/Dekks_Was_Taken</t>
  </si>
  <si>
    <t>/u/yee_olde_Alberto</t>
  </si>
  <si>
    <t>/u/tariklfc</t>
  </si>
  <si>
    <t>/u/Yeblured</t>
  </si>
  <si>
    <t>/u/xeloa</t>
  </si>
  <si>
    <t>/u/MerijnZ1</t>
  </si>
  <si>
    <t>/u/raaf___</t>
  </si>
  <si>
    <t>/u/Sylviagony</t>
  </si>
  <si>
    <t>/u/koelan_vds</t>
  </si>
  <si>
    <t>/u/jlarti098</t>
  </si>
  <si>
    <t>/u/-___-_</t>
  </si>
  <si>
    <t>/u/ToukieDatak</t>
  </si>
  <si>
    <t>/u/House_of_Farts</t>
  </si>
  <si>
    <t>/u/rik079</t>
  </si>
  <si>
    <t>/u/Sushishine</t>
  </si>
  <si>
    <t>/u/JohanCAvdM</t>
  </si>
  <si>
    <t>/u/Alfus</t>
  </si>
  <si>
    <t>/u/MTFD</t>
  </si>
  <si>
    <t>/u/Koopabro</t>
  </si>
  <si>
    <t>/u/Ethiowolf</t>
  </si>
  <si>
    <t>Aantal zetels te verdelen</t>
  </si>
  <si>
    <t>In te vullen</t>
  </si>
  <si>
    <t>Deelnemende partijen</t>
  </si>
  <si>
    <t>Stemmen TNL</t>
  </si>
  <si>
    <t>Stemmen Campagne</t>
  </si>
  <si>
    <t>Stemmen Media</t>
  </si>
  <si>
    <t>Stemmen Politiek</t>
  </si>
  <si>
    <t>Stemmen Overig</t>
  </si>
  <si>
    <t>Ambassade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</si>
  <si>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</si>
  <si>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</si>
  <si>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</si>
  <si>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</si>
  <si>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</si>
  <si>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</si>
  <si>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</si>
  <si>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</si>
  <si>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</si>
  <si>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Overzees</t>
  </si>
  <si>
    <t>Utrecht</t>
  </si>
  <si>
    <t>Zeeland</t>
  </si>
  <si>
    <t>Zuid-Holland</t>
  </si>
  <si>
    <t>Blanco</t>
  </si>
  <si>
    <t>Speerpunt</t>
  </si>
  <si>
    <t>Interessecijfer</t>
  </si>
  <si>
    <t>Partijen</t>
  </si>
  <si>
    <t>Aantal partijen</t>
  </si>
  <si>
    <t>Cijfer per partij</t>
  </si>
  <si>
    <t>Corruptie- en kartelbestrijding</t>
  </si>
  <si>
    <t>Som punten</t>
  </si>
  <si>
    <t>:(</t>
  </si>
  <si>
    <t>Kleine overheid</t>
  </si>
  <si>
    <t>1NL, ACAB</t>
  </si>
  <si>
    <t>Gedeeld door #</t>
  </si>
  <si>
    <t>Steun voor onze ondernemers</t>
  </si>
  <si>
    <t>Meer vaste banen</t>
  </si>
  <si>
    <t>Nationalisatie zorg</t>
  </si>
  <si>
    <t>Minimumloon vanaf 18 jaar</t>
  </si>
  <si>
    <t>Economische gelijkheid</t>
  </si>
  <si>
    <t>Persoonlijke vrijheid</t>
  </si>
  <si>
    <t>Onafhankelijkheid van Friesland verwerkelijken</t>
  </si>
  <si>
    <t>Blanco stemmen op thema's die niet direct over Friesland gaan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</si>
</sst>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-yyyy"/>
    <numFmt numFmtId="165" formatCode="dd-mm-yyyy"/>
    <numFmt numFmtId="166" formatCode="_ * #,##0_ ;_ * \-#,##0_ ;_ * &quot;-&quot;??_ ;_ @_ "/>
    <numFmt numFmtId="167" formatCode="0.0"/>
    <numFmt numFmtId="168" formatCode="#,##0.0"/>
  </numFmts>
  <fonts count="24">
    <font>
      <sz val="10.0"/>
      <color rgb="FF000000"/>
      <name val="Arial"/>
    </font>
    <font>
      <name val="Ubuntu"/>
    </font>
    <font>
      <b/>
      <sz val="11.0"/>
      <color rgb="FFFFFFFF"/>
      <name val="Ubuntu"/>
    </font>
    <font>
      <sz val="11.0"/>
      <color rgb="FFFFFFFF"/>
      <name val="Ubuntu"/>
    </font>
    <font>
      <b/>
      <sz val="11.0"/>
      <color rgb="FF000000"/>
      <name val="Ubuntu"/>
    </font>
    <font>
      <i/>
      <sz val="11.0"/>
      <color rgb="FF000000"/>
      <name val="Ubuntu"/>
    </font>
    <font>
      <sz val="14.0"/>
      <color rgb="FF000000"/>
      <name val="Ubuntu"/>
    </font>
    <font>
      <b/>
      <u/>
      <sz val="11.0"/>
      <color rgb="FF000000"/>
      <name val="Ubuntu"/>
    </font>
    <font>
      <sz val="11.0"/>
      <color rgb="FF000000"/>
      <name val="Ubuntu"/>
    </font>
    <font>
      <i/>
      <sz val="9.0"/>
      <color rgb="FF000000"/>
      <name val="Ubuntu"/>
    </font>
    <font>
      <b/>
      <name val="Ubuntu"/>
    </font>
    <font>
      <b/>
      <color rgb="FFFFFFFF"/>
      <name val="Ubuntu"/>
    </font>
    <font>
      <sz val="11.0"/>
      <name val="Ubuntu"/>
    </font>
    <font>
      <i/>
      <sz val="10.0"/>
      <color rgb="FF000000"/>
      <name val="Ubuntu"/>
    </font>
    <font/>
    <font>
      <sz val="10.0"/>
      <name val="Ubuntu"/>
    </font>
    <font>
      <name val="Arial"/>
    </font>
    <font>
      <sz val="11.0"/>
      <color rgb="FF000000"/>
      <name val="Calibri"/>
    </font>
    <font>
      <i/>
      <sz val="10.0"/>
      <color rgb="FF000000"/>
      <name val="Calibri"/>
    </font>
    <font>
      <b/>
      <color rgb="FFFFFFFF"/>
    </font>
    <font>
      <b/>
      <sz val="12.0"/>
      <color rgb="FF000000"/>
      <name val="Arial"/>
    </font>
    <font>
      <sz val="10.0"/>
      <color rgb="FF000000"/>
      <name val="Open Sans"/>
    </font>
    <font>
      <b/>
      <sz val="10.0"/>
      <color rgb="FFFFFFFF"/>
      <name val="Open Sans"/>
    </font>
    <font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222A35"/>
        <bgColor rgb="FF222A35"/>
      </patternFill>
    </fill>
    <fill>
      <patternFill patternType="solid">
        <fgColor rgb="FF171616"/>
        <bgColor rgb="FF171616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41">
    <border/>
    <border>
      <bottom/>
    </border>
    <border>
      <left/>
      <right/>
      <bottom/>
    </border>
    <border>
      <right/>
      <bottom/>
    </border>
    <border>
      <left/>
      <right/>
      <top/>
      <bottom/>
    </border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FFFFFF"/>
      </right>
    </border>
    <border>
      <left style="double">
        <color rgb="FFFFFFFF"/>
      </lef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FFFFFF"/>
      </right>
      <top style="thin">
        <color rgb="FF000000"/>
      </top>
    </border>
    <border>
      <right style="thin">
        <color rgb="FFFFFFFF"/>
      </right>
      <top style="thin">
        <color rgb="FF000000"/>
      </top>
    </border>
    <border>
      <left style="thin">
        <color rgb="FF000000"/>
      </left>
      <right style="thin">
        <color rgb="FFFFFFFF"/>
      </right>
    </border>
    <border>
      <right style="thin">
        <color rgb="FFFFFFFF"/>
      </right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Font="1"/>
    <xf borderId="2" fillId="2" fontId="1" numFmtId="0" xfId="0" applyAlignment="1" applyBorder="1" applyFill="1" applyFont="1">
      <alignment vertical="bottom"/>
    </xf>
    <xf borderId="3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vertical="bottom"/>
    </xf>
    <xf borderId="4" fillId="2" fontId="3" numFmtId="0" xfId="0" applyBorder="1" applyFont="1"/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5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2" numFmtId="0" xfId="0" applyBorder="1" applyFont="1"/>
    <xf borderId="5" fillId="0" fontId="4" numFmtId="0" xfId="0" applyAlignment="1" applyBorder="1" applyFont="1">
      <alignment readingOrder="0" shrinkToFit="0" vertical="bottom" wrapText="0"/>
    </xf>
    <xf borderId="0" fillId="0" fontId="4" numFmtId="1" xfId="0" applyAlignment="1" applyFont="1" applyNumberFormat="1">
      <alignment horizontal="left" vertical="bottom"/>
    </xf>
    <xf borderId="0" fillId="0" fontId="4" numFmtId="0" xfId="0" applyAlignment="1" applyFont="1">
      <alignment readingOrder="0" vertical="bottom"/>
    </xf>
    <xf borderId="5" fillId="0" fontId="7" numFmtId="0" xfId="0" applyAlignment="1" applyBorder="1" applyFont="1">
      <alignment shrinkToFit="0" vertical="bottom" wrapText="0"/>
    </xf>
    <xf borderId="0" fillId="0" fontId="8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8" numFmtId="165" xfId="0" applyAlignment="1" applyFont="1" applyNumberFormat="1">
      <alignment horizontal="left" readingOrder="0" vertical="bottom"/>
    </xf>
    <xf borderId="6" fillId="0" fontId="1" numFmtId="0" xfId="0" applyAlignment="1" applyBorder="1" applyFont="1">
      <alignment vertical="bottom"/>
    </xf>
    <xf borderId="6" fillId="0" fontId="8" numFmtId="0" xfId="0" applyBorder="1" applyFont="1"/>
    <xf borderId="0" fillId="0" fontId="9" numFmtId="0" xfId="0" applyFont="1"/>
    <xf borderId="0" fillId="0" fontId="8" numFmtId="0" xfId="0" applyFont="1"/>
    <xf borderId="4" fillId="3" fontId="2" numFmtId="0" xfId="0" applyBorder="1" applyFill="1" applyFont="1"/>
    <xf borderId="4" fillId="3" fontId="2" numFmtId="0" xfId="0" applyAlignment="1" applyBorder="1" applyFont="1">
      <alignment readingOrder="0"/>
    </xf>
    <xf borderId="0" fillId="3" fontId="2" numFmtId="0" xfId="0" applyFont="1"/>
    <xf borderId="7" fillId="0" fontId="10" numFmtId="0" xfId="0" applyAlignment="1" applyBorder="1" applyFont="1">
      <alignment readingOrder="0"/>
    </xf>
    <xf borderId="8" fillId="3" fontId="11" numFmtId="0" xfId="0" applyAlignment="1" applyBorder="1" applyFont="1">
      <alignment readingOrder="0"/>
    </xf>
    <xf borderId="9" fillId="0" fontId="10" numFmtId="0" xfId="0" applyAlignment="1" applyBorder="1" applyFont="1">
      <alignment readingOrder="0"/>
    </xf>
    <xf borderId="6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11" fillId="3" fontId="2" numFmtId="1" xfId="0" applyBorder="1" applyFont="1" applyNumberFormat="1"/>
    <xf borderId="0" fillId="3" fontId="2" numFmtId="1" xfId="0" applyFont="1" applyNumberFormat="1"/>
    <xf borderId="0" fillId="3" fontId="2" numFmtId="0" xfId="0" applyAlignment="1" applyFont="1">
      <alignment readingOrder="0"/>
    </xf>
    <xf borderId="12" fillId="4" fontId="8" numFmtId="1" xfId="0" applyAlignment="1" applyBorder="1" applyFill="1" applyFont="1" applyNumberFormat="1">
      <alignment readingOrder="0"/>
    </xf>
    <xf borderId="13" fillId="4" fontId="8" numFmtId="1" xfId="0" applyAlignment="1" applyBorder="1" applyFont="1" applyNumberFormat="1">
      <alignment horizontal="right" vertical="bottom"/>
    </xf>
    <xf borderId="3" fillId="5" fontId="12" numFmtId="1" xfId="0" applyAlignment="1" applyBorder="1" applyFill="1" applyFont="1" applyNumberFormat="1">
      <alignment vertical="bottom"/>
    </xf>
    <xf borderId="3" fillId="5" fontId="12" numFmtId="0" xfId="0" applyAlignment="1" applyBorder="1" applyFont="1">
      <alignment vertical="bottom"/>
    </xf>
    <xf borderId="13" fillId="5" fontId="8" numFmtId="1" xfId="0" applyAlignment="1" applyBorder="1" applyFont="1" applyNumberFormat="1">
      <alignment horizontal="right" vertical="bottom"/>
    </xf>
    <xf borderId="0" fillId="5" fontId="12" numFmtId="1" xfId="0" applyFont="1" applyNumberFormat="1"/>
    <xf borderId="12" fillId="5" fontId="12" numFmtId="1" xfId="0" applyAlignment="1" applyBorder="1" applyFont="1" applyNumberFormat="1">
      <alignment readingOrder="0"/>
    </xf>
    <xf borderId="0" fillId="5" fontId="8" numFmtId="1" xfId="0" applyAlignment="1" applyFont="1" applyNumberFormat="1">
      <alignment readingOrder="0" shrinkToFit="0" vertical="bottom" wrapText="0"/>
    </xf>
    <xf borderId="12" fillId="0" fontId="12" numFmtId="1" xfId="0" applyBorder="1" applyFont="1" applyNumberFormat="1"/>
    <xf borderId="3" fillId="0" fontId="12" numFmtId="0" xfId="0" applyAlignment="1" applyBorder="1" applyFont="1">
      <alignment vertical="bottom"/>
    </xf>
    <xf borderId="13" fillId="0" fontId="8" numFmtId="0" xfId="0" applyAlignment="1" applyBorder="1" applyFont="1">
      <alignment horizontal="right" vertical="bottom"/>
    </xf>
    <xf borderId="13" fillId="5" fontId="8" numFmtId="1" xfId="0" applyAlignment="1" applyBorder="1" applyFont="1" applyNumberFormat="1">
      <alignment horizontal="right" vertical="bottom"/>
    </xf>
    <xf borderId="0" fillId="4" fontId="12" numFmtId="1" xfId="0" applyFont="1" applyNumberFormat="1"/>
    <xf borderId="3" fillId="4" fontId="12" numFmtId="0" xfId="0" applyAlignment="1" applyBorder="1" applyFont="1">
      <alignment vertical="bottom"/>
    </xf>
    <xf borderId="12" fillId="4" fontId="12" numFmtId="1" xfId="0" applyAlignment="1" applyBorder="1" applyFont="1" applyNumberFormat="1">
      <alignment readingOrder="0"/>
    </xf>
    <xf borderId="0" fillId="4" fontId="8" numFmtId="1" xfId="0" applyAlignment="1" applyFont="1" applyNumberFormat="1">
      <alignment readingOrder="0" shrinkToFit="0" vertical="bottom" wrapText="0"/>
    </xf>
    <xf borderId="12" fillId="0" fontId="12" numFmtId="1" xfId="0" applyAlignment="1" applyBorder="1" applyFont="1" applyNumberFormat="1">
      <alignment readingOrder="0"/>
    </xf>
    <xf borderId="13" fillId="0" fontId="8" numFmtId="1" xfId="0" applyAlignment="1" applyBorder="1" applyFont="1" applyNumberFormat="1">
      <alignment horizontal="right" vertical="bottom"/>
    </xf>
    <xf borderId="0" fillId="0" fontId="8" numFmtId="1" xfId="0" applyAlignment="1" applyFont="1" applyNumberFormat="1">
      <alignment readingOrder="0" shrinkToFit="0" vertical="bottom" wrapText="0"/>
    </xf>
    <xf borderId="12" fillId="0" fontId="12" numFmtId="0" xfId="0" applyBorder="1" applyFont="1"/>
    <xf borderId="0" fillId="0" fontId="12" numFmtId="1" xfId="0" applyFont="1" applyNumberFormat="1"/>
    <xf borderId="0" fillId="0" fontId="12" numFmtId="0" xfId="0" applyFont="1"/>
    <xf borderId="0" fillId="6" fontId="12" numFmtId="0" xfId="0" applyFill="1" applyFont="1"/>
    <xf borderId="12" fillId="6" fontId="12" numFmtId="0" xfId="0" applyBorder="1" applyFont="1"/>
    <xf borderId="0" fillId="0" fontId="12" numFmtId="0" xfId="0" applyAlignment="1" applyFont="1">
      <alignment vertical="bottom"/>
    </xf>
    <xf borderId="0" fillId="6" fontId="12" numFmtId="1" xfId="0" applyFont="1" applyNumberFormat="1"/>
    <xf borderId="12" fillId="6" fontId="12" numFmtId="1" xfId="0" applyBorder="1" applyFont="1" applyNumberFormat="1"/>
    <xf borderId="11" fillId="3" fontId="8" numFmtId="0" xfId="0" applyBorder="1" applyFont="1"/>
    <xf borderId="0" fillId="3" fontId="8" numFmtId="0" xfId="0" applyFont="1"/>
    <xf borderId="12" fillId="0" fontId="8" numFmtId="0" xfId="0" applyBorder="1" applyFont="1"/>
    <xf borderId="13" fillId="0" fontId="8" numFmtId="1" xfId="0" applyBorder="1" applyFont="1" applyNumberFormat="1"/>
    <xf borderId="12" fillId="0" fontId="8" numFmtId="0" xfId="0" applyBorder="1" applyFont="1"/>
    <xf borderId="0" fillId="0" fontId="8" numFmtId="0" xfId="0" applyFont="1"/>
    <xf borderId="14" fillId="0" fontId="8" numFmtId="0" xfId="0" applyBorder="1" applyFont="1"/>
    <xf borderId="15" fillId="0" fontId="8" numFmtId="0" xfId="0" applyBorder="1" applyFont="1"/>
    <xf borderId="16" fillId="0" fontId="8" numFmtId="1" xfId="0" applyBorder="1" applyFont="1" applyNumberFormat="1"/>
    <xf borderId="14" fillId="0" fontId="8" numFmtId="1" xfId="0" applyBorder="1" applyFont="1" applyNumberFormat="1"/>
    <xf borderId="15" fillId="0" fontId="8" numFmtId="1" xfId="0" applyBorder="1" applyFont="1" applyNumberFormat="1"/>
    <xf borderId="0" fillId="0" fontId="8" numFmtId="166" xfId="0" applyFont="1" applyNumberFormat="1"/>
    <xf borderId="17" fillId="0" fontId="4" numFmtId="0" xfId="0" applyBorder="1" applyFont="1"/>
    <xf borderId="18" fillId="0" fontId="8" numFmtId="0" xfId="0" applyBorder="1" applyFont="1"/>
    <xf borderId="19" fillId="0" fontId="8" numFmtId="0" xfId="0" applyAlignment="1" applyBorder="1" applyFont="1">
      <alignment readingOrder="0"/>
    </xf>
    <xf borderId="18" fillId="0" fontId="4" numFmtId="0" xfId="0" applyBorder="1" applyFont="1"/>
    <xf borderId="0" fillId="0" fontId="8" numFmtId="0" xfId="0" applyAlignment="1" applyFont="1">
      <alignment readingOrder="0"/>
    </xf>
    <xf borderId="0" fillId="0" fontId="4" numFmtId="0" xfId="0" applyFont="1"/>
    <xf borderId="0" fillId="0" fontId="8" numFmtId="1" xfId="0" applyFont="1" applyNumberFormat="1"/>
    <xf borderId="20" fillId="4" fontId="8" numFmtId="0" xfId="0" applyBorder="1" applyFont="1"/>
    <xf borderId="20" fillId="5" fontId="8" numFmtId="0" xfId="0" applyBorder="1" applyFont="1"/>
    <xf borderId="0" fillId="0" fontId="13" numFmtId="0" xfId="0" applyFont="1"/>
    <xf borderId="0" fillId="3" fontId="2" numFmtId="1" xfId="0" applyAlignment="1" applyFont="1" applyNumberFormat="1">
      <alignment horizontal="center" readingOrder="0" shrinkToFit="0" wrapText="1"/>
    </xf>
    <xf borderId="21" fillId="0" fontId="14" numFmtId="0" xfId="0" applyBorder="1" applyFont="1"/>
    <xf borderId="0" fillId="3" fontId="2" numFmtId="1" xfId="0" applyAlignment="1" applyFont="1" applyNumberFormat="1">
      <alignment horizontal="center" readingOrder="0"/>
    </xf>
    <xf borderId="22" fillId="3" fontId="2" numFmtId="1" xfId="0" applyAlignment="1" applyBorder="1" applyFont="1" applyNumberFormat="1">
      <alignment horizontal="center" readingOrder="0"/>
    </xf>
    <xf borderId="22" fillId="3" fontId="2" numFmtId="1" xfId="0" applyAlignment="1" applyBorder="1" applyFont="1" applyNumberFormat="1">
      <alignment horizontal="center" vertical="bottom"/>
    </xf>
    <xf borderId="0" fillId="3" fontId="12" numFmtId="1" xfId="0" applyFont="1" applyNumberFormat="1"/>
    <xf borderId="0" fillId="3" fontId="2" numFmtId="1" xfId="0" applyAlignment="1" applyFont="1" applyNumberFormat="1">
      <alignment horizontal="left" readingOrder="0" shrinkToFit="0" wrapText="1"/>
    </xf>
    <xf borderId="0" fillId="3" fontId="2" numFmtId="1" xfId="0" applyAlignment="1" applyFont="1" applyNumberFormat="1">
      <alignment readingOrder="0" shrinkToFit="0" wrapText="1"/>
    </xf>
    <xf borderId="0" fillId="3" fontId="2" numFmtId="167" xfId="0" applyAlignment="1" applyFont="1" applyNumberFormat="1">
      <alignment readingOrder="0" shrinkToFit="0" wrapText="1"/>
    </xf>
    <xf borderId="0" fillId="3" fontId="11" numFmtId="1" xfId="0" applyAlignment="1" applyFont="1" applyNumberFormat="1">
      <alignment readingOrder="0" shrinkToFit="0" wrapText="1"/>
    </xf>
    <xf borderId="22" fillId="3" fontId="2" numFmtId="1" xfId="0" applyAlignment="1" applyBorder="1" applyFont="1" applyNumberFormat="1">
      <alignment readingOrder="0" shrinkToFit="0" wrapText="1"/>
    </xf>
    <xf borderId="0" fillId="3" fontId="2" numFmtId="168" xfId="0" applyAlignment="1" applyFont="1" applyNumberFormat="1">
      <alignment readingOrder="0" shrinkToFit="0" wrapText="1"/>
    </xf>
    <xf borderId="22" fillId="3" fontId="11" numFmtId="1" xfId="0" applyAlignment="1" applyBorder="1" applyFont="1" applyNumberFormat="1">
      <alignment shrinkToFit="0" vertical="bottom" wrapText="1"/>
    </xf>
    <xf borderId="0" fillId="3" fontId="11" numFmtId="1" xfId="0" applyAlignment="1" applyFont="1" applyNumberFormat="1">
      <alignment shrinkToFit="0" vertical="bottom" wrapText="1"/>
    </xf>
    <xf borderId="0" fillId="3" fontId="11" numFmtId="1" xfId="0" applyAlignment="1" applyFont="1" applyNumberFormat="1">
      <alignment horizontal="center" readingOrder="0" shrinkToFit="0" wrapText="1"/>
    </xf>
    <xf borderId="0" fillId="3" fontId="11" numFmtId="1" xfId="0" applyAlignment="1" applyFont="1" applyNumberFormat="1">
      <alignment horizontal="left" readingOrder="0" shrinkToFit="0" wrapText="1"/>
    </xf>
    <xf borderId="23" fillId="0" fontId="1" numFmtId="1" xfId="0" applyAlignment="1" applyBorder="1" applyFont="1" applyNumberFormat="1">
      <alignment readingOrder="0"/>
    </xf>
    <xf borderId="0" fillId="0" fontId="1" numFmtId="1" xfId="0" applyAlignment="1" applyFont="1" applyNumberFormat="1">
      <alignment horizontal="center"/>
    </xf>
    <xf borderId="24" fillId="0" fontId="14" numFmtId="0" xfId="0" applyBorder="1" applyFont="1"/>
    <xf borderId="23" fillId="0" fontId="1" numFmtId="1" xfId="0" applyAlignment="1" applyBorder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168" xfId="0" applyAlignment="1" applyFont="1" applyNumberFormat="1">
      <alignment horizontal="center"/>
    </xf>
    <xf borderId="0" fillId="0" fontId="12" numFmtId="1" xfId="0" applyAlignment="1" applyFont="1" applyNumberFormat="1">
      <alignment horizontal="center"/>
    </xf>
    <xf borderId="0" fillId="0" fontId="1" numFmtId="1" xfId="0" applyAlignment="1" applyFont="1" applyNumberFormat="1">
      <alignment horizontal="center" vertical="bottom"/>
    </xf>
    <xf borderId="24" fillId="0" fontId="1" numFmtId="1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2" numFmtId="1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 vertical="bottom"/>
    </xf>
    <xf borderId="6" fillId="0" fontId="1" numFmtId="1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0" fillId="0" fontId="14" numFmtId="0" xfId="0" applyBorder="1" applyFont="1"/>
    <xf borderId="6" fillId="0" fontId="14" numFmtId="0" xfId="0" applyBorder="1" applyFont="1"/>
    <xf borderId="6" fillId="0" fontId="1" numFmtId="1" xfId="0" applyAlignment="1" applyBorder="1" applyFont="1" applyNumberFormat="1">
      <alignment horizontal="center" vertical="bottom"/>
    </xf>
    <xf borderId="7" fillId="0" fontId="8" numFmtId="1" xfId="0" applyAlignment="1" applyBorder="1" applyFont="1" applyNumberFormat="1">
      <alignment readingOrder="0"/>
    </xf>
    <xf borderId="25" fillId="0" fontId="12" numFmtId="1" xfId="0" applyAlignment="1" applyBorder="1" applyFont="1" applyNumberFormat="1">
      <alignment readingOrder="0"/>
    </xf>
    <xf borderId="8" fillId="0" fontId="14" numFmtId="0" xfId="0" applyBorder="1" applyFont="1"/>
    <xf borderId="8" fillId="0" fontId="1" numFmtId="0" xfId="0" applyAlignment="1" applyBorder="1" applyFont="1">
      <alignment horizontal="center"/>
    </xf>
    <xf borderId="25" fillId="0" fontId="12" numFmtId="0" xfId="0" applyAlignment="1" applyBorder="1" applyFont="1">
      <alignment horizontal="center"/>
    </xf>
    <xf borderId="26" fillId="0" fontId="12" numFmtId="0" xfId="0" applyAlignment="1" applyBorder="1" applyFont="1">
      <alignment horizontal="center" readingOrder="0"/>
    </xf>
    <xf borderId="25" fillId="0" fontId="1" numFmtId="167" xfId="0" applyAlignment="1" applyBorder="1" applyFont="1" applyNumberFormat="1">
      <alignment horizontal="center"/>
    </xf>
    <xf borderId="27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0" fillId="0" fontId="1" numFmtId="1" xfId="0" applyAlignment="1" applyFont="1" applyNumberFormat="1">
      <alignment horizontal="center"/>
    </xf>
    <xf borderId="25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/>
    </xf>
    <xf borderId="28" fillId="0" fontId="1" numFmtId="1" xfId="0" applyAlignment="1" applyBorder="1" applyFont="1" applyNumberFormat="1">
      <alignment horizontal="center"/>
    </xf>
    <xf borderId="8" fillId="0" fontId="1" numFmtId="167" xfId="0" applyAlignment="1" applyBorder="1" applyFont="1" applyNumberFormat="1">
      <alignment horizontal="center"/>
    </xf>
    <xf borderId="8" fillId="0" fontId="1" numFmtId="1" xfId="0" applyAlignment="1" applyBorder="1" applyFont="1" applyNumberFormat="1">
      <alignment horizontal="center" readingOrder="0"/>
    </xf>
    <xf borderId="8" fillId="0" fontId="12" numFmtId="168" xfId="0" applyAlignment="1" applyBorder="1" applyFont="1" applyNumberFormat="1">
      <alignment horizontal="center" readingOrder="0"/>
    </xf>
    <xf borderId="8" fillId="0" fontId="12" numFmtId="167" xfId="0" applyAlignment="1" applyBorder="1" applyFont="1" applyNumberFormat="1">
      <alignment horizontal="center" readingOrder="0"/>
    </xf>
    <xf borderId="8" fillId="0" fontId="12" numFmtId="1" xfId="0" applyAlignment="1" applyBorder="1" applyFont="1" applyNumberFormat="1">
      <alignment horizontal="center" readingOrder="0"/>
    </xf>
    <xf borderId="28" fillId="0" fontId="12" numFmtId="1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horizontal="center" readingOrder="0"/>
    </xf>
    <xf borderId="28" fillId="0" fontId="14" numFmtId="0" xfId="0" applyBorder="1" applyFont="1"/>
    <xf borderId="8" fillId="0" fontId="1" numFmtId="1" xfId="0" applyAlignment="1" applyBorder="1" applyFont="1" applyNumberFormat="1">
      <alignment horizontal="center"/>
    </xf>
    <xf borderId="23" fillId="0" fontId="1" numFmtId="1" xfId="0" applyAlignment="1" applyBorder="1" applyFont="1" applyNumberFormat="1">
      <alignment horizontal="center" readingOrder="0" vertical="bottom"/>
    </xf>
    <xf borderId="8" fillId="0" fontId="1" numFmtId="1" xfId="0" applyAlignment="1" applyBorder="1" applyFont="1" applyNumberFormat="1">
      <alignment horizontal="center"/>
    </xf>
    <xf borderId="23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8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/>
    </xf>
    <xf borderId="23" fillId="0" fontId="12" numFmtId="1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23" fillId="0" fontId="12" numFmtId="0" xfId="0" applyAlignment="1" applyBorder="1" applyFont="1">
      <alignment horizontal="center" readingOrder="0"/>
    </xf>
    <xf borderId="27" fillId="0" fontId="12" numFmtId="0" xfId="0" applyAlignment="1" applyBorder="1" applyFont="1">
      <alignment horizontal="center" readingOrder="0"/>
    </xf>
    <xf borderId="29" fillId="0" fontId="1" numFmtId="0" xfId="0" applyAlignment="1" applyBorder="1" applyFont="1">
      <alignment horizontal="center"/>
    </xf>
    <xf borderId="24" fillId="0" fontId="12" numFmtId="0" xfId="0" applyAlignment="1" applyBorder="1" applyFont="1">
      <alignment horizontal="center" readingOrder="0"/>
    </xf>
    <xf borderId="0" fillId="0" fontId="12" numFmtId="168" xfId="0" applyAlignment="1" applyFont="1" applyNumberFormat="1">
      <alignment horizontal="center" readingOrder="0"/>
    </xf>
    <xf borderId="24" fillId="0" fontId="12" numFmtId="1" xfId="0" applyAlignment="1" applyBorder="1" applyFont="1" applyNumberForma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23" fillId="0" fontId="1" numFmtId="0" xfId="0" applyAlignment="1" applyBorder="1" applyFont="1">
      <alignment horizontal="center"/>
    </xf>
    <xf borderId="23" fillId="0" fontId="1" numFmtId="1" xfId="0" applyAlignment="1" applyBorder="1" applyFont="1" applyNumberFormat="1">
      <alignment horizontal="center" vertical="bottom"/>
    </xf>
    <xf borderId="24" fillId="0" fontId="1" numFmtId="1" xfId="0" applyAlignment="1" applyBorder="1" applyFont="1" applyNumberFormat="1">
      <alignment horizontal="center" vertical="bottom"/>
    </xf>
    <xf borderId="30" fillId="0" fontId="12" numFmtId="1" xfId="0" applyAlignment="1" applyBorder="1" applyFont="1" applyNumberFormat="1">
      <alignment readingOrder="0"/>
    </xf>
    <xf borderId="6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0" fontId="1" numFmtId="1" xfId="0" applyAlignment="1" applyBorder="1" applyFont="1" applyNumberFormat="1">
      <alignment horizontal="center"/>
    </xf>
    <xf borderId="30" fillId="0" fontId="12" numFmtId="0" xfId="0" applyAlignment="1" applyBorder="1" applyFont="1">
      <alignment horizontal="center" readingOrder="0"/>
    </xf>
    <xf borderId="10" fillId="0" fontId="12" numFmtId="0" xfId="0" applyAlignment="1" applyBorder="1" applyFont="1">
      <alignment horizontal="center" readingOrder="0"/>
    </xf>
    <xf borderId="10" fillId="0" fontId="1" numFmtId="1" xfId="0" applyAlignment="1" applyBorder="1" applyFont="1" applyNumberFormat="1">
      <alignment horizontal="center"/>
    </xf>
    <xf borderId="6" fillId="0" fontId="1" numFmtId="1" xfId="0" applyAlignment="1" applyBorder="1" applyFont="1" applyNumberFormat="1">
      <alignment horizontal="center" readingOrder="0"/>
    </xf>
    <xf borderId="6" fillId="0" fontId="12" numFmtId="168" xfId="0" applyAlignment="1" applyBorder="1" applyFont="1" applyNumberFormat="1">
      <alignment horizontal="center" readingOrder="0"/>
    </xf>
    <xf borderId="6" fillId="0" fontId="12" numFmtId="1" xfId="0" applyAlignment="1" applyBorder="1" applyFont="1" applyNumberFormat="1">
      <alignment horizontal="center"/>
    </xf>
    <xf borderId="6" fillId="0" fontId="15" numFmtId="0" xfId="0" applyAlignment="1" applyBorder="1" applyFont="1">
      <alignment horizontal="center" readingOrder="0"/>
    </xf>
    <xf borderId="6" fillId="0" fontId="12" numFmtId="0" xfId="0" applyAlignment="1" applyBorder="1" applyFont="1">
      <alignment horizontal="center"/>
    </xf>
    <xf borderId="30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32" fillId="0" fontId="12" numFmtId="1" xfId="0" applyAlignment="1" applyBorder="1" applyFont="1" applyNumberFormat="1">
      <alignment horizontal="right" readingOrder="0" vertical="bottom"/>
    </xf>
    <xf borderId="0" fillId="0" fontId="12" numFmtId="1" xfId="0" applyAlignment="1" applyFont="1" applyNumberFormat="1">
      <alignment horizontal="center" vertical="bottom"/>
    </xf>
    <xf borderId="0" fillId="0" fontId="12" numFmtId="1" xfId="0" applyAlignment="1" applyFont="1" applyNumberFormat="1">
      <alignment readingOrder="0" vertical="bottom"/>
    </xf>
    <xf borderId="23" fillId="0" fontId="12" numFmtId="1" xfId="0" applyAlignment="1" applyBorder="1" applyFont="1" applyNumberFormat="1">
      <alignment horizontal="center" readingOrder="0"/>
    </xf>
    <xf borderId="33" fillId="0" fontId="16" numFmtId="0" xfId="0" applyAlignment="1" applyBorder="1" applyFont="1">
      <alignment vertical="bottom"/>
    </xf>
    <xf borderId="28" fillId="0" fontId="12" numFmtId="0" xfId="0" applyAlignment="1" applyBorder="1" applyFont="1">
      <alignment horizontal="center" readingOrder="0" vertical="bottom"/>
    </xf>
    <xf borderId="34" fillId="0" fontId="16" numFmtId="0" xfId="0" applyAlignment="1" applyBorder="1" applyFont="1">
      <alignment vertical="bottom"/>
    </xf>
    <xf borderId="28" fillId="0" fontId="1" numFmtId="0" xfId="0" applyAlignment="1" applyBorder="1" applyFont="1">
      <alignment horizontal="center" vertical="bottom"/>
    </xf>
    <xf borderId="8" fillId="0" fontId="16" numFmtId="0" xfId="0" applyAlignment="1" applyBorder="1" applyFont="1">
      <alignment horizontal="center" vertical="bottom"/>
    </xf>
    <xf borderId="8" fillId="0" fontId="1" numFmtId="1" xfId="0" applyAlignment="1" applyBorder="1" applyFont="1" applyNumberFormat="1">
      <alignment horizontal="center" vertical="bottom"/>
    </xf>
    <xf borderId="25" fillId="0" fontId="12" numFmtId="0" xfId="0" applyAlignment="1" applyBorder="1" applyFont="1">
      <alignment horizontal="center" readingOrder="0" vertical="bottom"/>
    </xf>
    <xf borderId="28" fillId="0" fontId="16" numFmtId="0" xfId="0" applyAlignment="1" applyBorder="1" applyFont="1">
      <alignment vertical="bottom"/>
    </xf>
    <xf borderId="8" fillId="0" fontId="1" numFmtId="167" xfId="0" applyAlignment="1" applyBorder="1" applyFont="1" applyNumberFormat="1">
      <alignment horizontal="center" vertical="bottom"/>
    </xf>
    <xf borderId="28" fillId="0" fontId="16" numFmtId="1" xfId="0" applyAlignment="1" applyBorder="1" applyFont="1" applyNumberFormat="1">
      <alignment vertical="bottom"/>
    </xf>
    <xf borderId="8" fillId="0" fontId="12" numFmtId="0" xfId="0" applyAlignment="1" applyBorder="1" applyFont="1">
      <alignment horizontal="center" readingOrder="0"/>
    </xf>
    <xf borderId="35" fillId="0" fontId="12" numFmtId="0" xfId="0" applyAlignment="1" applyBorder="1" applyFont="1">
      <alignment horizontal="center" readingOrder="0" vertical="bottom"/>
    </xf>
    <xf borderId="24" fillId="0" fontId="16" numFmtId="0" xfId="0" applyAlignment="1" applyBorder="1" applyFont="1">
      <alignment vertical="bottom"/>
    </xf>
    <xf borderId="36" fillId="0" fontId="1" numFmtId="0" xfId="0" applyAlignment="1" applyBorder="1" applyFont="1">
      <alignment horizontal="center" vertical="bottom"/>
    </xf>
    <xf borderId="23" fillId="0" fontId="16" numFmtId="0" xfId="0" applyAlignment="1" applyBorder="1" applyFont="1">
      <alignment vertical="bottom"/>
    </xf>
    <xf borderId="24" fillId="0" fontId="12" numFmtId="0" xfId="0" applyAlignment="1" applyBorder="1" applyFont="1">
      <alignment horizontal="center" readingOrder="0" vertical="bottom"/>
    </xf>
    <xf borderId="0" fillId="0" fontId="12" numFmtId="1" xfId="0" applyAlignment="1" applyFont="1" applyNumberFormat="1">
      <alignment horizontal="center" readingOrder="0" vertical="bottom"/>
    </xf>
    <xf borderId="24" fillId="0" fontId="12" numFmtId="1" xfId="0" applyAlignment="1" applyBorder="1" applyFont="1" applyNumberFormat="1">
      <alignment horizontal="center" readingOrder="0" vertical="bottom"/>
    </xf>
    <xf borderId="0" fillId="0" fontId="16" numFmtId="1" xfId="0" applyAlignment="1" applyFont="1" applyNumberFormat="1">
      <alignment vertical="bottom"/>
    </xf>
    <xf borderId="24" fillId="0" fontId="12" numFmtId="167" xfId="0" applyAlignment="1" applyBorder="1" applyFont="1" applyNumberFormat="1">
      <alignment horizontal="center" readingOrder="0" vertical="bottom"/>
    </xf>
    <xf borderId="35" fillId="0" fontId="12" numFmtId="0" xfId="0" applyAlignment="1" applyBorder="1" applyFont="1">
      <alignment horizontal="center" vertical="bottom"/>
    </xf>
    <xf borderId="24" fillId="0" fontId="12" numFmtId="0" xfId="0" applyAlignment="1" applyBorder="1" applyFont="1">
      <alignment horizontal="center" vertical="bottom"/>
    </xf>
    <xf borderId="24" fillId="0" fontId="12" numFmtId="1" xfId="0" applyAlignment="1" applyBorder="1" applyFont="1" applyNumberFormat="1">
      <alignment horizontal="center" vertical="bottom"/>
    </xf>
    <xf borderId="37" fillId="0" fontId="12" numFmtId="0" xfId="0" applyAlignment="1" applyBorder="1" applyFont="1">
      <alignment horizontal="center" vertical="bottom"/>
    </xf>
    <xf borderId="10" fillId="0" fontId="16" numFmtId="0" xfId="0" applyAlignment="1" applyBorder="1" applyFont="1">
      <alignment vertical="bottom"/>
    </xf>
    <xf borderId="38" fillId="0" fontId="1" numFmtId="0" xfId="0" applyAlignment="1" applyBorder="1" applyFont="1">
      <alignment horizontal="center" vertical="bottom"/>
    </xf>
    <xf borderId="30" fillId="0" fontId="16" numFmtId="0" xfId="0" applyAlignment="1" applyBorder="1" applyFont="1">
      <alignment vertical="bottom"/>
    </xf>
    <xf borderId="10" fillId="0" fontId="12" numFmtId="0" xfId="0" applyAlignment="1" applyBorder="1" applyFont="1">
      <alignment horizontal="center" vertical="bottom"/>
    </xf>
    <xf borderId="6" fillId="0" fontId="16" numFmtId="1" xfId="0" applyAlignment="1" applyBorder="1" applyFont="1" applyNumberFormat="1">
      <alignment vertical="bottom"/>
    </xf>
    <xf borderId="10" fillId="0" fontId="1" numFmtId="1" xfId="0" applyAlignment="1" applyBorder="1" applyFont="1" applyNumberFormat="1">
      <alignment horizontal="center" vertical="bottom"/>
    </xf>
    <xf borderId="6" fillId="0" fontId="1" numFmtId="1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23" fillId="0" fontId="16" numFmtId="0" xfId="0" applyAlignment="1" applyBorder="1" applyFont="1">
      <alignment readingOrder="0" vertical="bottom"/>
    </xf>
    <xf borderId="0" fillId="0" fontId="14" numFmtId="0" xfId="0" applyAlignment="1" applyFont="1">
      <alignment horizontal="center" readingOrder="0"/>
    </xf>
    <xf borderId="8" fillId="0" fontId="1" numFmtId="1" xfId="0" applyAlignment="1" applyBorder="1" applyFont="1" applyNumberFormat="1">
      <alignment horizontal="center" vertical="bottom"/>
    </xf>
    <xf borderId="0" fillId="0" fontId="1" numFmtId="167" xfId="0" applyAlignment="1" applyFont="1" applyNumberFormat="1">
      <alignment horizontal="center" readingOrder="0" vertical="bottom"/>
    </xf>
    <xf borderId="24" fillId="0" fontId="12" numFmtId="167" xfId="0" applyAlignment="1" applyBorder="1" applyFont="1" applyNumberFormat="1">
      <alignment horizontal="center" readingOrder="0"/>
    </xf>
    <xf borderId="10" fillId="0" fontId="12" numFmtId="1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horizontal="center" vertical="center"/>
    </xf>
    <xf borderId="0" fillId="0" fontId="12" numFmtId="1" xfId="0" applyAlignment="1" applyFont="1" applyNumberFormat="1">
      <alignment readingOrder="0"/>
    </xf>
    <xf borderId="0" fillId="0" fontId="12" numFmtId="0" xfId="0" applyAlignment="1" applyFont="1">
      <alignment horizontal="center" vertical="bottom"/>
    </xf>
    <xf borderId="0" fillId="0" fontId="16" numFmtId="0" xfId="0" applyAlignment="1" applyFont="1">
      <alignment vertical="bottom"/>
    </xf>
    <xf borderId="0" fillId="0" fontId="14" numFmtId="1" xfId="0" applyFont="1" applyNumberFormat="1"/>
    <xf borderId="0" fillId="0" fontId="14" numFmtId="2" xfId="0" applyFont="1" applyNumberFormat="1"/>
    <xf borderId="25" fillId="0" fontId="8" numFmtId="1" xfId="0" applyBorder="1" applyFont="1" applyNumberFormat="1"/>
    <xf borderId="28" fillId="0" fontId="8" numFmtId="1" xfId="0" applyAlignment="1" applyBorder="1" applyFont="1" applyNumberFormat="1">
      <alignment readingOrder="0"/>
    </xf>
    <xf borderId="39" fillId="7" fontId="4" numFmtId="2" xfId="0" applyBorder="1" applyFill="1" applyFont="1" applyNumberFormat="1"/>
    <xf borderId="0" fillId="0" fontId="17" numFmtId="1" xfId="0" applyFont="1" applyNumberFormat="1"/>
    <xf borderId="23" fillId="0" fontId="8" numFmtId="1" xfId="0" applyBorder="1" applyFont="1" applyNumberFormat="1"/>
    <xf borderId="24" fillId="0" fontId="8" numFmtId="1" xfId="0" applyAlignment="1" applyBorder="1" applyFont="1" applyNumberFormat="1">
      <alignment readingOrder="0"/>
    </xf>
    <xf borderId="40" fillId="7" fontId="4" numFmtId="2" xfId="0" applyBorder="1" applyFont="1" applyNumberFormat="1"/>
    <xf borderId="23" fillId="0" fontId="8" numFmtId="1" xfId="0" applyAlignment="1" applyBorder="1" applyFont="1" applyNumberFormat="1">
      <alignment readingOrder="0"/>
    </xf>
    <xf borderId="32" fillId="0" fontId="8" numFmtId="2" xfId="0" applyAlignment="1" applyBorder="1" applyFont="1" applyNumberFormat="1">
      <alignment readingOrder="0"/>
    </xf>
    <xf borderId="0" fillId="0" fontId="17" numFmtId="1" xfId="0" applyAlignment="1" applyFont="1" applyNumberFormat="1">
      <alignment readingOrder="0"/>
    </xf>
    <xf borderId="24" fillId="0" fontId="8" numFmtId="1" xfId="0" applyBorder="1" applyFont="1" applyNumberFormat="1"/>
    <xf borderId="9" fillId="0" fontId="8" numFmtId="2" xfId="0" applyAlignment="1" applyBorder="1" applyFont="1" applyNumberFormat="1">
      <alignment readingOrder="0"/>
    </xf>
    <xf borderId="0" fillId="0" fontId="8" numFmtId="2" xfId="0" applyFont="1" applyNumberFormat="1"/>
    <xf borderId="30" fillId="0" fontId="8" numFmtId="1" xfId="0" applyBorder="1" applyFont="1" applyNumberFormat="1"/>
    <xf borderId="10" fillId="0" fontId="8" numFmtId="1" xfId="0" applyBorder="1" applyFont="1" applyNumberFormat="1"/>
    <xf borderId="0" fillId="0" fontId="1" numFmtId="2" xfId="0" applyFont="1" applyNumberFormat="1"/>
    <xf borderId="6" fillId="0" fontId="17" numFmtId="1" xfId="0" applyBorder="1" applyFont="1" applyNumberFormat="1"/>
    <xf borderId="6" fillId="0" fontId="17" numFmtId="2" xfId="0" applyBorder="1" applyFont="1" applyNumberFormat="1"/>
    <xf borderId="0" fillId="0" fontId="18" numFmtId="1" xfId="0" applyFont="1" applyNumberFormat="1"/>
    <xf borderId="0" fillId="8" fontId="19" numFmtId="0" xfId="0" applyAlignment="1" applyFill="1" applyFont="1">
      <alignment horizontal="center"/>
    </xf>
    <xf borderId="0" fillId="8" fontId="19" numFmtId="0" xfId="0" applyAlignment="1" applyFont="1">
      <alignment horizontal="center" readingOrder="0"/>
    </xf>
    <xf borderId="24" fillId="6" fontId="20" numFmtId="0" xfId="0" applyAlignment="1" applyBorder="1" applyFont="1">
      <alignment horizontal="center" readingOrder="0"/>
    </xf>
    <xf borderId="24" fillId="9" fontId="21" numFmtId="0" xfId="0" applyAlignment="1" applyBorder="1" applyFill="1" applyFont="1">
      <alignment horizontal="right" readingOrder="0"/>
    </xf>
    <xf borderId="32" fillId="9" fontId="21" numFmtId="0" xfId="0" applyAlignment="1" applyBorder="1" applyFont="1">
      <alignment horizontal="right"/>
    </xf>
    <xf borderId="0" fillId="8" fontId="19" numFmtId="0" xfId="0" applyAlignment="1" applyFont="1">
      <alignment readingOrder="0"/>
    </xf>
    <xf borderId="0" fillId="8" fontId="22" numFmtId="0" xfId="0" applyAlignment="1" applyFont="1">
      <alignment horizontal="right"/>
    </xf>
    <xf borderId="0" fillId="8" fontId="23" numFmtId="0" xfId="0" applyFont="1"/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19.43"/>
    <col customWidth="1" min="3" max="3" width="3.14"/>
    <col customWidth="1" min="4" max="4" width="19.57"/>
    <col customWidth="1" min="5" max="5" width="3.29"/>
    <col customWidth="1" min="6" max="6" width="20.43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0</v>
      </c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B3" s="7"/>
      <c r="C3" s="7"/>
      <c r="D3" s="7"/>
      <c r="E3" s="7"/>
      <c r="F3" s="7"/>
      <c r="G3" s="7"/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/>
      <c r="B4" s="7" t="s">
        <v>1</v>
      </c>
      <c r="C4" s="7"/>
      <c r="D4" s="7"/>
      <c r="E4" s="7"/>
      <c r="F4" s="7"/>
      <c r="G4" s="7"/>
      <c r="H4" s="7"/>
      <c r="I4" s="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/>
      <c r="B5" s="7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8" t="s">
        <v>2</v>
      </c>
      <c r="C6" s="9"/>
      <c r="D6" s="9"/>
      <c r="E6" s="9"/>
      <c r="F6" s="9"/>
      <c r="G6" s="9"/>
      <c r="H6" s="7"/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/>
      <c r="B7" s="10" t="s">
        <v>3</v>
      </c>
      <c r="C7" s="9"/>
      <c r="D7" s="9"/>
      <c r="E7" s="9"/>
      <c r="F7" s="9"/>
      <c r="G7" s="9"/>
      <c r="H7" s="9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8" t="s">
        <v>4</v>
      </c>
      <c r="C8" s="9"/>
      <c r="D8" s="9"/>
      <c r="E8" s="9"/>
      <c r="F8" s="9"/>
      <c r="G8" s="9"/>
      <c r="H8" s="9"/>
      <c r="I8" s="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/>
      <c r="B9" s="7"/>
      <c r="C9" s="7"/>
      <c r="D9" s="7"/>
      <c r="E9" s="7"/>
      <c r="F9" s="7"/>
      <c r="G9" s="7"/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11" t="s">
        <v>5</v>
      </c>
      <c r="C10" s="7"/>
      <c r="D10" s="7"/>
      <c r="E10" s="7"/>
      <c r="F10" s="7"/>
      <c r="G10" s="7"/>
      <c r="H10" s="7"/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/>
      <c r="B11" s="8" t="s">
        <v>6</v>
      </c>
      <c r="C11" s="9"/>
      <c r="D11" s="9"/>
      <c r="E11" s="9"/>
      <c r="F11" s="9"/>
      <c r="G11" s="9"/>
      <c r="H11" s="9"/>
      <c r="I11" s="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8" t="s">
        <v>7</v>
      </c>
      <c r="C12" s="9"/>
      <c r="D12" s="9"/>
      <c r="E12" s="9"/>
      <c r="F12" s="9"/>
      <c r="G12" s="9"/>
      <c r="H12" s="9"/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8" t="s">
        <v>8</v>
      </c>
      <c r="C13" s="9"/>
      <c r="D13" s="9"/>
      <c r="E13" s="9"/>
      <c r="F13" s="9"/>
      <c r="G13" s="9"/>
      <c r="H13" s="9"/>
      <c r="I13" s="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/>
      <c r="B14" s="8" t="s">
        <v>9</v>
      </c>
      <c r="C14" s="9"/>
      <c r="D14" s="9"/>
      <c r="E14" s="9"/>
      <c r="F14" s="7"/>
      <c r="G14" s="7"/>
      <c r="H14" s="7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7"/>
      <c r="C15" s="7"/>
      <c r="D15" s="7"/>
      <c r="E15" s="7"/>
      <c r="F15" s="7"/>
      <c r="G15" s="7"/>
      <c r="H15" s="7"/>
      <c r="I15" s="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7" t="s">
        <v>10</v>
      </c>
      <c r="C16" s="7"/>
      <c r="D16" s="7"/>
      <c r="E16" s="7"/>
      <c r="F16" s="7"/>
      <c r="G16" s="7"/>
      <c r="H16" s="7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12" t="s">
        <v>11</v>
      </c>
      <c r="C17" s="7"/>
      <c r="D17" s="7"/>
      <c r="E17" s="7"/>
      <c r="F17" s="7"/>
      <c r="G17" s="7"/>
      <c r="H17" s="7"/>
      <c r="I17" s="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13" t="s">
        <v>12</v>
      </c>
      <c r="C18" s="7"/>
      <c r="D18" s="7"/>
      <c r="E18" s="7"/>
      <c r="F18" s="7"/>
      <c r="G18" s="7"/>
      <c r="H18" s="7"/>
      <c r="I18" s="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4"/>
      <c r="B20" s="4" t="s">
        <v>13</v>
      </c>
      <c r="C20" s="15"/>
      <c r="D20" s="15"/>
      <c r="E20" s="15"/>
      <c r="F20" s="15"/>
      <c r="G20" s="15"/>
      <c r="H20" s="15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7"/>
      <c r="B21" s="7"/>
      <c r="C21" s="7"/>
      <c r="D21" s="7"/>
      <c r="E21" s="7"/>
      <c r="F21" s="7"/>
      <c r="G21" s="7"/>
      <c r="H21" s="7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/>
      <c r="B22" s="8" t="s">
        <v>14</v>
      </c>
      <c r="C22" s="9"/>
      <c r="D22" s="7"/>
      <c r="E22" s="7"/>
      <c r="F22" s="17" t="s">
        <v>15</v>
      </c>
      <c r="G22" s="7"/>
      <c r="H22" s="7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/>
      <c r="B23" s="8" t="s">
        <v>16</v>
      </c>
      <c r="C23" s="9"/>
      <c r="D23" s="7"/>
      <c r="E23" s="7"/>
      <c r="F23" s="18">
        <f>Bronbestand!D2</f>
        <v>25</v>
      </c>
      <c r="G23" s="7"/>
      <c r="H23" s="7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/>
      <c r="B24" s="8" t="s">
        <v>17</v>
      </c>
      <c r="C24" s="7"/>
      <c r="D24" s="7"/>
      <c r="E24" s="7"/>
      <c r="F24" s="19" t="s">
        <v>18</v>
      </c>
      <c r="G24" s="7"/>
      <c r="H24" s="7"/>
      <c r="I24" s="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8" t="s">
        <v>19</v>
      </c>
      <c r="C25" s="9"/>
      <c r="D25" s="7"/>
      <c r="E25" s="7"/>
      <c r="F25" s="19" t="s">
        <v>12</v>
      </c>
      <c r="G25" s="7"/>
      <c r="H25" s="7"/>
      <c r="I25" s="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/>
      <c r="B26" s="8" t="s">
        <v>20</v>
      </c>
      <c r="C26" s="7"/>
      <c r="D26" s="7"/>
      <c r="E26" s="7"/>
      <c r="F26" s="19" t="s">
        <v>21</v>
      </c>
      <c r="G26" s="7"/>
      <c r="H26" s="7"/>
      <c r="I26" s="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7"/>
      <c r="C27" s="7"/>
      <c r="D27" s="7"/>
      <c r="E27" s="7"/>
      <c r="F27" s="19" t="s">
        <v>22</v>
      </c>
      <c r="G27" s="7"/>
      <c r="H27" s="7"/>
      <c r="I27" s="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7"/>
      <c r="C28" s="7"/>
      <c r="D28" s="7"/>
      <c r="E28" s="7"/>
      <c r="F28" s="19" t="s">
        <v>23</v>
      </c>
      <c r="G28" s="7"/>
      <c r="H28" s="7"/>
      <c r="I28" s="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7"/>
      <c r="C29" s="7"/>
      <c r="D29" s="7"/>
      <c r="E29" s="7"/>
      <c r="F29" s="19"/>
      <c r="G29" s="7"/>
      <c r="H29" s="7"/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/>
      <c r="B30" s="7"/>
      <c r="C30" s="7"/>
      <c r="D30" s="7"/>
      <c r="E30" s="7"/>
      <c r="F30" s="19"/>
      <c r="G30" s="7"/>
      <c r="H30" s="7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/>
      <c r="B31" s="7"/>
      <c r="C31" s="7"/>
      <c r="D31" s="7"/>
      <c r="E31" s="7"/>
      <c r="F31" s="7"/>
      <c r="G31" s="7"/>
      <c r="H31" s="7"/>
      <c r="I31" s="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/>
      <c r="B32" s="20" t="s">
        <v>24</v>
      </c>
      <c r="C32" s="9"/>
      <c r="D32" s="7"/>
      <c r="E32" s="7"/>
      <c r="F32" s="7"/>
      <c r="G32" s="7"/>
      <c r="H32" s="7"/>
      <c r="I32" s="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7"/>
      <c r="C33" s="7"/>
      <c r="D33" s="7"/>
      <c r="E33" s="7"/>
      <c r="F33" s="7"/>
      <c r="G33" s="7"/>
      <c r="H33" s="7"/>
      <c r="I33" s="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8" t="s">
        <v>25</v>
      </c>
      <c r="C34" s="9"/>
      <c r="D34" s="9"/>
      <c r="E34" s="9"/>
      <c r="F34" s="7"/>
      <c r="G34" s="7"/>
      <c r="H34" s="7"/>
      <c r="I34" s="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7"/>
      <c r="C35" s="7"/>
      <c r="D35" s="7"/>
      <c r="E35" s="7"/>
      <c r="F35" s="7"/>
      <c r="G35" s="7"/>
      <c r="H35" s="7"/>
      <c r="I35" s="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11" t="s">
        <v>26</v>
      </c>
      <c r="C36" s="7"/>
      <c r="D36" s="11" t="s">
        <v>27</v>
      </c>
      <c r="E36" s="7"/>
      <c r="F36" s="11" t="s">
        <v>28</v>
      </c>
      <c r="G36" s="7"/>
      <c r="H36" s="7"/>
      <c r="I36" s="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7" t="str">
        <f t="shared" ref="B37:B41" si="1">F25</f>
        <v>/u/RkRs21</v>
      </c>
      <c r="C37" s="7"/>
      <c r="D37" s="7" t="s">
        <v>29</v>
      </c>
      <c r="E37" s="7"/>
      <c r="F37" s="21">
        <v>43911.0</v>
      </c>
      <c r="G37" s="7"/>
      <c r="H37" s="7"/>
      <c r="I37" s="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/>
      <c r="B38" s="7" t="str">
        <f t="shared" si="1"/>
        <v>/u/th8</v>
      </c>
      <c r="C38" s="7"/>
      <c r="D38" s="22" t="s">
        <v>30</v>
      </c>
      <c r="E38" s="7"/>
      <c r="F38" s="21">
        <v>43911.0</v>
      </c>
      <c r="G38" s="7"/>
      <c r="H38" s="7"/>
      <c r="I38" s="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/>
      <c r="B39" s="7" t="str">
        <f t="shared" si="1"/>
        <v>/u/HiddeVdV96</v>
      </c>
      <c r="C39" s="7"/>
      <c r="D39" s="7" t="s">
        <v>30</v>
      </c>
      <c r="E39" s="7"/>
      <c r="F39" s="21">
        <v>43911.0</v>
      </c>
      <c r="G39" s="7"/>
      <c r="H39" s="7"/>
      <c r="I39" s="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/>
      <c r="B40" s="7" t="str">
        <f t="shared" si="1"/>
        <v>/u/7Hielke</v>
      </c>
      <c r="C40" s="7"/>
      <c r="D40" s="7" t="s">
        <v>30</v>
      </c>
      <c r="E40" s="7"/>
      <c r="F40" s="21">
        <v>43911.0</v>
      </c>
      <c r="G40" s="7"/>
      <c r="H40" s="7"/>
      <c r="I40" s="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/>
      <c r="B41" s="23" t="str">
        <f t="shared" si="1"/>
        <v/>
      </c>
      <c r="C41" s="7"/>
      <c r="D41" s="7"/>
      <c r="E41" s="7"/>
      <c r="F41" s="21"/>
      <c r="G41" s="7"/>
      <c r="H41" s="7"/>
      <c r="I41" s="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/>
      <c r="B42" s="7"/>
      <c r="C42" s="7"/>
      <c r="D42" s="7"/>
      <c r="E42" s="7"/>
      <c r="F42" s="7"/>
      <c r="G42" s="7"/>
      <c r="H42" s="7"/>
      <c r="I42" s="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/>
      <c r="B43" s="8" t="s">
        <v>31</v>
      </c>
      <c r="C43" s="9"/>
      <c r="D43" s="7"/>
      <c r="E43" s="7"/>
      <c r="F43" s="7"/>
      <c r="G43" s="7"/>
      <c r="H43" s="7"/>
      <c r="I43" s="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/>
      <c r="B44" s="7" t="s">
        <v>32</v>
      </c>
      <c r="C44" s="7"/>
      <c r="D44" s="7" t="str">
        <f>F25</f>
        <v>/u/RkRs21</v>
      </c>
      <c r="E44" s="7"/>
      <c r="F44" s="7"/>
      <c r="G44" s="7"/>
      <c r="H44" s="7"/>
      <c r="I44" s="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"/>
      <c r="B45" s="7" t="s">
        <v>33</v>
      </c>
      <c r="C45" s="7"/>
      <c r="D45" s="24">
        <v>43911.0</v>
      </c>
      <c r="E45" s="7"/>
      <c r="F45" s="7"/>
      <c r="G45" s="7"/>
      <c r="H45" s="7"/>
      <c r="I45" s="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"/>
      <c r="B46" s="7"/>
      <c r="C46" s="7"/>
      <c r="D46" s="7"/>
      <c r="E46" s="7"/>
      <c r="F46" s="7"/>
      <c r="G46" s="7"/>
      <c r="H46" s="7"/>
      <c r="I46" s="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7"/>
      <c r="B47" s="8" t="s">
        <v>34</v>
      </c>
      <c r="C47" s="9"/>
      <c r="D47" s="9"/>
      <c r="E47" s="9"/>
      <c r="F47" s="9"/>
      <c r="G47" s="9"/>
      <c r="H47" s="9"/>
      <c r="I47" s="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7"/>
      <c r="B48" s="7"/>
      <c r="C48" s="7"/>
      <c r="D48" s="7"/>
      <c r="E48" s="7"/>
      <c r="F48" s="7"/>
      <c r="G48" s="7"/>
      <c r="H48" s="7"/>
      <c r="I48" s="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"/>
      <c r="B50" s="27" t="s">
        <v>35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2" width="11.14"/>
    <col customWidth="1" min="3" max="3" width="16.86"/>
    <col customWidth="1" min="4" max="5" width="11.14"/>
    <col customWidth="1" min="6" max="6" width="15.0"/>
    <col customWidth="1" min="7" max="8" width="11.14"/>
    <col customWidth="1" min="9" max="9" width="15.29"/>
    <col customWidth="1" min="10" max="11" width="11.14"/>
    <col customWidth="1" min="12" max="12" width="13.43"/>
    <col customWidth="1" min="13" max="14" width="11.14"/>
    <col customWidth="1" min="15" max="15" width="13.0"/>
    <col customWidth="1" min="16" max="17" width="11.14"/>
  </cols>
  <sheetData>
    <row r="1">
      <c r="A1" s="2"/>
      <c r="B1" s="2"/>
      <c r="C1" s="28"/>
      <c r="D1" s="2"/>
      <c r="E1" s="2"/>
      <c r="F1" s="28"/>
      <c r="G1" s="2"/>
      <c r="H1" s="2"/>
      <c r="I1" s="28"/>
      <c r="J1" s="2"/>
      <c r="K1" s="2"/>
      <c r="L1" s="28"/>
      <c r="M1" s="2"/>
      <c r="N1" s="2"/>
      <c r="O1" s="28"/>
      <c r="P1" s="2"/>
      <c r="Q1" s="2"/>
    </row>
    <row r="2">
      <c r="A2" s="29"/>
      <c r="B2" s="30" t="s">
        <v>36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2"/>
      <c r="B4" s="32" t="s">
        <v>37</v>
      </c>
      <c r="C4" s="33" t="s">
        <v>38</v>
      </c>
      <c r="D4" s="33" t="s">
        <v>39</v>
      </c>
      <c r="E4" s="33" t="s">
        <v>40</v>
      </c>
      <c r="F4" s="33" t="s">
        <v>41</v>
      </c>
      <c r="G4" s="33" t="s">
        <v>42</v>
      </c>
      <c r="H4" s="33" t="s">
        <v>43</v>
      </c>
      <c r="I4" s="2"/>
      <c r="J4" s="2"/>
      <c r="K4" s="2"/>
      <c r="L4" s="2"/>
      <c r="M4" s="2"/>
      <c r="N4" s="7"/>
    </row>
    <row r="5">
      <c r="A5" s="2"/>
      <c r="B5" s="34" t="s">
        <v>44</v>
      </c>
      <c r="C5" s="35">
        <f>D27</f>
        <v>5</v>
      </c>
      <c r="D5" s="35">
        <f>G27</f>
        <v>5</v>
      </c>
      <c r="E5" s="35">
        <f>J27</f>
        <v>6</v>
      </c>
      <c r="F5" s="35">
        <f>M27</f>
        <v>1</v>
      </c>
      <c r="G5" s="35">
        <f>P27</f>
        <v>8</v>
      </c>
      <c r="H5" s="36">
        <f>SUM(C5:G5)</f>
        <v>25</v>
      </c>
      <c r="I5" s="2"/>
      <c r="J5" s="2"/>
      <c r="K5" s="2"/>
      <c r="L5" s="2"/>
      <c r="M5" s="2"/>
      <c r="N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31"/>
      <c r="B7" s="31" t="s">
        <v>45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>
      <c r="A8" s="2"/>
      <c r="B8" s="37"/>
      <c r="C8" s="28"/>
      <c r="D8" s="2"/>
      <c r="E8" s="2"/>
      <c r="F8" s="2"/>
      <c r="G8" s="2"/>
      <c r="H8" s="2"/>
      <c r="I8" s="28"/>
      <c r="J8" s="2"/>
      <c r="K8" s="2"/>
      <c r="L8" s="28"/>
      <c r="M8" s="2"/>
      <c r="N8" s="2"/>
      <c r="O8" s="28"/>
      <c r="P8" s="2"/>
      <c r="Q8" s="2"/>
    </row>
    <row r="9">
      <c r="A9" s="2"/>
      <c r="B9" s="2" t="s">
        <v>46</v>
      </c>
      <c r="C9" s="28"/>
      <c r="D9" s="2"/>
      <c r="E9" s="2" t="s">
        <v>47</v>
      </c>
      <c r="F9" s="28"/>
      <c r="G9" s="2"/>
      <c r="H9" s="2" t="s">
        <v>48</v>
      </c>
      <c r="I9" s="28"/>
      <c r="J9" s="2"/>
      <c r="K9" s="2" t="s">
        <v>49</v>
      </c>
      <c r="L9" s="28"/>
      <c r="M9" s="2"/>
      <c r="N9" s="2" t="s">
        <v>50</v>
      </c>
      <c r="O9" s="28"/>
      <c r="P9" s="2"/>
      <c r="Q9" s="2"/>
    </row>
    <row r="10">
      <c r="A10" s="2"/>
      <c r="B10" s="38" t="str">
        <f>VLOOKUP(B$9,Individueel!$A$6:$C34,2,FALSE)</f>
        <v>1NL</v>
      </c>
      <c r="C10" s="31"/>
      <c r="D10" s="31" t="s">
        <v>51</v>
      </c>
      <c r="E10" s="39" t="str">
        <f>VLOOKUP(E$9,Individueel!$A$6:$C34,2,FALSE)</f>
        <v>SP</v>
      </c>
      <c r="F10" s="31"/>
      <c r="G10" s="31" t="s">
        <v>51</v>
      </c>
      <c r="H10" s="40" t="s">
        <v>40</v>
      </c>
      <c r="I10" s="31"/>
      <c r="J10" s="31" t="s">
        <v>51</v>
      </c>
      <c r="K10" s="39" t="str">
        <f>VLOOKUP(K$9,Individueel!$A$6:$C34,2,FALSE)</f>
        <v>LTD</v>
      </c>
      <c r="L10" s="31"/>
      <c r="M10" s="31" t="s">
        <v>51</v>
      </c>
      <c r="N10" s="39" t="str">
        <f>VLOOKUP(N$9,Individueel!$A$6:$C34,2,FALSE)</f>
        <v>GPA</v>
      </c>
      <c r="O10" s="31"/>
      <c r="P10" s="31" t="s">
        <v>51</v>
      </c>
      <c r="Q10" s="2"/>
    </row>
    <row r="11">
      <c r="A11" s="2"/>
      <c r="B11" s="41" t="str">
        <f>Individueel!B7</f>
        <v>/u/kajtuu98</v>
      </c>
      <c r="D11" s="42">
        <f>Individueel!$CF7</f>
        <v>12.42804364</v>
      </c>
      <c r="E11" s="43" t="str">
        <f>Individueel!B20</f>
        <v>/u/7Hielke</v>
      </c>
      <c r="F11" s="44"/>
      <c r="G11" s="45">
        <f>Individueel!$CF20</f>
        <v>100.5791036</v>
      </c>
      <c r="H11" s="46" t="str">
        <f>Individueel!B33</f>
        <v>/u/MerijnZ1</v>
      </c>
      <c r="I11" s="44"/>
      <c r="J11" s="45">
        <f>Individueel!$CF33</f>
        <v>53.31696473</v>
      </c>
      <c r="K11" s="46" t="str">
        <f>Individueel!B46</f>
        <v>/u/ToukieDatak</v>
      </c>
      <c r="L11" s="44"/>
      <c r="M11" s="45">
        <f>Individueel!$CF46</f>
        <v>46.70654865</v>
      </c>
      <c r="N11" s="46" t="str">
        <f>Individueel!B59</f>
        <v>/u/House_of_Farts</v>
      </c>
      <c r="O11" s="44"/>
      <c r="P11" s="45">
        <f>Individueel!$CF59</f>
        <v>107.0780758</v>
      </c>
      <c r="Q11" s="2"/>
    </row>
    <row r="12">
      <c r="A12" s="2"/>
      <c r="B12" s="47" t="str">
        <f>Individueel!B8</f>
        <v>/u/LucasV98</v>
      </c>
      <c r="D12" s="45">
        <f>Individueel!$CF8</f>
        <v>43.32542829</v>
      </c>
      <c r="E12" s="48" t="str">
        <f>Individueel!B21</f>
        <v>/u/LordAverap</v>
      </c>
      <c r="F12" s="44"/>
      <c r="G12" s="45">
        <f>Individueel!$CF21</f>
        <v>37.36033006</v>
      </c>
      <c r="H12" s="46" t="str">
        <f>Individueel!B34</f>
        <v>/u/th8</v>
      </c>
      <c r="I12" s="44"/>
      <c r="J12" s="45">
        <f>Individueel!$CF34</f>
        <v>129.0862913</v>
      </c>
      <c r="K12" s="49" t="str">
        <f>Individueel!B47</f>
        <v/>
      </c>
      <c r="L12" s="50"/>
      <c r="M12" s="51" t="str">
        <f>Individueel!$CF47</f>
        <v/>
      </c>
      <c r="N12" s="46" t="str">
        <f>Individueel!B60</f>
        <v>/u/rik079</v>
      </c>
      <c r="O12" s="44"/>
      <c r="P12" s="45">
        <f>Individueel!$CF60</f>
        <v>35.11487367</v>
      </c>
      <c r="Q12" s="2"/>
    </row>
    <row r="13">
      <c r="A13" s="2"/>
      <c r="B13" s="47" t="str">
        <f>Individueel!B9</f>
        <v>/u/timelapse00</v>
      </c>
      <c r="D13" s="45">
        <f>Individueel!$CF9</f>
        <v>48.54954201</v>
      </c>
      <c r="E13" s="48" t="str">
        <f>Individueel!B22</f>
        <v>/u/TheRealJanSanono</v>
      </c>
      <c r="F13" s="44"/>
      <c r="G13" s="52">
        <f>Individueel!$CF22</f>
        <v>19.93945901</v>
      </c>
      <c r="H13" s="53" t="str">
        <f>Individueel!B35</f>
        <v>/u/raaf___</v>
      </c>
      <c r="I13" s="54"/>
      <c r="J13" s="42">
        <f>Individueel!$CF35</f>
        <v>18.68781579</v>
      </c>
      <c r="K13" s="49" t="str">
        <f>Individueel!B48</f>
        <v/>
      </c>
      <c r="L13" s="50"/>
      <c r="M13" s="51" t="str">
        <f>Individueel!$CF48</f>
        <v/>
      </c>
      <c r="N13" s="53" t="str">
        <f>Individueel!B61</f>
        <v>/u/Sushishine</v>
      </c>
      <c r="O13" s="54"/>
      <c r="P13" s="42">
        <f>Individueel!$CF61</f>
        <v>10.84015216</v>
      </c>
      <c r="Q13" s="2"/>
    </row>
    <row r="14">
      <c r="A14" s="2"/>
      <c r="B14" s="55" t="str">
        <f>Individueel!B10</f>
        <v>/u/theguus</v>
      </c>
      <c r="D14" s="42">
        <f>Individueel!$CF10</f>
        <v>9.111073096</v>
      </c>
      <c r="E14" s="56" t="str">
        <f>Individueel!B23</f>
        <v>/u/Dekks_Was_Taken</v>
      </c>
      <c r="F14" s="54"/>
      <c r="G14" s="42">
        <f>Individueel!$CF23</f>
        <v>12.08739878</v>
      </c>
      <c r="H14" s="53" t="str">
        <f>Individueel!B36</f>
        <v>/u/Sylviagony</v>
      </c>
      <c r="I14" s="54"/>
      <c r="J14" s="42">
        <f>Individueel!$CF36</f>
        <v>8.735596355</v>
      </c>
      <c r="K14" s="49" t="str">
        <f>Individueel!B49</f>
        <v/>
      </c>
      <c r="L14" s="50"/>
      <c r="M14" s="51" t="str">
        <f>Individueel!$CF49</f>
        <v/>
      </c>
      <c r="N14" s="46" t="str">
        <f>Individueel!B62</f>
        <v>/u/JohanCAvdM</v>
      </c>
      <c r="O14" s="44"/>
      <c r="P14" s="45">
        <f>Individueel!$CF62</f>
        <v>27.1857855</v>
      </c>
      <c r="Q14" s="2"/>
    </row>
    <row r="15">
      <c r="A15" s="2"/>
      <c r="B15" s="57" t="str">
        <f>Individueel!B11</f>
        <v>/u/Hans-Wiegel</v>
      </c>
      <c r="D15" s="58">
        <f>Individueel!$CF11</f>
        <v>8.111073096</v>
      </c>
      <c r="E15" s="56" t="str">
        <f>Individueel!B24</f>
        <v>/u/yee_olde_Alberto</v>
      </c>
      <c r="F15" s="54"/>
      <c r="G15" s="42">
        <f>Individueel!$CF24</f>
        <v>8.03831042</v>
      </c>
      <c r="H15" s="53" t="str">
        <f>Individueel!B37</f>
        <v>/u/koelan_vds</v>
      </c>
      <c r="I15" s="54"/>
      <c r="J15" s="42">
        <f>Individueel!$CF37</f>
        <v>7.735596355</v>
      </c>
      <c r="K15" s="49" t="str">
        <f>Individueel!B50</f>
        <v/>
      </c>
      <c r="L15" s="50"/>
      <c r="M15" s="51" t="str">
        <f>Individueel!$CF50</f>
        <v/>
      </c>
      <c r="N15" s="46" t="str">
        <f>Individueel!B63</f>
        <v>/u/Alfus</v>
      </c>
      <c r="O15" s="44"/>
      <c r="P15" s="45">
        <f>Individueel!$CF63</f>
        <v>38.40840289</v>
      </c>
      <c r="Q15" s="2"/>
    </row>
    <row r="16">
      <c r="A16" s="2"/>
      <c r="B16" s="47" t="str">
        <f>Individueel!B12</f>
        <v>/u/Keijeman</v>
      </c>
      <c r="D16" s="45">
        <f>Individueel!$CF12</f>
        <v>38.42133949</v>
      </c>
      <c r="E16" s="59" t="str">
        <f>Individueel!B25</f>
        <v>/u/tariklfc</v>
      </c>
      <c r="F16" s="50"/>
      <c r="G16" s="58">
        <f>Individueel!$CF25</f>
        <v>8.03831042</v>
      </c>
      <c r="H16" s="53" t="str">
        <f>Individueel!B38</f>
        <v>/u/jlarti098</v>
      </c>
      <c r="I16" s="54"/>
      <c r="J16" s="42">
        <f>Individueel!$CF38</f>
        <v>7.735596355</v>
      </c>
      <c r="K16" s="60"/>
      <c r="L16" s="50"/>
      <c r="M16" s="51"/>
      <c r="N16" s="53" t="str">
        <f>Individueel!B64</f>
        <v>/u/MTFD</v>
      </c>
      <c r="O16" s="54"/>
      <c r="P16" s="42">
        <f>Individueel!$CF64</f>
        <v>6.32542565</v>
      </c>
      <c r="Q16" s="2"/>
    </row>
    <row r="17">
      <c r="A17" s="2"/>
      <c r="B17" s="57" t="str">
        <f>Individueel!B13</f>
        <v>/u/dagelijksestijl</v>
      </c>
      <c r="D17" s="58">
        <f>Individueel!$CF13</f>
        <v>11.79410255</v>
      </c>
      <c r="E17" s="59" t="str">
        <f>Individueel!B26</f>
        <v>/u/Yeblured</v>
      </c>
      <c r="F17" s="50"/>
      <c r="G17" s="58">
        <f>Individueel!$CF26</f>
        <v>8.03831042</v>
      </c>
      <c r="H17" s="61" t="str">
        <f>Individueel!B39</f>
        <v>/u/-___-_</v>
      </c>
      <c r="I17" s="50"/>
      <c r="J17" s="58">
        <f>Individueel!$CF39</f>
        <v>9.735596355</v>
      </c>
      <c r="K17" s="60"/>
      <c r="L17" s="50"/>
      <c r="M17" s="51"/>
      <c r="N17" s="53" t="str">
        <f>Individueel!B65</f>
        <v>/u/Koopabro</v>
      </c>
      <c r="O17" s="54"/>
      <c r="P17" s="42">
        <f>Individueel!$CF65</f>
        <v>7.32542565</v>
      </c>
      <c r="Q17" s="2"/>
    </row>
    <row r="18">
      <c r="A18" s="2"/>
      <c r="B18" s="57" t="str">
        <f>Individueel!B14</f>
        <v>/u/tocqueville95</v>
      </c>
      <c r="D18" s="58">
        <f>Individueel!$CF14</f>
        <v>5.428043643</v>
      </c>
      <c r="E18" s="59" t="str">
        <f>Individueel!B27</f>
        <v>/u/xeloa</v>
      </c>
      <c r="F18" s="50"/>
      <c r="G18" s="58">
        <f>Individueel!$CF27</f>
        <v>8.03831042</v>
      </c>
      <c r="H18" s="62"/>
      <c r="I18" s="50"/>
      <c r="J18" s="51" t="str">
        <f>Individueel!$CF40</f>
        <v/>
      </c>
      <c r="K18" s="60"/>
      <c r="L18" s="50"/>
      <c r="M18" s="51"/>
      <c r="N18" s="61" t="str">
        <f>Individueel!B66</f>
        <v>/u/Ethiowolf</v>
      </c>
      <c r="O18" s="50"/>
      <c r="P18" s="58">
        <f>Individueel!$CF66</f>
        <v>8.176758049</v>
      </c>
      <c r="Q18" s="2"/>
    </row>
    <row r="19">
      <c r="A19" s="28"/>
      <c r="B19" s="57" t="str">
        <f>Individueel!B15</f>
        <v>/u/Der_Kohl</v>
      </c>
      <c r="D19" s="58">
        <f>Individueel!$CF15</f>
        <v>6.428043643</v>
      </c>
      <c r="E19" s="59" t="str">
        <f>Individueel!B28</f>
        <v/>
      </c>
      <c r="F19" s="50"/>
      <c r="G19" s="51"/>
      <c r="H19" s="63"/>
      <c r="I19" s="50"/>
      <c r="J19" s="51"/>
      <c r="K19" s="64"/>
      <c r="L19" s="50"/>
      <c r="M19" s="51"/>
      <c r="N19" s="46" t="str">
        <f>Individueel!B67</f>
        <v>/u/HiddeVdV96</v>
      </c>
      <c r="O19" s="44"/>
      <c r="P19" s="45">
        <f>Individueel!$CF67</f>
        <v>52.08887222</v>
      </c>
      <c r="Q19" s="2"/>
    </row>
    <row r="20">
      <c r="A20" s="28"/>
      <c r="B20" s="57" t="str">
        <f>Individueel!B16</f>
        <v/>
      </c>
      <c r="D20" s="51" t="str">
        <f>Individueel!$CF16</f>
        <v/>
      </c>
      <c r="E20" s="59" t="str">
        <f>Individueel!B29</f>
        <v/>
      </c>
      <c r="F20" s="65"/>
      <c r="G20" s="51"/>
      <c r="H20" s="63"/>
      <c r="I20" s="65"/>
      <c r="J20" s="51"/>
      <c r="K20" s="64"/>
      <c r="L20" s="65"/>
      <c r="M20" s="51"/>
      <c r="N20" s="61" t="str">
        <f>Individueel!B68</f>
        <v/>
      </c>
      <c r="O20" s="65"/>
      <c r="P20" s="51"/>
      <c r="Q20" s="2"/>
    </row>
    <row r="21">
      <c r="A21" s="28"/>
      <c r="B21" s="57" t="str">
        <f>Individueel!B17</f>
        <v/>
      </c>
      <c r="D21" s="51" t="str">
        <f>Individueel!$CF17</f>
        <v/>
      </c>
      <c r="E21" s="59" t="str">
        <f>Individueel!B30</f>
        <v/>
      </c>
      <c r="F21" s="65"/>
      <c r="G21" s="51" t="str">
        <f>Individueel!$CF17</f>
        <v/>
      </c>
      <c r="H21" s="66" t="str">
        <f>Individueel!B43</f>
        <v/>
      </c>
      <c r="I21" s="65"/>
      <c r="J21" s="51" t="str">
        <f>Individueel!$CF30</f>
        <v/>
      </c>
      <c r="K21" s="67" t="str">
        <f>Individueel!B56</f>
        <v/>
      </c>
      <c r="L21" s="65"/>
      <c r="M21" s="51" t="str">
        <f>Individueel!$CF43</f>
        <v/>
      </c>
      <c r="N21" s="61" t="str">
        <f>Individueel!B69</f>
        <v/>
      </c>
      <c r="O21" s="65"/>
      <c r="P21" s="51" t="str">
        <f>Individueel!$CF69</f>
        <v/>
      </c>
      <c r="Q21" s="2"/>
    </row>
    <row r="22">
      <c r="A22" s="28"/>
      <c r="B22" s="57" t="str">
        <f>Individueel!B18</f>
        <v/>
      </c>
      <c r="D22" s="51" t="str">
        <f>Individueel!$CF18</f>
        <v/>
      </c>
      <c r="E22" s="59" t="str">
        <f>Individueel!B31</f>
        <v/>
      </c>
      <c r="F22" s="65"/>
      <c r="G22" s="51" t="str">
        <f>Individueel!$CF18</f>
        <v/>
      </c>
      <c r="H22" s="66" t="str">
        <f>Individueel!B44</f>
        <v/>
      </c>
      <c r="I22" s="65"/>
      <c r="J22" s="51" t="str">
        <f>Individueel!$CF31</f>
        <v/>
      </c>
      <c r="K22" s="66" t="str">
        <f>Individueel!B57</f>
        <v/>
      </c>
      <c r="L22" s="65"/>
      <c r="M22" s="51" t="str">
        <f>Individueel!$CF44</f>
        <v/>
      </c>
      <c r="N22" s="66" t="str">
        <f>Individueel!B70</f>
        <v/>
      </c>
      <c r="O22" s="65"/>
      <c r="P22" s="51" t="str">
        <f>Individueel!$CF70</f>
        <v/>
      </c>
      <c r="Q22" s="2"/>
    </row>
    <row r="23">
      <c r="A23" s="28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2"/>
    </row>
    <row r="24">
      <c r="A24" s="28"/>
      <c r="B24" s="70" t="s">
        <v>52</v>
      </c>
      <c r="C24" s="28"/>
      <c r="D24" s="71">
        <f>ROUND(SUM(D11:D22),0)</f>
        <v>184</v>
      </c>
      <c r="E24" s="72" t="s">
        <v>52</v>
      </c>
      <c r="F24" s="73"/>
      <c r="G24" s="71">
        <f>ROUND(SUM(G11:G22),0)</f>
        <v>202</v>
      </c>
      <c r="H24" s="72" t="s">
        <v>52</v>
      </c>
      <c r="I24" s="73"/>
      <c r="J24" s="71">
        <f>ROUND(SUM(J11:J22),0)</f>
        <v>235</v>
      </c>
      <c r="K24" s="72" t="s">
        <v>52</v>
      </c>
      <c r="L24" s="73"/>
      <c r="M24" s="71">
        <f>ROUND(SUM(M11:M22),0)</f>
        <v>47</v>
      </c>
      <c r="N24" s="72" t="s">
        <v>52</v>
      </c>
      <c r="O24" s="73"/>
      <c r="P24" s="71">
        <f>ROUND(SUM(P11:P22),0)</f>
        <v>293</v>
      </c>
      <c r="Q24" s="2"/>
    </row>
    <row r="25">
      <c r="A25" s="28"/>
      <c r="B25" s="74" t="s">
        <v>53</v>
      </c>
      <c r="C25" s="75"/>
      <c r="D25" s="76">
        <f>IFERROR(D24/$D$31,0)</f>
        <v>4.791666667</v>
      </c>
      <c r="E25" s="77" t="s">
        <v>53</v>
      </c>
      <c r="F25" s="78"/>
      <c r="G25" s="76">
        <f>IFERROR(G24/$D$31,0)</f>
        <v>5.260416667</v>
      </c>
      <c r="H25" s="77" t="s">
        <v>53</v>
      </c>
      <c r="I25" s="78"/>
      <c r="J25" s="76">
        <f>IFERROR(J24/$D$31,0)</f>
        <v>6.119791667</v>
      </c>
      <c r="K25" s="77" t="s">
        <v>53</v>
      </c>
      <c r="L25" s="78"/>
      <c r="M25" s="76">
        <f>IFERROR(M24/$D$31,0)</f>
        <v>1.223958333</v>
      </c>
      <c r="N25" s="77" t="s">
        <v>53</v>
      </c>
      <c r="O25" s="78"/>
      <c r="P25" s="76">
        <f>IFERROR(P24/$D$31,0)</f>
        <v>7.630208333</v>
      </c>
      <c r="Q25" s="79"/>
    </row>
    <row r="26">
      <c r="A26" s="2"/>
      <c r="B26" s="2"/>
      <c r="C26" s="28"/>
      <c r="D26" s="2"/>
      <c r="E26" s="2"/>
      <c r="F26" s="28"/>
      <c r="G26" s="2"/>
      <c r="H26" s="2"/>
      <c r="I26" s="28"/>
      <c r="J26" s="2"/>
      <c r="K26" s="2"/>
      <c r="L26" s="28"/>
      <c r="M26" s="2"/>
      <c r="N26" s="2"/>
      <c r="O26" s="28"/>
      <c r="P26" s="2"/>
      <c r="Q26" s="2"/>
    </row>
    <row r="27">
      <c r="A27" s="28"/>
      <c r="B27" s="80" t="s">
        <v>54</v>
      </c>
      <c r="C27" s="81"/>
      <c r="D27" s="82">
        <v>5.0</v>
      </c>
      <c r="E27" s="83" t="s">
        <v>54</v>
      </c>
      <c r="F27" s="81"/>
      <c r="G27" s="82">
        <v>5.0</v>
      </c>
      <c r="H27" s="83" t="s">
        <v>54</v>
      </c>
      <c r="I27" s="81"/>
      <c r="J27" s="82">
        <v>6.0</v>
      </c>
      <c r="K27" s="83" t="s">
        <v>54</v>
      </c>
      <c r="L27" s="81"/>
      <c r="M27" s="82">
        <v>1.0</v>
      </c>
      <c r="N27" s="83" t="s">
        <v>54</v>
      </c>
      <c r="O27" s="81"/>
      <c r="P27" s="82">
        <v>8.0</v>
      </c>
      <c r="Q27" s="28"/>
    </row>
    <row r="28">
      <c r="A28" s="28"/>
      <c r="B28" s="28"/>
      <c r="C28" s="28"/>
      <c r="D28" s="84"/>
      <c r="E28" s="28"/>
      <c r="F28" s="28"/>
      <c r="G28" s="28"/>
      <c r="H28" s="28"/>
      <c r="I28" s="28"/>
      <c r="J28" s="28"/>
      <c r="K28" s="85"/>
      <c r="L28" s="28"/>
      <c r="M28" s="28"/>
      <c r="N28" s="28"/>
      <c r="O28" s="28"/>
      <c r="P28" s="28"/>
      <c r="Q28" s="28"/>
    </row>
    <row r="29">
      <c r="A29" s="28"/>
      <c r="B29" s="28" t="s">
        <v>55</v>
      </c>
      <c r="C29" s="28"/>
      <c r="D29" s="86">
        <f>Bronbestand!D4</f>
        <v>96</v>
      </c>
      <c r="E29" s="86" t="s">
        <v>56</v>
      </c>
      <c r="F29" s="79"/>
      <c r="G29" s="86">
        <f>ROUNDUP((D31)/2,0)</f>
        <v>20</v>
      </c>
      <c r="H29" s="28"/>
      <c r="I29" s="28" t="s">
        <v>57</v>
      </c>
      <c r="K29" s="87"/>
      <c r="L29" s="28"/>
      <c r="M29" s="28"/>
      <c r="N29" s="28"/>
      <c r="O29" s="28"/>
      <c r="P29" s="28"/>
      <c r="Q29" s="28"/>
    </row>
    <row r="30">
      <c r="A30" s="28"/>
      <c r="B30" s="28" t="s">
        <v>58</v>
      </c>
      <c r="C30" s="28"/>
      <c r="D30" s="86">
        <f>Bronbestand!D2</f>
        <v>25</v>
      </c>
      <c r="E30" s="28"/>
      <c r="F30" s="79"/>
      <c r="G30" s="28"/>
      <c r="H30" s="28"/>
      <c r="I30" s="28" t="s">
        <v>59</v>
      </c>
      <c r="K30" s="88"/>
      <c r="L30" s="28"/>
      <c r="M30" s="28"/>
      <c r="N30" s="28"/>
      <c r="O30" s="28"/>
      <c r="P30" s="28"/>
      <c r="Q30" s="28"/>
    </row>
    <row r="31">
      <c r="A31" s="28"/>
      <c r="B31" s="28" t="s">
        <v>60</v>
      </c>
      <c r="C31" s="28"/>
      <c r="D31" s="86">
        <f>Bronbestand!D10</f>
        <v>38.4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>
      <c r="A32" s="2"/>
      <c r="B32" s="2"/>
      <c r="C32" s="28"/>
      <c r="D32" s="2"/>
      <c r="E32" s="2"/>
      <c r="F32" s="86"/>
      <c r="G32" s="28"/>
      <c r="H32" s="2"/>
      <c r="I32" s="28"/>
      <c r="J32" s="2"/>
      <c r="K32" s="2"/>
      <c r="L32" s="28"/>
      <c r="M32" s="2"/>
      <c r="N32" s="2"/>
      <c r="O32" s="28"/>
      <c r="P32" s="2"/>
      <c r="Q32" s="2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>
      <c r="A34" s="2"/>
      <c r="B34" s="89" t="s">
        <v>35</v>
      </c>
      <c r="C34" s="28"/>
      <c r="D34" s="2"/>
      <c r="E34" s="2"/>
      <c r="F34" s="28"/>
      <c r="G34" s="2"/>
      <c r="H34" s="2"/>
      <c r="I34" s="28"/>
      <c r="J34" s="2"/>
      <c r="K34" s="2"/>
      <c r="L34" s="28"/>
      <c r="M34" s="2"/>
      <c r="N34" s="2"/>
      <c r="O34" s="28"/>
      <c r="P34" s="2"/>
      <c r="Q34" s="2"/>
    </row>
  </sheetData>
  <mergeCells count="14">
    <mergeCell ref="B18:C18"/>
    <mergeCell ref="B19:C19"/>
    <mergeCell ref="B20:C20"/>
    <mergeCell ref="B21:C21"/>
    <mergeCell ref="B22:C22"/>
    <mergeCell ref="I29:J29"/>
    <mergeCell ref="I30:J30"/>
    <mergeCell ref="B11:C11"/>
    <mergeCell ref="B12:C12"/>
    <mergeCell ref="B13:C13"/>
    <mergeCell ref="B14:C14"/>
    <mergeCell ref="B15:C15"/>
    <mergeCell ref="B16:C16"/>
    <mergeCell ref="B17:C1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75" outlineLevelCol="1" outlineLevelRow="1"/>
  <cols>
    <col customWidth="1" min="1" max="2" width="7.57"/>
    <col customWidth="1" min="3" max="3" width="19.29"/>
    <col customWidth="1" min="4" max="5" width="7.57"/>
    <col customWidth="1" min="6" max="6" width="7.57" outlineLevel="1"/>
    <col customWidth="1" min="7" max="7" width="15.43" outlineLevel="1"/>
    <col customWidth="1" min="8" max="8" width="7.57" outlineLevel="1"/>
    <col customWidth="1" min="9" max="9" width="15.14" outlineLevel="1"/>
    <col customWidth="1" min="10" max="12" width="7.57"/>
    <col customWidth="1" min="13" max="13" width="14.0" outlineLevel="1"/>
    <col customWidth="1" min="14" max="14" width="7.57" outlineLevel="1"/>
    <col customWidth="1" min="15" max="15" width="13.43" outlineLevel="1"/>
    <col customWidth="1" min="16" max="16" width="7.57" outlineLevel="1"/>
    <col customWidth="1" min="17" max="19" width="7.57"/>
    <col customWidth="1" min="20" max="26" width="7.57" outlineLevel="1"/>
    <col customWidth="1" min="27" max="28" width="8.57" outlineLevel="1"/>
    <col customWidth="1" min="29" max="40" width="7.57" outlineLevel="1"/>
    <col customWidth="1" min="41" max="43" width="7.57"/>
    <col customWidth="1" min="44" max="44" width="7.57" outlineLevel="1"/>
    <col customWidth="1" min="45" max="45" width="7.29" outlineLevel="1"/>
    <col customWidth="1" min="46" max="56" width="7.57" outlineLevel="1"/>
    <col customWidth="1" min="57" max="57" width="8.29" outlineLevel="1"/>
    <col customWidth="1" min="58" max="58" width="8.14" outlineLevel="1"/>
    <col customWidth="1" min="59" max="73" width="7.57" outlineLevel="1"/>
    <col customWidth="1" min="74" max="74" width="8.43" outlineLevel="1"/>
    <col customWidth="1" min="75" max="78" width="7.57" outlineLevel="1"/>
    <col customWidth="1" min="79" max="85" width="7.57"/>
  </cols>
  <sheetData>
    <row r="1">
      <c r="A1" s="90"/>
      <c r="D1" s="90" t="s">
        <v>61</v>
      </c>
      <c r="E1" s="91"/>
      <c r="F1" s="92" t="s">
        <v>62</v>
      </c>
      <c r="M1" s="93" t="s">
        <v>63</v>
      </c>
      <c r="T1" s="93" t="s">
        <v>64</v>
      </c>
      <c r="AQ1" s="91"/>
      <c r="AR1" s="94" t="s">
        <v>65</v>
      </c>
      <c r="CC1" s="91"/>
      <c r="CD1" s="92" t="s">
        <v>43</v>
      </c>
    </row>
    <row r="2">
      <c r="A2" s="95"/>
      <c r="B2" s="96"/>
      <c r="D2" s="97" t="s">
        <v>66</v>
      </c>
      <c r="E2" s="91"/>
      <c r="F2" s="97" t="s">
        <v>67</v>
      </c>
      <c r="G2" s="97" t="s">
        <v>68</v>
      </c>
      <c r="H2" s="98" t="s">
        <v>69</v>
      </c>
      <c r="I2" s="97" t="s">
        <v>70</v>
      </c>
      <c r="J2" s="99" t="s">
        <v>71</v>
      </c>
      <c r="K2" s="99" t="s">
        <v>66</v>
      </c>
      <c r="L2" s="91"/>
      <c r="M2" s="97" t="s">
        <v>72</v>
      </c>
      <c r="N2" s="97" t="s">
        <v>73</v>
      </c>
      <c r="O2" s="97" t="s">
        <v>74</v>
      </c>
      <c r="P2" s="97" t="s">
        <v>75</v>
      </c>
      <c r="Q2" s="99" t="s">
        <v>71</v>
      </c>
      <c r="R2" s="99" t="s">
        <v>66</v>
      </c>
      <c r="S2" s="91"/>
      <c r="T2" s="100" t="s">
        <v>76</v>
      </c>
      <c r="V2" s="101" t="s">
        <v>77</v>
      </c>
      <c r="W2" s="97" t="s">
        <v>78</v>
      </c>
      <c r="Y2" s="97" t="s">
        <v>79</v>
      </c>
      <c r="AA2" s="97" t="s">
        <v>80</v>
      </c>
      <c r="AB2" s="97" t="s">
        <v>81</v>
      </c>
      <c r="AC2" s="97" t="s">
        <v>82</v>
      </c>
      <c r="AE2" s="97" t="s">
        <v>83</v>
      </c>
      <c r="AG2" s="97" t="s">
        <v>84</v>
      </c>
      <c r="AI2" s="97" t="s">
        <v>85</v>
      </c>
      <c r="AK2" s="97" t="s">
        <v>86</v>
      </c>
      <c r="AM2" s="97" t="s">
        <v>87</v>
      </c>
      <c r="AO2" s="99" t="s">
        <v>71</v>
      </c>
      <c r="AP2" s="99" t="s">
        <v>66</v>
      </c>
      <c r="AQ2" s="91"/>
      <c r="AR2" s="102" t="s">
        <v>88</v>
      </c>
      <c r="AT2" s="103" t="s">
        <v>89</v>
      </c>
      <c r="AV2" s="99" t="s">
        <v>90</v>
      </c>
      <c r="AW2" s="104" t="s">
        <v>91</v>
      </c>
      <c r="AY2" s="99" t="s">
        <v>92</v>
      </c>
      <c r="BA2" s="105" t="s">
        <v>93</v>
      </c>
      <c r="BC2" s="103" t="s">
        <v>94</v>
      </c>
      <c r="BE2" s="99" t="s">
        <v>95</v>
      </c>
      <c r="BF2" s="99" t="s">
        <v>96</v>
      </c>
      <c r="BH2" s="99" t="s">
        <v>97</v>
      </c>
      <c r="BJ2" s="103" t="s">
        <v>98</v>
      </c>
      <c r="BM2" s="99" t="s">
        <v>99</v>
      </c>
      <c r="BN2" s="99" t="s">
        <v>100</v>
      </c>
      <c r="BP2" s="99" t="s">
        <v>101</v>
      </c>
      <c r="BR2" s="99" t="s">
        <v>102</v>
      </c>
      <c r="BT2" s="103" t="s">
        <v>94</v>
      </c>
      <c r="BV2" s="99" t="s">
        <v>103</v>
      </c>
      <c r="BW2" s="99" t="s">
        <v>104</v>
      </c>
      <c r="BY2" s="99" t="s">
        <v>105</v>
      </c>
      <c r="CA2" s="99" t="s">
        <v>71</v>
      </c>
      <c r="CB2" s="99" t="s">
        <v>66</v>
      </c>
      <c r="CC2" s="91"/>
      <c r="CD2" s="99" t="s">
        <v>106</v>
      </c>
      <c r="CF2" s="99" t="s">
        <v>107</v>
      </c>
    </row>
    <row r="3" outlineLevel="1">
      <c r="A3" s="106" t="s">
        <v>66</v>
      </c>
      <c r="D3" s="107">
        <f>SUM(D6:D71)</f>
        <v>96</v>
      </c>
      <c r="E3" s="108"/>
      <c r="F3" s="109"/>
      <c r="G3" s="107"/>
      <c r="H3" s="110"/>
      <c r="I3" s="107"/>
      <c r="J3" s="107"/>
      <c r="K3" s="107">
        <f>Bronbestand!D6</f>
        <v>192</v>
      </c>
      <c r="L3" s="108"/>
      <c r="M3" s="109"/>
      <c r="N3" s="107"/>
      <c r="O3" s="107"/>
      <c r="P3" s="107"/>
      <c r="Q3" s="107"/>
      <c r="R3" s="107">
        <f>Bronbestand!D8</f>
        <v>144</v>
      </c>
      <c r="S3" s="108"/>
      <c r="T3" s="107"/>
      <c r="V3" s="111"/>
      <c r="W3" s="107"/>
      <c r="X3" s="107"/>
      <c r="Y3" s="112"/>
      <c r="Z3" s="112"/>
      <c r="AA3" s="112"/>
      <c r="AB3" s="112"/>
      <c r="AC3" s="107"/>
      <c r="AE3" s="107"/>
      <c r="AG3" s="107"/>
      <c r="AI3" s="112"/>
      <c r="AK3" s="112"/>
      <c r="AM3" s="112"/>
      <c r="AO3" s="107"/>
      <c r="AP3" s="107">
        <f>Bronbestand!D5</f>
        <v>288</v>
      </c>
      <c r="AQ3" s="108"/>
      <c r="AR3" s="107"/>
      <c r="AT3" s="107"/>
      <c r="AV3" s="107"/>
      <c r="AW3" s="107"/>
      <c r="AX3" s="107"/>
      <c r="AY3" s="107"/>
      <c r="AZ3" s="107"/>
      <c r="BA3" s="107"/>
      <c r="BB3" s="107"/>
      <c r="BC3" s="113"/>
      <c r="BD3" s="113"/>
      <c r="BE3" s="107"/>
      <c r="BF3" s="107"/>
      <c r="BG3" s="107"/>
      <c r="BH3" s="107"/>
      <c r="BI3" s="107"/>
      <c r="BJ3" s="113"/>
      <c r="BK3" s="113"/>
      <c r="BL3" s="113"/>
      <c r="BM3" s="107"/>
      <c r="BN3" s="107"/>
      <c r="BO3" s="107"/>
      <c r="BP3" s="107"/>
      <c r="BQ3" s="107"/>
      <c r="BR3" s="107"/>
      <c r="BS3" s="107"/>
      <c r="BT3" s="113"/>
      <c r="BU3" s="113"/>
      <c r="BV3" s="107"/>
      <c r="BW3" s="107"/>
      <c r="BX3" s="107"/>
      <c r="BY3" s="107"/>
      <c r="BZ3" s="107"/>
      <c r="CA3" s="107"/>
      <c r="CB3" s="107">
        <f>Bronbestand!D7</f>
        <v>240</v>
      </c>
      <c r="CC3" s="108"/>
      <c r="CD3" s="107">
        <f>Bronbestand!D9</f>
        <v>960</v>
      </c>
      <c r="CF3" s="107"/>
      <c r="CG3" s="114"/>
    </row>
    <row r="4" outlineLevel="1">
      <c r="A4" s="106" t="s">
        <v>108</v>
      </c>
      <c r="D4" s="107"/>
      <c r="E4" s="108"/>
      <c r="F4" s="109"/>
      <c r="G4" s="107"/>
      <c r="H4" s="115">
        <v>3.0</v>
      </c>
      <c r="I4" s="115">
        <v>1.0</v>
      </c>
      <c r="J4" s="107"/>
      <c r="K4" s="107"/>
      <c r="L4" s="108"/>
      <c r="M4" s="109"/>
      <c r="N4" s="107"/>
      <c r="O4" s="115">
        <v>1.0</v>
      </c>
      <c r="P4" s="115">
        <v>1.0</v>
      </c>
      <c r="Q4" s="107"/>
      <c r="R4" s="107"/>
      <c r="S4" s="108"/>
      <c r="T4" s="107"/>
      <c r="V4" s="111"/>
      <c r="W4" s="107"/>
      <c r="X4" s="107"/>
      <c r="Y4" s="112"/>
      <c r="Z4" s="112"/>
      <c r="AA4" s="112"/>
      <c r="AB4" s="112"/>
      <c r="AC4" s="115">
        <v>2.0</v>
      </c>
      <c r="AE4" s="115">
        <v>3.0</v>
      </c>
      <c r="AG4" s="115">
        <v>4.0</v>
      </c>
      <c r="AI4" s="116">
        <v>0.0</v>
      </c>
      <c r="AK4" s="117">
        <v>0.25</v>
      </c>
      <c r="AM4" s="116">
        <v>1.0</v>
      </c>
      <c r="AO4" s="107"/>
      <c r="AP4" s="107"/>
      <c r="AQ4" s="114"/>
      <c r="AR4" s="107"/>
      <c r="AT4" s="107"/>
      <c r="AV4" s="107"/>
      <c r="AW4" s="107"/>
      <c r="AX4" s="107"/>
      <c r="AY4" s="107"/>
      <c r="AZ4" s="107"/>
      <c r="BA4" s="107"/>
      <c r="BB4" s="107"/>
      <c r="BC4" s="113"/>
      <c r="BD4" s="113"/>
      <c r="BE4" s="107"/>
      <c r="BF4" s="107"/>
      <c r="BG4" s="107"/>
      <c r="BH4" s="107"/>
      <c r="BI4" s="107"/>
      <c r="BJ4" s="113">
        <v>1.0</v>
      </c>
      <c r="BM4" s="118">
        <v>5.0</v>
      </c>
      <c r="BN4" s="118">
        <v>6.0</v>
      </c>
      <c r="BP4" s="118">
        <v>4.0</v>
      </c>
      <c r="BR4" s="118">
        <v>10.0</v>
      </c>
      <c r="BT4" s="118">
        <v>5.0</v>
      </c>
      <c r="BV4" s="118">
        <v>10.0</v>
      </c>
      <c r="BW4" s="118">
        <v>5.0</v>
      </c>
      <c r="BY4" s="118">
        <v>10.0</v>
      </c>
      <c r="CA4" s="107"/>
      <c r="CB4" s="107"/>
      <c r="CC4" s="114"/>
      <c r="CD4" s="107"/>
      <c r="CF4" s="107"/>
      <c r="CG4" s="114"/>
    </row>
    <row r="5" outlineLevel="1">
      <c r="A5" s="106" t="s">
        <v>43</v>
      </c>
      <c r="D5" s="107">
        <f>SUM(D6:D71)</f>
        <v>96</v>
      </c>
      <c r="E5" s="108"/>
      <c r="F5" s="107"/>
      <c r="G5" s="107"/>
      <c r="H5" s="110"/>
      <c r="I5" s="119"/>
      <c r="J5" s="120">
        <f t="shared" ref="J5:K5" si="1">SUM(J6:J71)</f>
        <v>131</v>
      </c>
      <c r="K5" s="119">
        <f t="shared" si="1"/>
        <v>192</v>
      </c>
      <c r="L5" s="121"/>
      <c r="M5" s="107"/>
      <c r="N5" s="107"/>
      <c r="O5" s="119"/>
      <c r="P5" s="107"/>
      <c r="Q5" s="110">
        <f t="shared" ref="Q5:R5" si="2">SUM(Q6:Q71)</f>
        <v>57.5</v>
      </c>
      <c r="R5" s="119">
        <f t="shared" si="2"/>
        <v>144</v>
      </c>
      <c r="S5" s="121"/>
      <c r="T5" s="107"/>
      <c r="V5" s="111"/>
      <c r="W5" s="107"/>
      <c r="X5" s="107"/>
      <c r="Y5" s="112"/>
      <c r="Z5" s="112"/>
      <c r="AA5" s="112"/>
      <c r="AB5" s="112"/>
      <c r="AC5" s="107"/>
      <c r="AE5" s="107"/>
      <c r="AG5" s="107"/>
      <c r="AI5" s="112"/>
      <c r="AK5" s="112"/>
      <c r="AM5" s="112"/>
      <c r="AO5" s="107">
        <f t="shared" ref="AO5:AP5" si="3">SUM(AO6:AO71)</f>
        <v>303.5</v>
      </c>
      <c r="AP5" s="107">
        <f t="shared" si="3"/>
        <v>288</v>
      </c>
      <c r="AQ5" s="108"/>
      <c r="AR5" s="119"/>
      <c r="AS5" s="122"/>
      <c r="AT5" s="119"/>
      <c r="AU5" s="122"/>
      <c r="AV5" s="107"/>
      <c r="AW5" s="107"/>
      <c r="AX5" s="107"/>
      <c r="AY5" s="107"/>
      <c r="AZ5" s="107"/>
      <c r="BA5" s="107"/>
      <c r="BB5" s="107"/>
      <c r="BC5" s="123"/>
      <c r="BD5" s="123"/>
      <c r="BE5" s="107"/>
      <c r="BF5" s="107"/>
      <c r="BG5" s="107"/>
      <c r="BH5" s="107"/>
      <c r="BI5" s="107"/>
      <c r="BJ5" s="123"/>
      <c r="BK5" s="123"/>
      <c r="BL5" s="123"/>
      <c r="BM5" s="107"/>
      <c r="BN5" s="107"/>
      <c r="BO5" s="107"/>
      <c r="BP5" s="107"/>
      <c r="BQ5" s="107"/>
      <c r="BR5" s="107"/>
      <c r="BS5" s="107"/>
      <c r="BT5" s="123"/>
      <c r="BU5" s="123"/>
      <c r="BV5" s="107"/>
      <c r="BW5" s="107"/>
      <c r="BX5" s="107"/>
      <c r="BY5" s="107"/>
      <c r="BZ5" s="107"/>
      <c r="CA5" s="120">
        <f t="shared" ref="CA5:CB5" si="4">SUM(CA6:CA71)</f>
        <v>1426</v>
      </c>
      <c r="CB5" s="107">
        <f t="shared" si="4"/>
        <v>240</v>
      </c>
      <c r="CC5" s="108"/>
      <c r="CD5" s="120">
        <f>SUM(CF:CG)</f>
        <v>960</v>
      </c>
      <c r="CF5" s="107"/>
      <c r="CG5" s="114"/>
    </row>
    <row r="6">
      <c r="A6" s="124" t="s">
        <v>46</v>
      </c>
      <c r="B6" s="125" t="s">
        <v>38</v>
      </c>
      <c r="C6" s="126"/>
      <c r="D6" s="127"/>
      <c r="E6" s="126"/>
      <c r="F6" s="128"/>
      <c r="G6" s="129">
        <v>5.0</v>
      </c>
      <c r="H6" s="130"/>
      <c r="I6" s="131">
        <f>G6*I$4</f>
        <v>5</v>
      </c>
      <c r="J6" s="132">
        <f>SUM(I6)</f>
        <v>5</v>
      </c>
      <c r="K6" s="133">
        <f t="shared" ref="K6:K70" si="5">IFERROR(K$3/(J$5/J6),0)</f>
        <v>7.328244275</v>
      </c>
      <c r="L6" s="108"/>
      <c r="M6" s="134">
        <v>7.8</v>
      </c>
      <c r="N6" s="135"/>
      <c r="O6" s="110">
        <f>M6*O$4</f>
        <v>7.8</v>
      </c>
      <c r="P6" s="136"/>
      <c r="Q6" s="137">
        <f>SUM(O6)</f>
        <v>7.8</v>
      </c>
      <c r="R6" s="133">
        <f t="shared" ref="R6:R70" si="6">IFERROR(R$3/(Q$5/Q6),0)</f>
        <v>19.53391304</v>
      </c>
      <c r="S6" s="108"/>
      <c r="T6" s="138"/>
      <c r="U6" s="126"/>
      <c r="V6" s="139"/>
      <c r="W6" s="140">
        <v>3.0</v>
      </c>
      <c r="X6" s="126"/>
      <c r="Y6" s="141">
        <v>0.0</v>
      </c>
      <c r="Z6" s="126"/>
      <c r="AA6" s="141"/>
      <c r="AB6" s="142"/>
      <c r="AC6" s="143"/>
      <c r="AD6" s="126"/>
      <c r="AE6" s="143"/>
      <c r="AF6" s="126"/>
      <c r="AG6" s="143">
        <f>W6*AG$4</f>
        <v>12</v>
      </c>
      <c r="AH6" s="126"/>
      <c r="AI6" s="143">
        <f>Y6*AI$4</f>
        <v>0</v>
      </c>
      <c r="AJ6" s="126"/>
      <c r="AK6" s="143"/>
      <c r="AL6" s="126"/>
      <c r="AM6" s="143"/>
      <c r="AN6" s="144"/>
      <c r="AO6" s="127">
        <f t="shared" ref="AO6:AO70" si="7">SUM(AC6:AN6)</f>
        <v>12</v>
      </c>
      <c r="AP6" s="145">
        <f t="shared" ref="AP6:AP70" si="8">IFERROR(AP$3/(AO$5/AO6),0)</f>
        <v>11.38714992</v>
      </c>
      <c r="AQ6" s="144"/>
      <c r="AR6" s="146">
        <v>455.0</v>
      </c>
      <c r="AT6" s="118">
        <v>724.0</v>
      </c>
      <c r="AV6" s="147"/>
      <c r="AW6" s="138"/>
      <c r="AX6" s="126"/>
      <c r="AY6" s="138"/>
      <c r="AZ6" s="126"/>
      <c r="BA6" s="138"/>
      <c r="BB6" s="126"/>
      <c r="BC6" s="138"/>
      <c r="BD6" s="126"/>
      <c r="BE6" s="138"/>
      <c r="BF6" s="138"/>
      <c r="BG6" s="126"/>
      <c r="BH6" s="138"/>
      <c r="BI6" s="144"/>
      <c r="BJ6" s="148">
        <f>ROUND(IFERROR(((AR6/AT6)*100)*BJ$4,0),0)</f>
        <v>63</v>
      </c>
      <c r="BM6" s="127"/>
      <c r="BN6" s="127"/>
      <c r="BO6" s="127"/>
      <c r="BP6" s="127"/>
      <c r="BQ6" s="127"/>
      <c r="BR6" s="127"/>
      <c r="BS6" s="127"/>
      <c r="BT6" s="149"/>
      <c r="BU6" s="149"/>
      <c r="BV6" s="127"/>
      <c r="BW6" s="127"/>
      <c r="BX6" s="127"/>
      <c r="BY6" s="150"/>
      <c r="BZ6" s="144"/>
      <c r="CA6" s="127">
        <f t="shared" ref="CA6:CA70" si="11">SUM(BJ6:BZ6)</f>
        <v>63</v>
      </c>
      <c r="CB6" s="145">
        <f t="shared" ref="CB6:CB70" si="12">IFERROR(CB$3/(CA$5/CA6),0)</f>
        <v>10.60308555</v>
      </c>
      <c r="CC6" s="144"/>
      <c r="CD6" s="145">
        <f>CB6+AP6+R6+K6</f>
        <v>48.85239279</v>
      </c>
      <c r="CE6" s="126"/>
      <c r="CF6" s="127"/>
      <c r="CG6" s="151"/>
    </row>
    <row r="7">
      <c r="A7" s="152">
        <v>1.0</v>
      </c>
      <c r="B7" s="152" t="s">
        <v>109</v>
      </c>
      <c r="D7" s="153">
        <v>7.0</v>
      </c>
      <c r="E7" s="108"/>
      <c r="F7" s="154">
        <v>0.0</v>
      </c>
      <c r="G7" s="155"/>
      <c r="H7" s="109">
        <f t="shared" ref="H7:H18" si="13">F7*H$4</f>
        <v>0</v>
      </c>
      <c r="I7" s="156"/>
      <c r="J7" s="107">
        <f t="shared" ref="J7:J18" si="14">SUM(H7)</f>
        <v>0</v>
      </c>
      <c r="K7" s="133">
        <f t="shared" si="5"/>
        <v>0</v>
      </c>
      <c r="L7" s="108"/>
      <c r="M7" s="154"/>
      <c r="N7" s="157">
        <v>0.0</v>
      </c>
      <c r="O7" s="107"/>
      <c r="P7" s="114">
        <f t="shared" ref="P7:P11" si="15">N7*P$4</f>
        <v>0</v>
      </c>
      <c r="Q7" s="107">
        <f t="shared" ref="Q7:Q18" si="16">SUM(P7)</f>
        <v>0</v>
      </c>
      <c r="R7" s="133">
        <f t="shared" si="6"/>
        <v>0</v>
      </c>
      <c r="S7" s="108"/>
      <c r="T7" s="115">
        <v>0.0</v>
      </c>
      <c r="V7" s="158">
        <v>0.0</v>
      </c>
      <c r="W7" s="107"/>
      <c r="X7" s="112"/>
      <c r="Y7" s="112"/>
      <c r="Z7" s="112"/>
      <c r="AA7" s="116">
        <v>0.0</v>
      </c>
      <c r="AB7" s="159">
        <v>0.0</v>
      </c>
      <c r="AC7" s="153">
        <f t="shared" ref="AC7:AC18" si="17">T7*AC$4</f>
        <v>0</v>
      </c>
      <c r="AE7" s="160">
        <f t="shared" ref="AE7:AE18" si="18">V7*AE$4</f>
        <v>0</v>
      </c>
      <c r="AG7" s="120"/>
      <c r="AH7" s="161"/>
      <c r="AI7" s="161"/>
      <c r="AJ7" s="161"/>
      <c r="AK7" s="153">
        <f t="shared" ref="AK7:AK18" si="19">AA7*AK$4</f>
        <v>0</v>
      </c>
      <c r="AM7" s="153">
        <f t="shared" ref="AM7:AM18" si="20">AB7*AM$4</f>
        <v>0</v>
      </c>
      <c r="AN7" s="108"/>
      <c r="AO7" s="120">
        <f t="shared" si="7"/>
        <v>0</v>
      </c>
      <c r="AP7" s="133">
        <f t="shared" si="8"/>
        <v>0</v>
      </c>
      <c r="AQ7" s="108"/>
      <c r="AR7" s="107"/>
      <c r="AT7" s="107"/>
      <c r="AV7" s="115">
        <v>0.0</v>
      </c>
      <c r="AW7" s="115">
        <v>0.0</v>
      </c>
      <c r="AY7" s="115">
        <v>0.0</v>
      </c>
      <c r="BA7" s="115">
        <v>0.0</v>
      </c>
      <c r="BC7" s="118">
        <v>0.0</v>
      </c>
      <c r="BE7" s="115">
        <v>0.0</v>
      </c>
      <c r="BF7" s="115">
        <v>0.0</v>
      </c>
      <c r="BH7" s="115">
        <v>0.0</v>
      </c>
      <c r="BI7" s="108"/>
      <c r="BJ7" s="148"/>
      <c r="BK7" s="149"/>
      <c r="BL7" s="149"/>
      <c r="BM7" s="120">
        <f t="shared" ref="BM7:BN7" si="9">AV7*BM$4</f>
        <v>0</v>
      </c>
      <c r="BN7" s="120">
        <f t="shared" si="9"/>
        <v>0</v>
      </c>
      <c r="BP7" s="120">
        <f t="shared" ref="BP7:BP18" si="22">AY7*BP$4</f>
        <v>0</v>
      </c>
      <c r="BR7" s="120">
        <f t="shared" ref="BR7:BR18" si="23">BA7*BR$4</f>
        <v>0</v>
      </c>
      <c r="BT7" s="149">
        <f t="shared" ref="BT7:BT18" si="24">BB7*BU$4</f>
        <v>0</v>
      </c>
      <c r="BV7" s="120">
        <f t="shared" ref="BV7:BW7" si="10">BE7*BV$4</f>
        <v>0</v>
      </c>
      <c r="BW7" s="120">
        <f t="shared" si="10"/>
        <v>0</v>
      </c>
      <c r="BY7" s="162">
        <f t="shared" ref="BY7:BY18" si="26">BH7*BY$4</f>
        <v>0</v>
      </c>
      <c r="BZ7" s="108"/>
      <c r="CA7" s="120">
        <f t="shared" si="11"/>
        <v>0</v>
      </c>
      <c r="CB7" s="133">
        <f t="shared" si="12"/>
        <v>0</v>
      </c>
      <c r="CC7" s="108"/>
      <c r="CD7" s="133">
        <f t="shared" ref="CD7:CD15" si="27">CB7+AP7+R7+K7+D7</f>
        <v>7</v>
      </c>
      <c r="CF7" s="133">
        <f t="shared" ref="CF7:CF15" si="28">CD7+(CD$6/COUNT(CD$7:CD$18))</f>
        <v>12.42804364</v>
      </c>
      <c r="CG7" s="108"/>
    </row>
    <row r="8">
      <c r="A8" s="152">
        <v>2.0</v>
      </c>
      <c r="B8" s="152" t="s">
        <v>110</v>
      </c>
      <c r="D8" s="153">
        <v>1.0</v>
      </c>
      <c r="E8" s="108"/>
      <c r="F8" s="154">
        <v>0.0</v>
      </c>
      <c r="G8" s="155"/>
      <c r="H8" s="109">
        <f t="shared" si="13"/>
        <v>0</v>
      </c>
      <c r="I8" s="156"/>
      <c r="J8" s="107">
        <f t="shared" si="14"/>
        <v>0</v>
      </c>
      <c r="K8" s="133">
        <f t="shared" si="5"/>
        <v>0</v>
      </c>
      <c r="L8" s="108"/>
      <c r="M8" s="154"/>
      <c r="N8" s="157">
        <v>0.0</v>
      </c>
      <c r="O8" s="107"/>
      <c r="P8" s="114">
        <f t="shared" si="15"/>
        <v>0</v>
      </c>
      <c r="Q8" s="107">
        <f t="shared" si="16"/>
        <v>0</v>
      </c>
      <c r="R8" s="133">
        <f t="shared" si="6"/>
        <v>0</v>
      </c>
      <c r="S8" s="108"/>
      <c r="T8" s="115">
        <v>3.0</v>
      </c>
      <c r="V8" s="158">
        <v>7.0</v>
      </c>
      <c r="W8" s="107"/>
      <c r="Y8" s="112"/>
      <c r="Z8" s="112"/>
      <c r="AA8" s="116">
        <v>0.0</v>
      </c>
      <c r="AB8" s="159">
        <v>0.0</v>
      </c>
      <c r="AC8" s="153">
        <f t="shared" si="17"/>
        <v>6</v>
      </c>
      <c r="AE8" s="160">
        <f t="shared" si="18"/>
        <v>21</v>
      </c>
      <c r="AG8" s="120"/>
      <c r="AH8" s="161"/>
      <c r="AI8" s="161"/>
      <c r="AJ8" s="161"/>
      <c r="AK8" s="153">
        <f t="shared" si="19"/>
        <v>0</v>
      </c>
      <c r="AM8" s="153">
        <f t="shared" si="20"/>
        <v>0</v>
      </c>
      <c r="AN8" s="108"/>
      <c r="AO8" s="120">
        <f t="shared" si="7"/>
        <v>27</v>
      </c>
      <c r="AP8" s="133">
        <f t="shared" si="8"/>
        <v>25.62108731</v>
      </c>
      <c r="AQ8" s="108"/>
      <c r="AR8" s="107"/>
      <c r="AT8" s="107"/>
      <c r="AV8" s="115">
        <v>1.0</v>
      </c>
      <c r="AW8" s="115">
        <v>0.0</v>
      </c>
      <c r="AY8" s="115">
        <v>3.0</v>
      </c>
      <c r="BA8" s="115">
        <v>0.0</v>
      </c>
      <c r="BC8" s="118">
        <v>0.0</v>
      </c>
      <c r="BE8" s="115">
        <v>2.0</v>
      </c>
      <c r="BF8" s="115">
        <v>0.0</v>
      </c>
      <c r="BH8" s="115">
        <v>3.0</v>
      </c>
      <c r="BI8" s="108"/>
      <c r="BJ8" s="148"/>
      <c r="BK8" s="149"/>
      <c r="BL8" s="149"/>
      <c r="BM8" s="120">
        <f t="shared" ref="BM8:BN8" si="21">AV8*BM$4</f>
        <v>5</v>
      </c>
      <c r="BN8" s="120">
        <f t="shared" si="21"/>
        <v>0</v>
      </c>
      <c r="BP8" s="120">
        <f t="shared" si="22"/>
        <v>12</v>
      </c>
      <c r="BR8" s="120">
        <f t="shared" si="23"/>
        <v>0</v>
      </c>
      <c r="BT8" s="149">
        <f t="shared" si="24"/>
        <v>0</v>
      </c>
      <c r="BV8" s="120">
        <f t="shared" ref="BV8:BW8" si="25">BE8*BV$4</f>
        <v>20</v>
      </c>
      <c r="BW8" s="120">
        <f t="shared" si="25"/>
        <v>0</v>
      </c>
      <c r="BY8" s="162">
        <f t="shared" si="26"/>
        <v>30</v>
      </c>
      <c r="BZ8" s="108"/>
      <c r="CA8" s="120">
        <f t="shared" si="11"/>
        <v>67</v>
      </c>
      <c r="CB8" s="133">
        <f t="shared" si="12"/>
        <v>11.27629734</v>
      </c>
      <c r="CC8" s="108"/>
      <c r="CD8" s="133">
        <f t="shared" si="27"/>
        <v>37.89738465</v>
      </c>
      <c r="CF8" s="133">
        <f t="shared" si="28"/>
        <v>43.32542829</v>
      </c>
      <c r="CG8" s="108"/>
    </row>
    <row r="9">
      <c r="A9" s="152">
        <v>3.0</v>
      </c>
      <c r="B9" s="152" t="s">
        <v>111</v>
      </c>
      <c r="D9" s="153">
        <v>3.0</v>
      </c>
      <c r="E9" s="108"/>
      <c r="F9" s="154">
        <v>2.0</v>
      </c>
      <c r="G9" s="155"/>
      <c r="H9" s="163">
        <f t="shared" si="13"/>
        <v>6</v>
      </c>
      <c r="I9" s="156"/>
      <c r="J9" s="120">
        <f t="shared" si="14"/>
        <v>6</v>
      </c>
      <c r="K9" s="133">
        <f t="shared" si="5"/>
        <v>8.79389313</v>
      </c>
      <c r="L9" s="108"/>
      <c r="M9" s="154"/>
      <c r="N9" s="157">
        <v>3.0</v>
      </c>
      <c r="O9" s="164"/>
      <c r="P9" s="165">
        <f t="shared" si="15"/>
        <v>3</v>
      </c>
      <c r="Q9" s="107">
        <f t="shared" si="16"/>
        <v>3</v>
      </c>
      <c r="R9" s="133">
        <f t="shared" si="6"/>
        <v>7.513043478</v>
      </c>
      <c r="S9" s="108"/>
      <c r="T9" s="115">
        <v>2.0</v>
      </c>
      <c r="V9" s="158">
        <v>4.0</v>
      </c>
      <c r="W9" s="107"/>
      <c r="X9" s="112"/>
      <c r="Y9" s="112"/>
      <c r="Z9" s="112"/>
      <c r="AA9" s="116">
        <v>18.0</v>
      </c>
      <c r="AB9" s="159">
        <v>3.0</v>
      </c>
      <c r="AC9" s="153">
        <f t="shared" si="17"/>
        <v>4</v>
      </c>
      <c r="AE9" s="160">
        <f t="shared" si="18"/>
        <v>12</v>
      </c>
      <c r="AG9" s="120"/>
      <c r="AH9" s="161"/>
      <c r="AI9" s="161"/>
      <c r="AJ9" s="161"/>
      <c r="AK9" s="153">
        <f t="shared" si="19"/>
        <v>4.5</v>
      </c>
      <c r="AM9" s="153">
        <f t="shared" si="20"/>
        <v>3</v>
      </c>
      <c r="AN9" s="108"/>
      <c r="AO9" s="120">
        <f t="shared" si="7"/>
        <v>23.5</v>
      </c>
      <c r="AP9" s="133">
        <f t="shared" si="8"/>
        <v>22.29983526</v>
      </c>
      <c r="AQ9" s="108"/>
      <c r="AR9" s="107"/>
      <c r="AT9" s="107"/>
      <c r="AV9" s="115">
        <v>1.0</v>
      </c>
      <c r="AW9" s="115">
        <v>0.0</v>
      </c>
      <c r="AY9" s="115">
        <v>1.0</v>
      </c>
      <c r="BA9" s="115">
        <v>0.0</v>
      </c>
      <c r="BC9" s="118">
        <v>1.0</v>
      </c>
      <c r="BE9" s="115">
        <v>0.0</v>
      </c>
      <c r="BF9" s="115">
        <v>0.0</v>
      </c>
      <c r="BH9" s="115">
        <v>0.0</v>
      </c>
      <c r="BI9" s="108"/>
      <c r="BJ9" s="148"/>
      <c r="BK9" s="149"/>
      <c r="BL9" s="149"/>
      <c r="BM9" s="120">
        <f t="shared" ref="BM9:BN9" si="29">AV9*BM$4</f>
        <v>5</v>
      </c>
      <c r="BN9" s="120">
        <f t="shared" si="29"/>
        <v>0</v>
      </c>
      <c r="BP9" s="120">
        <f t="shared" si="22"/>
        <v>4</v>
      </c>
      <c r="BR9" s="120">
        <f t="shared" si="23"/>
        <v>0</v>
      </c>
      <c r="BT9" s="149">
        <f t="shared" si="24"/>
        <v>0</v>
      </c>
      <c r="BV9" s="120">
        <f t="shared" ref="BV9:BW9" si="30">BE9*BV$4</f>
        <v>0</v>
      </c>
      <c r="BW9" s="120">
        <f t="shared" si="30"/>
        <v>0</v>
      </c>
      <c r="BY9" s="162">
        <f t="shared" si="26"/>
        <v>0</v>
      </c>
      <c r="BZ9" s="108"/>
      <c r="CA9" s="120">
        <f t="shared" si="11"/>
        <v>9</v>
      </c>
      <c r="CB9" s="133">
        <f t="shared" si="12"/>
        <v>1.514726508</v>
      </c>
      <c r="CC9" s="108"/>
      <c r="CD9" s="133">
        <f t="shared" si="27"/>
        <v>43.12149837</v>
      </c>
      <c r="CF9" s="133">
        <f t="shared" si="28"/>
        <v>48.54954201</v>
      </c>
      <c r="CG9" s="108"/>
    </row>
    <row r="10">
      <c r="A10" s="152">
        <v>4.0</v>
      </c>
      <c r="B10" s="152" t="s">
        <v>112</v>
      </c>
      <c r="D10" s="153">
        <v>2.0</v>
      </c>
      <c r="E10" s="108"/>
      <c r="F10" s="154">
        <v>0.0</v>
      </c>
      <c r="G10" s="155"/>
      <c r="H10" s="163">
        <f t="shared" si="13"/>
        <v>0</v>
      </c>
      <c r="I10" s="156"/>
      <c r="J10" s="120">
        <f t="shared" si="14"/>
        <v>0</v>
      </c>
      <c r="K10" s="133">
        <f t="shared" si="5"/>
        <v>0</v>
      </c>
      <c r="L10" s="108"/>
      <c r="M10" s="154"/>
      <c r="N10" s="157">
        <v>0.0</v>
      </c>
      <c r="O10" s="164"/>
      <c r="P10" s="165">
        <f t="shared" si="15"/>
        <v>0</v>
      </c>
      <c r="Q10" s="107">
        <f t="shared" si="16"/>
        <v>0</v>
      </c>
      <c r="R10" s="133">
        <f t="shared" si="6"/>
        <v>0</v>
      </c>
      <c r="S10" s="108"/>
      <c r="T10" s="115">
        <v>0.0</v>
      </c>
      <c r="V10" s="158">
        <v>0.0</v>
      </c>
      <c r="W10" s="107"/>
      <c r="X10" s="112"/>
      <c r="Y10" s="112"/>
      <c r="Z10" s="112"/>
      <c r="AA10" s="116">
        <v>0.0</v>
      </c>
      <c r="AB10" s="159">
        <v>0.0</v>
      </c>
      <c r="AC10" s="153">
        <f t="shared" si="17"/>
        <v>0</v>
      </c>
      <c r="AE10" s="160">
        <f t="shared" si="18"/>
        <v>0</v>
      </c>
      <c r="AG10" s="120"/>
      <c r="AH10" s="161"/>
      <c r="AI10" s="161"/>
      <c r="AJ10" s="161"/>
      <c r="AK10" s="153">
        <f t="shared" si="19"/>
        <v>0</v>
      </c>
      <c r="AM10" s="153">
        <f t="shared" si="20"/>
        <v>0</v>
      </c>
      <c r="AN10" s="108"/>
      <c r="AO10" s="120">
        <f t="shared" si="7"/>
        <v>0</v>
      </c>
      <c r="AP10" s="133">
        <f t="shared" si="8"/>
        <v>0</v>
      </c>
      <c r="AQ10" s="108"/>
      <c r="AR10" s="107"/>
      <c r="AT10" s="107"/>
      <c r="AV10" s="115">
        <v>0.0</v>
      </c>
      <c r="AW10" s="115">
        <v>0.0</v>
      </c>
      <c r="AY10" s="115">
        <v>0.0</v>
      </c>
      <c r="BA10" s="115">
        <v>0.0</v>
      </c>
      <c r="BC10" s="118">
        <v>0.0</v>
      </c>
      <c r="BE10" s="115">
        <v>1.0</v>
      </c>
      <c r="BF10" s="115">
        <v>0.0</v>
      </c>
      <c r="BH10" s="115">
        <v>0.0</v>
      </c>
      <c r="BI10" s="108"/>
      <c r="BJ10" s="148"/>
      <c r="BK10" s="149"/>
      <c r="BL10" s="149"/>
      <c r="BM10" s="120">
        <f t="shared" ref="BM10:BN10" si="31">AV10*BM$4</f>
        <v>0</v>
      </c>
      <c r="BN10" s="120">
        <f t="shared" si="31"/>
        <v>0</v>
      </c>
      <c r="BP10" s="120">
        <f t="shared" si="22"/>
        <v>0</v>
      </c>
      <c r="BR10" s="120">
        <f t="shared" si="23"/>
        <v>0</v>
      </c>
      <c r="BT10" s="149">
        <f t="shared" si="24"/>
        <v>0</v>
      </c>
      <c r="BV10" s="120">
        <f t="shared" ref="BV10:BW10" si="32">BE10*BV$4</f>
        <v>10</v>
      </c>
      <c r="BW10" s="120">
        <f t="shared" si="32"/>
        <v>0</v>
      </c>
      <c r="BY10" s="162">
        <f t="shared" si="26"/>
        <v>0</v>
      </c>
      <c r="BZ10" s="108"/>
      <c r="CA10" s="120">
        <f t="shared" si="11"/>
        <v>10</v>
      </c>
      <c r="CB10" s="133">
        <f t="shared" si="12"/>
        <v>1.683029453</v>
      </c>
      <c r="CC10" s="108"/>
      <c r="CD10" s="133">
        <f t="shared" si="27"/>
        <v>3.683029453</v>
      </c>
      <c r="CF10" s="133">
        <f t="shared" si="28"/>
        <v>9.111073096</v>
      </c>
      <c r="CG10" s="108"/>
    </row>
    <row r="11">
      <c r="A11" s="152">
        <v>5.0</v>
      </c>
      <c r="B11" s="152" t="s">
        <v>113</v>
      </c>
      <c r="D11" s="153">
        <v>1.0</v>
      </c>
      <c r="E11" s="108"/>
      <c r="F11" s="154">
        <v>0.0</v>
      </c>
      <c r="G11" s="155"/>
      <c r="H11" s="163">
        <f t="shared" si="13"/>
        <v>0</v>
      </c>
      <c r="I11" s="156"/>
      <c r="J11" s="120">
        <f t="shared" si="14"/>
        <v>0</v>
      </c>
      <c r="K11" s="133">
        <f t="shared" si="5"/>
        <v>0</v>
      </c>
      <c r="L11" s="108"/>
      <c r="M11" s="154"/>
      <c r="N11" s="157">
        <v>0.0</v>
      </c>
      <c r="O11" s="164"/>
      <c r="P11" s="165">
        <f t="shared" si="15"/>
        <v>0</v>
      </c>
      <c r="Q11" s="107">
        <f t="shared" si="16"/>
        <v>0</v>
      </c>
      <c r="R11" s="133">
        <f t="shared" si="6"/>
        <v>0</v>
      </c>
      <c r="S11" s="108"/>
      <c r="T11" s="115">
        <v>0.0</v>
      </c>
      <c r="V11" s="158">
        <v>0.0</v>
      </c>
      <c r="W11" s="107"/>
      <c r="X11" s="112"/>
      <c r="Y11" s="112"/>
      <c r="Z11" s="112"/>
      <c r="AA11" s="116">
        <v>0.0</v>
      </c>
      <c r="AB11" s="159">
        <v>0.0</v>
      </c>
      <c r="AC11" s="153">
        <f t="shared" si="17"/>
        <v>0</v>
      </c>
      <c r="AE11" s="160">
        <f t="shared" si="18"/>
        <v>0</v>
      </c>
      <c r="AG11" s="120"/>
      <c r="AH11" s="161"/>
      <c r="AI11" s="161"/>
      <c r="AJ11" s="161"/>
      <c r="AK11" s="153">
        <f t="shared" si="19"/>
        <v>0</v>
      </c>
      <c r="AM11" s="153">
        <f t="shared" si="20"/>
        <v>0</v>
      </c>
      <c r="AN11" s="108"/>
      <c r="AO11" s="120">
        <f t="shared" si="7"/>
        <v>0</v>
      </c>
      <c r="AP11" s="133">
        <f t="shared" si="8"/>
        <v>0</v>
      </c>
      <c r="AQ11" s="108"/>
      <c r="AR11" s="107"/>
      <c r="AT11" s="107"/>
      <c r="AV11" s="115">
        <v>2.0</v>
      </c>
      <c r="AW11" s="115">
        <v>0.0</v>
      </c>
      <c r="AY11" s="115">
        <v>0.0</v>
      </c>
      <c r="BA11" s="115">
        <v>0.0</v>
      </c>
      <c r="BC11" s="118">
        <v>0.0</v>
      </c>
      <c r="BE11" s="115">
        <v>0.0</v>
      </c>
      <c r="BF11" s="115">
        <v>0.0</v>
      </c>
      <c r="BH11" s="115">
        <v>0.0</v>
      </c>
      <c r="BI11" s="108"/>
      <c r="BJ11" s="149"/>
      <c r="BK11" s="149"/>
      <c r="BL11" s="149"/>
      <c r="BM11" s="120">
        <f t="shared" ref="BM11:BN11" si="33">AV11*BM$4</f>
        <v>10</v>
      </c>
      <c r="BN11" s="120">
        <f t="shared" si="33"/>
        <v>0</v>
      </c>
      <c r="BP11" s="120">
        <f t="shared" si="22"/>
        <v>0</v>
      </c>
      <c r="BR11" s="120">
        <f t="shared" si="23"/>
        <v>0</v>
      </c>
      <c r="BT11" s="149">
        <f t="shared" si="24"/>
        <v>0</v>
      </c>
      <c r="BV11" s="120">
        <f t="shared" ref="BV11:BW11" si="34">BE11*BV$4</f>
        <v>0</v>
      </c>
      <c r="BW11" s="120">
        <f t="shared" si="34"/>
        <v>0</v>
      </c>
      <c r="BY11" s="162">
        <f t="shared" si="26"/>
        <v>0</v>
      </c>
      <c r="BZ11" s="108"/>
      <c r="CA11" s="120">
        <f t="shared" si="11"/>
        <v>10</v>
      </c>
      <c r="CB11" s="133">
        <f t="shared" si="12"/>
        <v>1.683029453</v>
      </c>
      <c r="CC11" s="108"/>
      <c r="CD11" s="133">
        <f t="shared" si="27"/>
        <v>2.683029453</v>
      </c>
      <c r="CF11" s="133">
        <f t="shared" si="28"/>
        <v>8.111073096</v>
      </c>
      <c r="CG11" s="108"/>
    </row>
    <row r="12">
      <c r="A12" s="152">
        <v>6.0</v>
      </c>
      <c r="B12" s="152" t="s">
        <v>114</v>
      </c>
      <c r="D12" s="153">
        <v>1.0</v>
      </c>
      <c r="E12" s="108"/>
      <c r="F12" s="154">
        <v>5.0</v>
      </c>
      <c r="G12" s="155"/>
      <c r="H12" s="163">
        <f t="shared" si="13"/>
        <v>15</v>
      </c>
      <c r="I12" s="156"/>
      <c r="J12" s="120">
        <f t="shared" si="14"/>
        <v>15</v>
      </c>
      <c r="K12" s="133">
        <f t="shared" si="5"/>
        <v>21.98473282</v>
      </c>
      <c r="L12" s="108"/>
      <c r="M12" s="154"/>
      <c r="N12" s="157">
        <v>0.0</v>
      </c>
      <c r="O12" s="107"/>
      <c r="P12" s="114">
        <f t="shared" ref="P12:P18" si="37">M12*P$4</f>
        <v>0</v>
      </c>
      <c r="Q12" s="107">
        <f t="shared" si="16"/>
        <v>0</v>
      </c>
      <c r="R12" s="133">
        <f t="shared" si="6"/>
        <v>0</v>
      </c>
      <c r="S12" s="108"/>
      <c r="T12" s="115">
        <v>2.0</v>
      </c>
      <c r="V12" s="158">
        <v>1.0</v>
      </c>
      <c r="W12" s="107"/>
      <c r="X12" s="112"/>
      <c r="Y12" s="112"/>
      <c r="Z12" s="112"/>
      <c r="AA12" s="116">
        <v>0.0</v>
      </c>
      <c r="AB12" s="159">
        <v>0.0</v>
      </c>
      <c r="AC12" s="153">
        <f t="shared" si="17"/>
        <v>4</v>
      </c>
      <c r="AE12" s="160">
        <f t="shared" si="18"/>
        <v>3</v>
      </c>
      <c r="AG12" s="120"/>
      <c r="AH12" s="161"/>
      <c r="AI12" s="161"/>
      <c r="AJ12" s="161"/>
      <c r="AK12" s="153">
        <f t="shared" si="19"/>
        <v>0</v>
      </c>
      <c r="AM12" s="153">
        <f t="shared" si="20"/>
        <v>0</v>
      </c>
      <c r="AN12" s="108"/>
      <c r="AO12" s="120">
        <f t="shared" si="7"/>
        <v>7</v>
      </c>
      <c r="AP12" s="133">
        <f t="shared" si="8"/>
        <v>6.642504119</v>
      </c>
      <c r="AQ12" s="108"/>
      <c r="AR12" s="107"/>
      <c r="AT12" s="107"/>
      <c r="AV12" s="115">
        <v>0.0</v>
      </c>
      <c r="AW12" s="115">
        <v>1.0</v>
      </c>
      <c r="AY12" s="115">
        <v>1.0</v>
      </c>
      <c r="BA12" s="115">
        <v>0.0</v>
      </c>
      <c r="BC12" s="118">
        <v>0.0</v>
      </c>
      <c r="BE12" s="115">
        <v>1.0</v>
      </c>
      <c r="BF12" s="115">
        <v>0.0</v>
      </c>
      <c r="BH12" s="115">
        <v>0.0</v>
      </c>
      <c r="BI12" s="108"/>
      <c r="BJ12" s="149"/>
      <c r="BK12" s="149"/>
      <c r="BL12" s="149"/>
      <c r="BM12" s="120">
        <f t="shared" ref="BM12:BN12" si="35">AV12*BM$4</f>
        <v>0</v>
      </c>
      <c r="BN12" s="120">
        <f t="shared" si="35"/>
        <v>6</v>
      </c>
      <c r="BP12" s="120">
        <f t="shared" si="22"/>
        <v>4</v>
      </c>
      <c r="BR12" s="120">
        <f t="shared" si="23"/>
        <v>0</v>
      </c>
      <c r="BT12" s="149">
        <f t="shared" si="24"/>
        <v>0</v>
      </c>
      <c r="BV12" s="120">
        <f t="shared" ref="BV12:BW12" si="36">BE12*BV$4</f>
        <v>10</v>
      </c>
      <c r="BW12" s="120">
        <f t="shared" si="36"/>
        <v>0</v>
      </c>
      <c r="BY12" s="162">
        <f t="shared" si="26"/>
        <v>0</v>
      </c>
      <c r="BZ12" s="108"/>
      <c r="CA12" s="120">
        <f t="shared" si="11"/>
        <v>20</v>
      </c>
      <c r="CB12" s="133">
        <f t="shared" si="12"/>
        <v>3.366058906</v>
      </c>
      <c r="CC12" s="108"/>
      <c r="CD12" s="133">
        <f t="shared" si="27"/>
        <v>32.99329585</v>
      </c>
      <c r="CF12" s="133">
        <f t="shared" si="28"/>
        <v>38.42133949</v>
      </c>
      <c r="CG12" s="108"/>
    </row>
    <row r="13">
      <c r="A13" s="152">
        <v>7.0</v>
      </c>
      <c r="B13" s="152" t="s">
        <v>115</v>
      </c>
      <c r="D13" s="153">
        <v>3.0</v>
      </c>
      <c r="E13" s="108"/>
      <c r="F13" s="154">
        <v>0.0</v>
      </c>
      <c r="G13" s="155"/>
      <c r="H13" s="163">
        <f t="shared" si="13"/>
        <v>0</v>
      </c>
      <c r="I13" s="156"/>
      <c r="J13" s="120">
        <f t="shared" si="14"/>
        <v>0</v>
      </c>
      <c r="K13" s="133">
        <f t="shared" si="5"/>
        <v>0</v>
      </c>
      <c r="L13" s="108"/>
      <c r="M13" s="154"/>
      <c r="N13" s="157">
        <v>0.0</v>
      </c>
      <c r="O13" s="107"/>
      <c r="P13" s="114">
        <f t="shared" si="37"/>
        <v>0</v>
      </c>
      <c r="Q13" s="107">
        <f t="shared" si="16"/>
        <v>0</v>
      </c>
      <c r="R13" s="133">
        <f t="shared" si="6"/>
        <v>0</v>
      </c>
      <c r="S13" s="108"/>
      <c r="T13" s="115">
        <v>0.0</v>
      </c>
      <c r="V13" s="158">
        <v>0.0</v>
      </c>
      <c r="W13" s="107"/>
      <c r="X13" s="112"/>
      <c r="Y13" s="112"/>
      <c r="Z13" s="112"/>
      <c r="AA13" s="116">
        <v>0.0</v>
      </c>
      <c r="AB13" s="159">
        <v>0.0</v>
      </c>
      <c r="AC13" s="153">
        <f t="shared" si="17"/>
        <v>0</v>
      </c>
      <c r="AE13" s="160">
        <f t="shared" si="18"/>
        <v>0</v>
      </c>
      <c r="AG13" s="120"/>
      <c r="AH13" s="161"/>
      <c r="AI13" s="161"/>
      <c r="AJ13" s="161"/>
      <c r="AK13" s="153">
        <f t="shared" si="19"/>
        <v>0</v>
      </c>
      <c r="AM13" s="153">
        <f t="shared" si="20"/>
        <v>0</v>
      </c>
      <c r="AN13" s="108"/>
      <c r="AO13" s="120">
        <f t="shared" si="7"/>
        <v>0</v>
      </c>
      <c r="AP13" s="133">
        <f t="shared" si="8"/>
        <v>0</v>
      </c>
      <c r="AQ13" s="108"/>
      <c r="AR13" s="107"/>
      <c r="AT13" s="107"/>
      <c r="AV13" s="115">
        <v>0.0</v>
      </c>
      <c r="AW13" s="115">
        <v>0.0</v>
      </c>
      <c r="AY13" s="115">
        <v>0.0</v>
      </c>
      <c r="BA13" s="115">
        <v>0.0</v>
      </c>
      <c r="BC13" s="118">
        <v>0.0</v>
      </c>
      <c r="BE13" s="115">
        <v>2.0</v>
      </c>
      <c r="BF13" s="115">
        <v>0.0</v>
      </c>
      <c r="BH13" s="115">
        <v>0.0</v>
      </c>
      <c r="BI13" s="108"/>
      <c r="BJ13" s="148"/>
      <c r="BK13" s="149"/>
      <c r="BL13" s="149"/>
      <c r="BM13" s="120">
        <f t="shared" ref="BM13:BN13" si="38">AV13*BM$4</f>
        <v>0</v>
      </c>
      <c r="BN13" s="120">
        <f t="shared" si="38"/>
        <v>0</v>
      </c>
      <c r="BP13" s="120">
        <f t="shared" si="22"/>
        <v>0</v>
      </c>
      <c r="BR13" s="120">
        <f t="shared" si="23"/>
        <v>0</v>
      </c>
      <c r="BT13" s="149">
        <f t="shared" si="24"/>
        <v>0</v>
      </c>
      <c r="BV13" s="120">
        <f t="shared" ref="BV13:BW13" si="39">BE13*BV$4</f>
        <v>20</v>
      </c>
      <c r="BW13" s="120">
        <f t="shared" si="39"/>
        <v>0</v>
      </c>
      <c r="BY13" s="162">
        <f t="shared" si="26"/>
        <v>0</v>
      </c>
      <c r="BZ13" s="108"/>
      <c r="CA13" s="120">
        <f t="shared" si="11"/>
        <v>20</v>
      </c>
      <c r="CB13" s="133">
        <f t="shared" si="12"/>
        <v>3.366058906</v>
      </c>
      <c r="CC13" s="108"/>
      <c r="CD13" s="133">
        <f t="shared" si="27"/>
        <v>6.366058906</v>
      </c>
      <c r="CF13" s="133">
        <f t="shared" si="28"/>
        <v>11.79410255</v>
      </c>
      <c r="CG13" s="108"/>
    </row>
    <row r="14">
      <c r="A14" s="152">
        <v>8.0</v>
      </c>
      <c r="B14" s="152" t="s">
        <v>116</v>
      </c>
      <c r="D14" s="153">
        <v>0.0</v>
      </c>
      <c r="E14" s="108"/>
      <c r="F14" s="154">
        <v>0.0</v>
      </c>
      <c r="G14" s="155"/>
      <c r="H14" s="163">
        <f t="shared" si="13"/>
        <v>0</v>
      </c>
      <c r="I14" s="156"/>
      <c r="J14" s="120">
        <f t="shared" si="14"/>
        <v>0</v>
      </c>
      <c r="K14" s="133">
        <f t="shared" si="5"/>
        <v>0</v>
      </c>
      <c r="L14" s="108"/>
      <c r="M14" s="154"/>
      <c r="N14" s="157">
        <v>0.0</v>
      </c>
      <c r="O14" s="107"/>
      <c r="P14" s="114">
        <f t="shared" si="37"/>
        <v>0</v>
      </c>
      <c r="Q14" s="107">
        <f t="shared" si="16"/>
        <v>0</v>
      </c>
      <c r="R14" s="133">
        <f t="shared" si="6"/>
        <v>0</v>
      </c>
      <c r="S14" s="108"/>
      <c r="T14" s="115">
        <v>0.0</v>
      </c>
      <c r="V14" s="158">
        <v>0.0</v>
      </c>
      <c r="W14" s="107"/>
      <c r="X14" s="112"/>
      <c r="Y14" s="112"/>
      <c r="AA14" s="116">
        <v>0.0</v>
      </c>
      <c r="AB14" s="159">
        <v>0.0</v>
      </c>
      <c r="AC14" s="153">
        <f t="shared" si="17"/>
        <v>0</v>
      </c>
      <c r="AE14" s="160">
        <f t="shared" si="18"/>
        <v>0</v>
      </c>
      <c r="AG14" s="120"/>
      <c r="AH14" s="161"/>
      <c r="AI14" s="161"/>
      <c r="AJ14" s="161"/>
      <c r="AK14" s="153">
        <f t="shared" si="19"/>
        <v>0</v>
      </c>
      <c r="AM14" s="153">
        <f t="shared" si="20"/>
        <v>0</v>
      </c>
      <c r="AN14" s="108"/>
      <c r="AO14" s="120">
        <f t="shared" si="7"/>
        <v>0</v>
      </c>
      <c r="AP14" s="133">
        <f t="shared" si="8"/>
        <v>0</v>
      </c>
      <c r="AQ14" s="108"/>
      <c r="AR14" s="107"/>
      <c r="AT14" s="107"/>
      <c r="AV14" s="115">
        <v>0.0</v>
      </c>
      <c r="AW14" s="115">
        <v>0.0</v>
      </c>
      <c r="AY14" s="115">
        <v>0.0</v>
      </c>
      <c r="BA14" s="115">
        <v>0.0</v>
      </c>
      <c r="BC14" s="118">
        <v>0.0</v>
      </c>
      <c r="BE14" s="115">
        <v>0.0</v>
      </c>
      <c r="BF14" s="115">
        <v>0.0</v>
      </c>
      <c r="BH14" s="115">
        <v>0.0</v>
      </c>
      <c r="BI14" s="108"/>
      <c r="BJ14" s="148"/>
      <c r="BK14" s="149"/>
      <c r="BL14" s="149"/>
      <c r="BM14" s="120">
        <f t="shared" ref="BM14:BN14" si="40">AV14*BM$4</f>
        <v>0</v>
      </c>
      <c r="BN14" s="120">
        <f t="shared" si="40"/>
        <v>0</v>
      </c>
      <c r="BP14" s="120">
        <f t="shared" si="22"/>
        <v>0</v>
      </c>
      <c r="BR14" s="120">
        <f t="shared" si="23"/>
        <v>0</v>
      </c>
      <c r="BT14" s="149">
        <f t="shared" si="24"/>
        <v>0</v>
      </c>
      <c r="BV14" s="120">
        <f t="shared" ref="BV14:BW14" si="41">BE14*BV$4</f>
        <v>0</v>
      </c>
      <c r="BW14" s="120">
        <f t="shared" si="41"/>
        <v>0</v>
      </c>
      <c r="BY14" s="162">
        <f t="shared" si="26"/>
        <v>0</v>
      </c>
      <c r="BZ14" s="108"/>
      <c r="CA14" s="120">
        <f t="shared" si="11"/>
        <v>0</v>
      </c>
      <c r="CB14" s="133">
        <f t="shared" si="12"/>
        <v>0</v>
      </c>
      <c r="CC14" s="108"/>
      <c r="CD14" s="133">
        <f t="shared" si="27"/>
        <v>0</v>
      </c>
      <c r="CF14" s="133">
        <f t="shared" si="28"/>
        <v>5.428043643</v>
      </c>
      <c r="CG14" s="108"/>
    </row>
    <row r="15">
      <c r="A15" s="152">
        <v>9.0</v>
      </c>
      <c r="B15" s="152" t="s">
        <v>117</v>
      </c>
      <c r="D15" s="153">
        <v>1.0</v>
      </c>
      <c r="E15" s="108"/>
      <c r="F15" s="154">
        <v>0.0</v>
      </c>
      <c r="G15" s="155"/>
      <c r="H15" s="163">
        <f t="shared" si="13"/>
        <v>0</v>
      </c>
      <c r="I15" s="156"/>
      <c r="J15" s="120">
        <f t="shared" si="14"/>
        <v>0</v>
      </c>
      <c r="K15" s="133">
        <f t="shared" si="5"/>
        <v>0</v>
      </c>
      <c r="L15" s="108"/>
      <c r="M15" s="154"/>
      <c r="N15" s="157">
        <v>0.0</v>
      </c>
      <c r="O15" s="107"/>
      <c r="P15" s="114">
        <f t="shared" si="37"/>
        <v>0</v>
      </c>
      <c r="Q15" s="107">
        <f t="shared" si="16"/>
        <v>0</v>
      </c>
      <c r="R15" s="133">
        <f t="shared" si="6"/>
        <v>0</v>
      </c>
      <c r="S15" s="108"/>
      <c r="T15" s="115">
        <v>0.0</v>
      </c>
      <c r="V15" s="158">
        <v>0.0</v>
      </c>
      <c r="W15" s="107"/>
      <c r="X15" s="112"/>
      <c r="Y15" s="112"/>
      <c r="AA15" s="116">
        <v>0.0</v>
      </c>
      <c r="AB15" s="159">
        <v>0.0</v>
      </c>
      <c r="AC15" s="153">
        <f t="shared" si="17"/>
        <v>0</v>
      </c>
      <c r="AE15" s="160">
        <f t="shared" si="18"/>
        <v>0</v>
      </c>
      <c r="AG15" s="120"/>
      <c r="AH15" s="161"/>
      <c r="AI15" s="161"/>
      <c r="AJ15" s="161"/>
      <c r="AK15" s="153">
        <f t="shared" si="19"/>
        <v>0</v>
      </c>
      <c r="AM15" s="153">
        <f t="shared" si="20"/>
        <v>0</v>
      </c>
      <c r="AN15" s="108"/>
      <c r="AO15" s="120">
        <f t="shared" si="7"/>
        <v>0</v>
      </c>
      <c r="AP15" s="133">
        <f t="shared" si="8"/>
        <v>0</v>
      </c>
      <c r="AQ15" s="108"/>
      <c r="AR15" s="107"/>
      <c r="AT15" s="107"/>
      <c r="AV15" s="115">
        <v>0.0</v>
      </c>
      <c r="AW15" s="115">
        <v>0.0</v>
      </c>
      <c r="AY15" s="115">
        <v>0.0</v>
      </c>
      <c r="BA15" s="115">
        <v>0.0</v>
      </c>
      <c r="BC15" s="118">
        <v>0.0</v>
      </c>
      <c r="BE15" s="115">
        <v>0.0</v>
      </c>
      <c r="BF15" s="115">
        <v>0.0</v>
      </c>
      <c r="BH15" s="115">
        <v>0.0</v>
      </c>
      <c r="BI15" s="108"/>
      <c r="BJ15" s="148"/>
      <c r="BK15" s="149"/>
      <c r="BL15" s="149"/>
      <c r="BM15" s="120">
        <f t="shared" ref="BM15:BN15" si="42">AV15*BM$4</f>
        <v>0</v>
      </c>
      <c r="BN15" s="120">
        <f t="shared" si="42"/>
        <v>0</v>
      </c>
      <c r="BP15" s="120">
        <f t="shared" si="22"/>
        <v>0</v>
      </c>
      <c r="BR15" s="120">
        <f t="shared" si="23"/>
        <v>0</v>
      </c>
      <c r="BT15" s="149">
        <f t="shared" si="24"/>
        <v>0</v>
      </c>
      <c r="BV15" s="120">
        <f t="shared" ref="BV15:BW15" si="43">BE15*BV$4</f>
        <v>0</v>
      </c>
      <c r="BW15" s="120">
        <f t="shared" si="43"/>
        <v>0</v>
      </c>
      <c r="BY15" s="162">
        <f t="shared" si="26"/>
        <v>0</v>
      </c>
      <c r="BZ15" s="108"/>
      <c r="CA15" s="120">
        <f t="shared" si="11"/>
        <v>0</v>
      </c>
      <c r="CB15" s="133">
        <f t="shared" si="12"/>
        <v>0</v>
      </c>
      <c r="CC15" s="108"/>
      <c r="CD15" s="133">
        <f t="shared" si="27"/>
        <v>1</v>
      </c>
      <c r="CF15" s="133">
        <f t="shared" si="28"/>
        <v>6.428043643</v>
      </c>
      <c r="CG15" s="108"/>
    </row>
    <row r="16">
      <c r="A16" s="152"/>
      <c r="B16" s="152"/>
      <c r="D16" s="153"/>
      <c r="E16" s="108"/>
      <c r="F16" s="154"/>
      <c r="G16" s="155"/>
      <c r="H16" s="163">
        <f t="shared" si="13"/>
        <v>0</v>
      </c>
      <c r="I16" s="156"/>
      <c r="J16" s="120">
        <f t="shared" si="14"/>
        <v>0</v>
      </c>
      <c r="K16" s="133">
        <f t="shared" si="5"/>
        <v>0</v>
      </c>
      <c r="L16" s="108"/>
      <c r="M16" s="154"/>
      <c r="N16" s="157"/>
      <c r="O16" s="107"/>
      <c r="P16" s="114">
        <f t="shared" si="37"/>
        <v>0</v>
      </c>
      <c r="Q16" s="107">
        <f t="shared" si="16"/>
        <v>0</v>
      </c>
      <c r="R16" s="133">
        <f t="shared" si="6"/>
        <v>0</v>
      </c>
      <c r="S16" s="108"/>
      <c r="T16" s="115"/>
      <c r="V16" s="158"/>
      <c r="W16" s="107"/>
      <c r="X16" s="112"/>
      <c r="AA16" s="116"/>
      <c r="AB16" s="159"/>
      <c r="AC16" s="153">
        <f t="shared" si="17"/>
        <v>0</v>
      </c>
      <c r="AE16" s="160">
        <f t="shared" si="18"/>
        <v>0</v>
      </c>
      <c r="AG16" s="120"/>
      <c r="AH16" s="161"/>
      <c r="AI16" s="161"/>
      <c r="AJ16" s="161"/>
      <c r="AK16" s="153">
        <f t="shared" si="19"/>
        <v>0</v>
      </c>
      <c r="AM16" s="153">
        <f t="shared" si="20"/>
        <v>0</v>
      </c>
      <c r="AN16" s="108"/>
      <c r="AO16" s="120">
        <f t="shared" si="7"/>
        <v>0</v>
      </c>
      <c r="AP16" s="133">
        <f t="shared" si="8"/>
        <v>0</v>
      </c>
      <c r="AQ16" s="108"/>
      <c r="AR16" s="107"/>
      <c r="AT16" s="107"/>
      <c r="AV16" s="115"/>
      <c r="AW16" s="115"/>
      <c r="AY16" s="115"/>
      <c r="BA16" s="115"/>
      <c r="BC16" s="113"/>
      <c r="BE16" s="115"/>
      <c r="BF16" s="115"/>
      <c r="BH16" s="115"/>
      <c r="BI16" s="108"/>
      <c r="BJ16" s="148"/>
      <c r="BK16" s="149"/>
      <c r="BL16" s="149"/>
      <c r="BM16" s="120">
        <f t="shared" ref="BM16:BN16" si="44">AV16*BM$4</f>
        <v>0</v>
      </c>
      <c r="BN16" s="120">
        <f t="shared" si="44"/>
        <v>0</v>
      </c>
      <c r="BP16" s="120">
        <f t="shared" si="22"/>
        <v>0</v>
      </c>
      <c r="BR16" s="120">
        <f t="shared" si="23"/>
        <v>0</v>
      </c>
      <c r="BT16" s="149">
        <f t="shared" si="24"/>
        <v>0</v>
      </c>
      <c r="BV16" s="120">
        <f t="shared" ref="BV16:BW16" si="45">BE16*BV$4</f>
        <v>0</v>
      </c>
      <c r="BW16" s="120">
        <f t="shared" si="45"/>
        <v>0</v>
      </c>
      <c r="BY16" s="162">
        <f t="shared" si="26"/>
        <v>0</v>
      </c>
      <c r="BZ16" s="108"/>
      <c r="CA16" s="120">
        <f t="shared" si="11"/>
        <v>0</v>
      </c>
      <c r="CB16" s="133">
        <f t="shared" si="12"/>
        <v>0</v>
      </c>
      <c r="CC16" s="108"/>
      <c r="CD16" s="120"/>
      <c r="CF16" s="120"/>
      <c r="CG16" s="108"/>
    </row>
    <row r="17">
      <c r="A17" s="152"/>
      <c r="B17" s="152"/>
      <c r="D17" s="153"/>
      <c r="E17" s="108"/>
      <c r="F17" s="154"/>
      <c r="G17" s="155"/>
      <c r="H17" s="163">
        <f t="shared" si="13"/>
        <v>0</v>
      </c>
      <c r="I17" s="156"/>
      <c r="J17" s="120">
        <f t="shared" si="14"/>
        <v>0</v>
      </c>
      <c r="K17" s="133">
        <f t="shared" si="5"/>
        <v>0</v>
      </c>
      <c r="L17" s="108"/>
      <c r="M17" s="154"/>
      <c r="N17" s="157"/>
      <c r="O17" s="107"/>
      <c r="P17" s="114">
        <f t="shared" si="37"/>
        <v>0</v>
      </c>
      <c r="Q17" s="107">
        <f t="shared" si="16"/>
        <v>0</v>
      </c>
      <c r="R17" s="133">
        <f t="shared" si="6"/>
        <v>0</v>
      </c>
      <c r="S17" s="108"/>
      <c r="T17" s="115"/>
      <c r="V17" s="158"/>
      <c r="W17" s="107"/>
      <c r="X17" s="112"/>
      <c r="Y17" s="112"/>
      <c r="Z17" s="112"/>
      <c r="AA17" s="116"/>
      <c r="AB17" s="159"/>
      <c r="AC17" s="153">
        <f t="shared" si="17"/>
        <v>0</v>
      </c>
      <c r="AE17" s="160">
        <f t="shared" si="18"/>
        <v>0</v>
      </c>
      <c r="AG17" s="120"/>
      <c r="AH17" s="161"/>
      <c r="AI17" s="161"/>
      <c r="AJ17" s="161"/>
      <c r="AK17" s="153">
        <f t="shared" si="19"/>
        <v>0</v>
      </c>
      <c r="AM17" s="153">
        <f t="shared" si="20"/>
        <v>0</v>
      </c>
      <c r="AN17" s="108"/>
      <c r="AO17" s="120">
        <f t="shared" si="7"/>
        <v>0</v>
      </c>
      <c r="AP17" s="133">
        <f t="shared" si="8"/>
        <v>0</v>
      </c>
      <c r="AQ17" s="108"/>
      <c r="AR17" s="107"/>
      <c r="AT17" s="107"/>
      <c r="AV17" s="115"/>
      <c r="AW17" s="115"/>
      <c r="AY17" s="115"/>
      <c r="BA17" s="115"/>
      <c r="BC17" s="113"/>
      <c r="BE17" s="115"/>
      <c r="BF17" s="115"/>
      <c r="BH17" s="115"/>
      <c r="BI17" s="108"/>
      <c r="BJ17" s="148"/>
      <c r="BK17" s="149"/>
      <c r="BL17" s="149"/>
      <c r="BM17" s="120">
        <f t="shared" ref="BM17:BN17" si="46">AV17*BM$4</f>
        <v>0</v>
      </c>
      <c r="BN17" s="120">
        <f t="shared" si="46"/>
        <v>0</v>
      </c>
      <c r="BP17" s="120">
        <f t="shared" si="22"/>
        <v>0</v>
      </c>
      <c r="BR17" s="120">
        <f t="shared" si="23"/>
        <v>0</v>
      </c>
      <c r="BT17" s="149">
        <f t="shared" si="24"/>
        <v>0</v>
      </c>
      <c r="BV17" s="120">
        <f t="shared" ref="BV17:BW17" si="47">BE17*BV$4</f>
        <v>0</v>
      </c>
      <c r="BW17" s="120">
        <f t="shared" si="47"/>
        <v>0</v>
      </c>
      <c r="BY17" s="162">
        <f t="shared" si="26"/>
        <v>0</v>
      </c>
      <c r="BZ17" s="108"/>
      <c r="CA17" s="120">
        <f t="shared" si="11"/>
        <v>0</v>
      </c>
      <c r="CB17" s="133">
        <f t="shared" si="12"/>
        <v>0</v>
      </c>
      <c r="CC17" s="108"/>
      <c r="CD17" s="120"/>
      <c r="CF17" s="120"/>
      <c r="CG17" s="108"/>
    </row>
    <row r="18">
      <c r="A18" s="166"/>
      <c r="B18" s="166"/>
      <c r="C18" s="122"/>
      <c r="D18" s="167"/>
      <c r="E18" s="121"/>
      <c r="F18" s="154"/>
      <c r="G18" s="155"/>
      <c r="H18" s="163">
        <f t="shared" si="13"/>
        <v>0</v>
      </c>
      <c r="I18" s="168"/>
      <c r="J18" s="169">
        <f t="shared" si="14"/>
        <v>0</v>
      </c>
      <c r="K18" s="170">
        <f t="shared" si="5"/>
        <v>0</v>
      </c>
      <c r="L18" s="121"/>
      <c r="M18" s="171"/>
      <c r="N18" s="172"/>
      <c r="O18" s="119"/>
      <c r="P18" s="173">
        <f t="shared" si="37"/>
        <v>0</v>
      </c>
      <c r="Q18" s="107">
        <f t="shared" si="16"/>
        <v>0</v>
      </c>
      <c r="R18" s="170">
        <f t="shared" si="6"/>
        <v>0</v>
      </c>
      <c r="S18" s="121"/>
      <c r="T18" s="174"/>
      <c r="U18" s="122"/>
      <c r="V18" s="175"/>
      <c r="W18" s="119"/>
      <c r="X18" s="176"/>
      <c r="Y18" s="176"/>
      <c r="Z18" s="176"/>
      <c r="AA18" s="116"/>
      <c r="AB18" s="159"/>
      <c r="AC18" s="167">
        <f t="shared" si="17"/>
        <v>0</v>
      </c>
      <c r="AD18" s="122"/>
      <c r="AE18" s="177">
        <f t="shared" si="18"/>
        <v>0</v>
      </c>
      <c r="AF18" s="122"/>
      <c r="AG18" s="169"/>
      <c r="AH18" s="178"/>
      <c r="AI18" s="178"/>
      <c r="AJ18" s="178"/>
      <c r="AK18" s="153">
        <f t="shared" si="19"/>
        <v>0</v>
      </c>
      <c r="AM18" s="153">
        <f t="shared" si="20"/>
        <v>0</v>
      </c>
      <c r="AN18" s="108"/>
      <c r="AO18" s="120">
        <f t="shared" si="7"/>
        <v>0</v>
      </c>
      <c r="AP18" s="133">
        <f t="shared" si="8"/>
        <v>0</v>
      </c>
      <c r="AQ18" s="108"/>
      <c r="AR18" s="119"/>
      <c r="AS18" s="122"/>
      <c r="AT18" s="119"/>
      <c r="AU18" s="122"/>
      <c r="AV18" s="115"/>
      <c r="AW18" s="115"/>
      <c r="AY18" s="115"/>
      <c r="BA18" s="115"/>
      <c r="BC18" s="113"/>
      <c r="BE18" s="115"/>
      <c r="BF18" s="115"/>
      <c r="BH18" s="115"/>
      <c r="BI18" s="108"/>
      <c r="BJ18" s="179"/>
      <c r="BK18" s="180"/>
      <c r="BL18" s="180"/>
      <c r="BM18" s="120">
        <f t="shared" ref="BM18:BN18" si="48">AV18*BM$4</f>
        <v>0</v>
      </c>
      <c r="BN18" s="120">
        <f t="shared" si="48"/>
        <v>0</v>
      </c>
      <c r="BP18" s="120">
        <f t="shared" si="22"/>
        <v>0</v>
      </c>
      <c r="BR18" s="120">
        <f t="shared" si="23"/>
        <v>0</v>
      </c>
      <c r="BT18" s="180">
        <f t="shared" si="24"/>
        <v>0</v>
      </c>
      <c r="BU18" s="122"/>
      <c r="BV18" s="120">
        <f t="shared" ref="BV18:BW18" si="49">BE18*BV$4</f>
        <v>0</v>
      </c>
      <c r="BW18" s="120">
        <f t="shared" si="49"/>
        <v>0</v>
      </c>
      <c r="BY18" s="162">
        <f t="shared" si="26"/>
        <v>0</v>
      </c>
      <c r="BZ18" s="108"/>
      <c r="CA18" s="120">
        <f t="shared" si="11"/>
        <v>0</v>
      </c>
      <c r="CB18" s="133">
        <f t="shared" si="12"/>
        <v>0</v>
      </c>
      <c r="CC18" s="108"/>
      <c r="CD18" s="120"/>
      <c r="CF18" s="120"/>
      <c r="CG18" s="108"/>
    </row>
    <row r="19">
      <c r="A19" s="124" t="s">
        <v>47</v>
      </c>
      <c r="B19" s="125" t="s">
        <v>39</v>
      </c>
      <c r="C19" s="126"/>
      <c r="D19" s="127"/>
      <c r="E19" s="126"/>
      <c r="F19" s="128"/>
      <c r="G19" s="129">
        <v>6.0</v>
      </c>
      <c r="H19" s="132"/>
      <c r="I19" s="131">
        <f>G19*I$4</f>
        <v>6</v>
      </c>
      <c r="J19" s="132">
        <f>SUM(I19)</f>
        <v>6</v>
      </c>
      <c r="K19" s="133">
        <f t="shared" si="5"/>
        <v>8.79389313</v>
      </c>
      <c r="L19" s="108"/>
      <c r="M19" s="134">
        <v>5.7</v>
      </c>
      <c r="N19" s="135"/>
      <c r="O19" s="110">
        <f>M19*O$4</f>
        <v>5.7</v>
      </c>
      <c r="P19" s="136"/>
      <c r="Q19" s="137">
        <f>SUM(O19)</f>
        <v>5.7</v>
      </c>
      <c r="R19" s="133">
        <f t="shared" si="6"/>
        <v>14.27478261</v>
      </c>
      <c r="S19" s="108"/>
      <c r="T19" s="138"/>
      <c r="U19" s="126"/>
      <c r="V19" s="139"/>
      <c r="W19" s="140">
        <v>4.5</v>
      </c>
      <c r="X19" s="126"/>
      <c r="Y19" s="141">
        <v>0.0</v>
      </c>
      <c r="Z19" s="126"/>
      <c r="AA19" s="141"/>
      <c r="AB19" s="142"/>
      <c r="AC19" s="143"/>
      <c r="AD19" s="126"/>
      <c r="AE19" s="143"/>
      <c r="AF19" s="126"/>
      <c r="AG19" s="143">
        <f>W19*AG$4</f>
        <v>18</v>
      </c>
      <c r="AH19" s="126"/>
      <c r="AI19" s="143">
        <f>Y19*AI$4</f>
        <v>0</v>
      </c>
      <c r="AJ19" s="126"/>
      <c r="AK19" s="143"/>
      <c r="AL19" s="126"/>
      <c r="AM19" s="143"/>
      <c r="AN19" s="144"/>
      <c r="AO19" s="127">
        <f t="shared" si="7"/>
        <v>18</v>
      </c>
      <c r="AP19" s="145">
        <f t="shared" si="8"/>
        <v>17.08072488</v>
      </c>
      <c r="AQ19" s="144"/>
      <c r="AR19" s="146">
        <v>371.0</v>
      </c>
      <c r="AT19" s="118">
        <v>385.0</v>
      </c>
      <c r="AV19" s="147"/>
      <c r="AW19" s="138"/>
      <c r="AX19" s="126"/>
      <c r="AY19" s="138"/>
      <c r="AZ19" s="126"/>
      <c r="BA19" s="138"/>
      <c r="BB19" s="126"/>
      <c r="BC19" s="138"/>
      <c r="BD19" s="126"/>
      <c r="BE19" s="138"/>
      <c r="BF19" s="138"/>
      <c r="BG19" s="126"/>
      <c r="BH19" s="138"/>
      <c r="BI19" s="144"/>
      <c r="BJ19" s="148">
        <f>ROUND(IFERROR(((AR19/AT19)*100)*BJ$4,0),0)</f>
        <v>96</v>
      </c>
      <c r="BM19" s="127"/>
      <c r="BN19" s="127"/>
      <c r="BO19" s="127"/>
      <c r="BP19" s="127"/>
      <c r="BQ19" s="127"/>
      <c r="BR19" s="127"/>
      <c r="BS19" s="127"/>
      <c r="BT19" s="149"/>
      <c r="BU19" s="149"/>
      <c r="BV19" s="127"/>
      <c r="BW19" s="127"/>
      <c r="BX19" s="127"/>
      <c r="BY19" s="150"/>
      <c r="BZ19" s="144"/>
      <c r="CA19" s="127">
        <f t="shared" si="11"/>
        <v>96</v>
      </c>
      <c r="CB19" s="145">
        <f t="shared" si="12"/>
        <v>16.15708275</v>
      </c>
      <c r="CC19" s="144"/>
      <c r="CD19" s="145">
        <f>CB19+AP19+R19+K19</f>
        <v>56.30648336</v>
      </c>
      <c r="CE19" s="126"/>
      <c r="CF19" s="127"/>
      <c r="CG19" s="151"/>
    </row>
    <row r="20">
      <c r="A20" s="152">
        <v>1.0</v>
      </c>
      <c r="B20" s="152" t="s">
        <v>23</v>
      </c>
      <c r="D20" s="153">
        <v>12.0</v>
      </c>
      <c r="E20" s="108"/>
      <c r="F20" s="154">
        <v>6.0</v>
      </c>
      <c r="G20" s="155"/>
      <c r="H20" s="163">
        <f t="shared" ref="H20:H31" si="52">F20*H$4</f>
        <v>18</v>
      </c>
      <c r="I20" s="156"/>
      <c r="J20" s="120">
        <f t="shared" ref="J20:J31" si="53">SUM(H20)</f>
        <v>18</v>
      </c>
      <c r="K20" s="133">
        <f t="shared" si="5"/>
        <v>26.38167939</v>
      </c>
      <c r="L20" s="108"/>
      <c r="M20" s="154"/>
      <c r="N20" s="157">
        <v>0.0</v>
      </c>
      <c r="O20" s="107"/>
      <c r="P20" s="114">
        <f t="shared" ref="P20:P24" si="54">N20*P$4</f>
        <v>0</v>
      </c>
      <c r="Q20" s="107">
        <f t="shared" ref="Q20:Q31" si="55">SUM(P20)</f>
        <v>0</v>
      </c>
      <c r="R20" s="133">
        <f t="shared" si="6"/>
        <v>0</v>
      </c>
      <c r="S20" s="108"/>
      <c r="T20" s="115">
        <v>3.0</v>
      </c>
      <c r="V20" s="158">
        <v>6.5</v>
      </c>
      <c r="W20" s="107"/>
      <c r="X20" s="112"/>
      <c r="Y20" s="112"/>
      <c r="Z20" s="112"/>
      <c r="AA20" s="116">
        <v>1.0</v>
      </c>
      <c r="AB20" s="159">
        <v>4.0</v>
      </c>
      <c r="AC20" s="153">
        <f t="shared" ref="AC20:AC31" si="56">T20*AC$4</f>
        <v>6</v>
      </c>
      <c r="AE20" s="160">
        <f t="shared" ref="AE20:AE31" si="57">V20*AE$4</f>
        <v>19.5</v>
      </c>
      <c r="AG20" s="120"/>
      <c r="AH20" s="161"/>
      <c r="AI20" s="161"/>
      <c r="AJ20" s="161"/>
      <c r="AK20" s="153">
        <f t="shared" ref="AK20:AK31" si="58">AA20*AK$4</f>
        <v>0.25</v>
      </c>
      <c r="AM20" s="153">
        <f t="shared" ref="AM20:AM31" si="59">AB20*AM$4</f>
        <v>4</v>
      </c>
      <c r="AN20" s="108"/>
      <c r="AO20" s="120">
        <f t="shared" si="7"/>
        <v>29.75</v>
      </c>
      <c r="AP20" s="133">
        <f t="shared" si="8"/>
        <v>28.2306425</v>
      </c>
      <c r="AQ20" s="108"/>
      <c r="AR20" s="107"/>
      <c r="AT20" s="107"/>
      <c r="AV20" s="115">
        <v>13.0</v>
      </c>
      <c r="AW20" s="115">
        <v>0.0</v>
      </c>
      <c r="AY20" s="115">
        <v>0.0</v>
      </c>
      <c r="BA20" s="115">
        <v>0.0</v>
      </c>
      <c r="BC20" s="118">
        <v>0.0</v>
      </c>
      <c r="BE20" s="115">
        <v>3.0</v>
      </c>
      <c r="BF20" s="115">
        <v>3.0</v>
      </c>
      <c r="BH20" s="153">
        <v>5.0</v>
      </c>
      <c r="BI20" s="108"/>
      <c r="BJ20" s="148"/>
      <c r="BK20" s="149"/>
      <c r="BL20" s="149"/>
      <c r="BM20" s="120">
        <f t="shared" ref="BM20:BN20" si="50">AV20*BM$4</f>
        <v>65</v>
      </c>
      <c r="BN20" s="120">
        <f t="shared" si="50"/>
        <v>0</v>
      </c>
      <c r="BP20" s="120">
        <f t="shared" ref="BP20:BP31" si="61">AY20*BP$4</f>
        <v>0</v>
      </c>
      <c r="BR20" s="120">
        <f t="shared" ref="BR20:BR31" si="62">BA20*BR$4</f>
        <v>0</v>
      </c>
      <c r="BT20" s="149">
        <f t="shared" ref="BT20:BT31" si="63">BB20*BU$4</f>
        <v>0</v>
      </c>
      <c r="BV20" s="120">
        <f t="shared" ref="BV20:BW20" si="51">BE20*BV$4</f>
        <v>30</v>
      </c>
      <c r="BW20" s="120">
        <f t="shared" si="51"/>
        <v>15</v>
      </c>
      <c r="BY20" s="162">
        <f t="shared" ref="BY20:BY31" si="65">BH20*BY$4</f>
        <v>50</v>
      </c>
      <c r="BZ20" s="108"/>
      <c r="CA20" s="148">
        <f t="shared" si="11"/>
        <v>160</v>
      </c>
      <c r="CB20" s="181">
        <f t="shared" si="12"/>
        <v>26.92847125</v>
      </c>
      <c r="CC20" s="108"/>
      <c r="CD20" s="133">
        <f t="shared" ref="CD20:CD27" si="66">CB20+AP20+R20+K20+D20</f>
        <v>93.54079314</v>
      </c>
      <c r="CF20" s="133">
        <f t="shared" ref="CF20:CF27" si="67">CD20+(CD$19/COUNT(CD$20:CD$31))</f>
        <v>100.5791036</v>
      </c>
      <c r="CG20" s="108"/>
    </row>
    <row r="21">
      <c r="A21" s="152">
        <v>2.0</v>
      </c>
      <c r="B21" s="152" t="s">
        <v>118</v>
      </c>
      <c r="D21" s="153">
        <v>2.0</v>
      </c>
      <c r="E21" s="108"/>
      <c r="F21" s="154">
        <v>0.0</v>
      </c>
      <c r="G21" s="155"/>
      <c r="H21" s="163">
        <f t="shared" si="52"/>
        <v>0</v>
      </c>
      <c r="I21" s="156"/>
      <c r="J21" s="120">
        <f t="shared" si="53"/>
        <v>0</v>
      </c>
      <c r="K21" s="133">
        <f t="shared" si="5"/>
        <v>0</v>
      </c>
      <c r="L21" s="108"/>
      <c r="M21" s="154"/>
      <c r="N21" s="157">
        <v>6.0</v>
      </c>
      <c r="O21" s="107"/>
      <c r="P21" s="114">
        <f t="shared" si="54"/>
        <v>6</v>
      </c>
      <c r="Q21" s="107">
        <f t="shared" si="55"/>
        <v>6</v>
      </c>
      <c r="R21" s="133">
        <f t="shared" si="6"/>
        <v>15.02608696</v>
      </c>
      <c r="S21" s="108"/>
      <c r="T21" s="115">
        <v>0.0</v>
      </c>
      <c r="V21" s="158">
        <v>0.0</v>
      </c>
      <c r="W21" s="107"/>
      <c r="X21" s="112"/>
      <c r="Y21" s="112"/>
      <c r="Z21" s="112"/>
      <c r="AA21" s="116">
        <v>0.0</v>
      </c>
      <c r="AB21" s="159">
        <v>0.0</v>
      </c>
      <c r="AC21" s="153">
        <f t="shared" si="56"/>
        <v>0</v>
      </c>
      <c r="AE21" s="160">
        <f t="shared" si="57"/>
        <v>0</v>
      </c>
      <c r="AG21" s="120"/>
      <c r="AH21" s="161"/>
      <c r="AI21" s="161"/>
      <c r="AJ21" s="161"/>
      <c r="AK21" s="153">
        <f t="shared" si="58"/>
        <v>0</v>
      </c>
      <c r="AM21" s="153">
        <f t="shared" si="59"/>
        <v>0</v>
      </c>
      <c r="AN21" s="108"/>
      <c r="AO21" s="120">
        <f t="shared" si="7"/>
        <v>0</v>
      </c>
      <c r="AP21" s="133">
        <f t="shared" si="8"/>
        <v>0</v>
      </c>
      <c r="AQ21" s="108"/>
      <c r="AR21" s="107"/>
      <c r="AT21" s="107"/>
      <c r="AV21" s="115">
        <v>3.0</v>
      </c>
      <c r="AW21" s="115">
        <v>0.0</v>
      </c>
      <c r="AY21" s="115">
        <v>1.0</v>
      </c>
      <c r="BA21" s="115">
        <v>0.0</v>
      </c>
      <c r="BC21" s="118">
        <v>1.0</v>
      </c>
      <c r="BE21" s="115">
        <v>0.0</v>
      </c>
      <c r="BF21" s="115">
        <v>0.0</v>
      </c>
      <c r="BH21" s="153">
        <v>6.0</v>
      </c>
      <c r="BI21" s="108"/>
      <c r="BJ21" s="148"/>
      <c r="BK21" s="149"/>
      <c r="BL21" s="149"/>
      <c r="BM21" s="120">
        <f t="shared" ref="BM21:BN21" si="60">AV21*BM$4</f>
        <v>15</v>
      </c>
      <c r="BN21" s="120">
        <f t="shared" si="60"/>
        <v>0</v>
      </c>
      <c r="BP21" s="120">
        <f t="shared" si="61"/>
        <v>4</v>
      </c>
      <c r="BR21" s="120">
        <f t="shared" si="62"/>
        <v>0</v>
      </c>
      <c r="BT21" s="149">
        <f t="shared" si="63"/>
        <v>0</v>
      </c>
      <c r="BV21" s="120">
        <f t="shared" ref="BV21:BW21" si="64">BE21*BV$4</f>
        <v>0</v>
      </c>
      <c r="BW21" s="120">
        <f t="shared" si="64"/>
        <v>0</v>
      </c>
      <c r="BY21" s="162">
        <f t="shared" si="65"/>
        <v>60</v>
      </c>
      <c r="BZ21" s="108"/>
      <c r="CA21" s="148">
        <f t="shared" si="11"/>
        <v>79</v>
      </c>
      <c r="CB21" s="181">
        <f t="shared" si="12"/>
        <v>13.29593268</v>
      </c>
      <c r="CC21" s="108"/>
      <c r="CD21" s="133">
        <f t="shared" si="66"/>
        <v>30.32201964</v>
      </c>
      <c r="CF21" s="133">
        <f t="shared" si="67"/>
        <v>37.36033006</v>
      </c>
      <c r="CG21" s="108"/>
    </row>
    <row r="22">
      <c r="A22" s="152">
        <v>3.0</v>
      </c>
      <c r="B22" s="152" t="s">
        <v>119</v>
      </c>
      <c r="D22" s="153">
        <v>3.0</v>
      </c>
      <c r="E22" s="108"/>
      <c r="F22" s="154">
        <v>0.0</v>
      </c>
      <c r="G22" s="155"/>
      <c r="H22" s="163">
        <f t="shared" si="52"/>
        <v>0</v>
      </c>
      <c r="I22" s="156"/>
      <c r="J22" s="120">
        <f t="shared" si="53"/>
        <v>0</v>
      </c>
      <c r="K22" s="133">
        <f t="shared" si="5"/>
        <v>0</v>
      </c>
      <c r="L22" s="108"/>
      <c r="M22" s="154"/>
      <c r="N22" s="157">
        <v>0.0</v>
      </c>
      <c r="O22" s="164"/>
      <c r="P22" s="165">
        <f t="shared" si="54"/>
        <v>0</v>
      </c>
      <c r="Q22" s="107">
        <f t="shared" si="55"/>
        <v>0</v>
      </c>
      <c r="R22" s="133">
        <f t="shared" si="6"/>
        <v>0</v>
      </c>
      <c r="S22" s="108"/>
      <c r="T22" s="115">
        <v>0.0</v>
      </c>
      <c r="V22" s="158">
        <v>0.0</v>
      </c>
      <c r="W22" s="107"/>
      <c r="X22" s="112"/>
      <c r="Y22" s="112"/>
      <c r="Z22" s="112"/>
      <c r="AA22" s="116">
        <v>8.0</v>
      </c>
      <c r="AB22" s="159">
        <v>4.0</v>
      </c>
      <c r="AC22" s="153">
        <f t="shared" si="56"/>
        <v>0</v>
      </c>
      <c r="AE22" s="160">
        <f t="shared" si="57"/>
        <v>0</v>
      </c>
      <c r="AG22" s="120"/>
      <c r="AH22" s="161"/>
      <c r="AI22" s="161"/>
      <c r="AJ22" s="161"/>
      <c r="AK22" s="153">
        <f t="shared" si="58"/>
        <v>2</v>
      </c>
      <c r="AM22" s="153">
        <f t="shared" si="59"/>
        <v>4</v>
      </c>
      <c r="AN22" s="108"/>
      <c r="AO22" s="120">
        <f t="shared" si="7"/>
        <v>6</v>
      </c>
      <c r="AP22" s="133">
        <f t="shared" si="8"/>
        <v>5.693574959</v>
      </c>
      <c r="AQ22" s="108"/>
      <c r="AR22" s="107"/>
      <c r="AT22" s="107"/>
      <c r="AV22" s="115">
        <v>1.0</v>
      </c>
      <c r="AW22" s="115">
        <v>0.0</v>
      </c>
      <c r="AY22" s="115">
        <v>0.0</v>
      </c>
      <c r="BA22" s="115">
        <v>0.0</v>
      </c>
      <c r="BC22" s="118">
        <v>0.0</v>
      </c>
      <c r="BE22" s="115">
        <v>0.0</v>
      </c>
      <c r="BF22" s="115">
        <v>0.0</v>
      </c>
      <c r="BH22" s="153">
        <v>2.0</v>
      </c>
      <c r="BI22" s="108"/>
      <c r="BJ22" s="148"/>
      <c r="BK22" s="149"/>
      <c r="BL22" s="149"/>
      <c r="BM22" s="120">
        <f t="shared" ref="BM22:BN22" si="68">AV22*BM$4</f>
        <v>5</v>
      </c>
      <c r="BN22" s="120">
        <f t="shared" si="68"/>
        <v>0</v>
      </c>
      <c r="BP22" s="120">
        <f t="shared" si="61"/>
        <v>0</v>
      </c>
      <c r="BR22" s="120">
        <f t="shared" si="62"/>
        <v>0</v>
      </c>
      <c r="BT22" s="149">
        <f t="shared" si="63"/>
        <v>0</v>
      </c>
      <c r="BV22" s="120">
        <f t="shared" ref="BV22:BW22" si="69">BE22*BV$4</f>
        <v>0</v>
      </c>
      <c r="BW22" s="120">
        <f t="shared" si="69"/>
        <v>0</v>
      </c>
      <c r="BY22" s="162">
        <f t="shared" si="65"/>
        <v>20</v>
      </c>
      <c r="BZ22" s="108"/>
      <c r="CA22" s="148">
        <f t="shared" si="11"/>
        <v>25</v>
      </c>
      <c r="CB22" s="181">
        <f t="shared" si="12"/>
        <v>4.207573633</v>
      </c>
      <c r="CC22" s="108"/>
      <c r="CD22" s="107">
        <f t="shared" si="66"/>
        <v>12.90114859</v>
      </c>
      <c r="CF22" s="107">
        <f t="shared" si="67"/>
        <v>19.93945901</v>
      </c>
      <c r="CG22" s="108"/>
    </row>
    <row r="23">
      <c r="A23" s="182">
        <v>4.0</v>
      </c>
      <c r="B23" s="152" t="s">
        <v>120</v>
      </c>
      <c r="D23" s="153">
        <v>0.0</v>
      </c>
      <c r="E23" s="108"/>
      <c r="F23" s="154">
        <v>0.0</v>
      </c>
      <c r="G23" s="155"/>
      <c r="H23" s="163">
        <f t="shared" si="52"/>
        <v>0</v>
      </c>
      <c r="I23" s="156"/>
      <c r="J23" s="120">
        <f t="shared" si="53"/>
        <v>0</v>
      </c>
      <c r="K23" s="133">
        <f t="shared" si="5"/>
        <v>0</v>
      </c>
      <c r="L23" s="108"/>
      <c r="M23" s="154"/>
      <c r="N23" s="157">
        <v>0.0</v>
      </c>
      <c r="O23" s="164"/>
      <c r="P23" s="165">
        <f t="shared" si="54"/>
        <v>0</v>
      </c>
      <c r="Q23" s="107">
        <f t="shared" si="55"/>
        <v>0</v>
      </c>
      <c r="R23" s="133">
        <f t="shared" si="6"/>
        <v>0</v>
      </c>
      <c r="S23" s="108"/>
      <c r="T23" s="115">
        <v>0.0</v>
      </c>
      <c r="V23" s="158">
        <v>0.0</v>
      </c>
      <c r="W23" s="107"/>
      <c r="X23" s="112"/>
      <c r="Y23" s="112"/>
      <c r="Z23" s="112"/>
      <c r="AA23" s="116">
        <v>0.0</v>
      </c>
      <c r="AB23" s="159">
        <v>0.0</v>
      </c>
      <c r="AC23" s="153">
        <f t="shared" si="56"/>
        <v>0</v>
      </c>
      <c r="AE23" s="160">
        <f t="shared" si="57"/>
        <v>0</v>
      </c>
      <c r="AG23" s="120"/>
      <c r="AH23" s="161"/>
      <c r="AI23" s="161"/>
      <c r="AJ23" s="161"/>
      <c r="AK23" s="153">
        <f t="shared" si="58"/>
        <v>0</v>
      </c>
      <c r="AM23" s="153">
        <f t="shared" si="59"/>
        <v>0</v>
      </c>
      <c r="AN23" s="108"/>
      <c r="AO23" s="120">
        <f t="shared" si="7"/>
        <v>0</v>
      </c>
      <c r="AP23" s="133">
        <f t="shared" si="8"/>
        <v>0</v>
      </c>
      <c r="AQ23" s="108"/>
      <c r="AR23" s="107"/>
      <c r="AT23" s="107"/>
      <c r="AV23" s="115">
        <v>0.0</v>
      </c>
      <c r="AW23" s="115">
        <v>0.0</v>
      </c>
      <c r="AY23" s="115">
        <v>0.0</v>
      </c>
      <c r="BA23" s="115">
        <v>0.0</v>
      </c>
      <c r="BC23" s="118">
        <v>0.0</v>
      </c>
      <c r="BE23" s="115">
        <v>0.0</v>
      </c>
      <c r="BF23" s="115">
        <v>0.0</v>
      </c>
      <c r="BH23" s="153">
        <v>3.0</v>
      </c>
      <c r="BI23" s="108"/>
      <c r="BJ23" s="148"/>
      <c r="BK23" s="149"/>
      <c r="BL23" s="149"/>
      <c r="BM23" s="120">
        <f t="shared" ref="BM23:BN23" si="70">AV23*BM$4</f>
        <v>0</v>
      </c>
      <c r="BN23" s="120">
        <f t="shared" si="70"/>
        <v>0</v>
      </c>
      <c r="BP23" s="120">
        <f t="shared" si="61"/>
        <v>0</v>
      </c>
      <c r="BR23" s="120">
        <f t="shared" si="62"/>
        <v>0</v>
      </c>
      <c r="BT23" s="149">
        <f t="shared" si="63"/>
        <v>0</v>
      </c>
      <c r="BV23" s="120">
        <f t="shared" ref="BV23:BW23" si="71">BE23*BV$4</f>
        <v>0</v>
      </c>
      <c r="BW23" s="120">
        <f t="shared" si="71"/>
        <v>0</v>
      </c>
      <c r="BY23" s="162">
        <f t="shared" si="65"/>
        <v>30</v>
      </c>
      <c r="BZ23" s="108"/>
      <c r="CA23" s="148">
        <f t="shared" si="11"/>
        <v>30</v>
      </c>
      <c r="CB23" s="181">
        <f t="shared" si="12"/>
        <v>5.049088359</v>
      </c>
      <c r="CC23" s="108"/>
      <c r="CD23" s="133">
        <f t="shared" si="66"/>
        <v>5.049088359</v>
      </c>
      <c r="CF23" s="133">
        <f t="shared" si="67"/>
        <v>12.08739878</v>
      </c>
      <c r="CG23" s="108"/>
    </row>
    <row r="24">
      <c r="A24" s="182">
        <v>5.0</v>
      </c>
      <c r="B24" s="152" t="s">
        <v>121</v>
      </c>
      <c r="D24" s="153">
        <v>1.0</v>
      </c>
      <c r="E24" s="108"/>
      <c r="F24" s="154">
        <v>0.0</v>
      </c>
      <c r="G24" s="155"/>
      <c r="H24" s="163">
        <f t="shared" si="52"/>
        <v>0</v>
      </c>
      <c r="I24" s="156"/>
      <c r="J24" s="120">
        <f t="shared" si="53"/>
        <v>0</v>
      </c>
      <c r="K24" s="133">
        <f t="shared" si="5"/>
        <v>0</v>
      </c>
      <c r="L24" s="108"/>
      <c r="M24" s="154"/>
      <c r="N24" s="157">
        <v>0.0</v>
      </c>
      <c r="O24" s="164"/>
      <c r="P24" s="165">
        <f t="shared" si="54"/>
        <v>0</v>
      </c>
      <c r="Q24" s="107">
        <f t="shared" si="55"/>
        <v>0</v>
      </c>
      <c r="R24" s="133">
        <f t="shared" si="6"/>
        <v>0</v>
      </c>
      <c r="S24" s="108"/>
      <c r="T24" s="115">
        <v>0.0</v>
      </c>
      <c r="V24" s="158">
        <v>0.0</v>
      </c>
      <c r="W24" s="107"/>
      <c r="X24" s="112"/>
      <c r="Y24" s="112"/>
      <c r="Z24" s="112"/>
      <c r="AA24" s="183">
        <v>0.0</v>
      </c>
      <c r="AB24" s="159">
        <v>0.0</v>
      </c>
      <c r="AC24" s="153">
        <f t="shared" si="56"/>
        <v>0</v>
      </c>
      <c r="AE24" s="160">
        <f t="shared" si="57"/>
        <v>0</v>
      </c>
      <c r="AG24" s="120"/>
      <c r="AH24" s="161"/>
      <c r="AI24" s="161"/>
      <c r="AJ24" s="161"/>
      <c r="AK24" s="153">
        <f t="shared" si="58"/>
        <v>0</v>
      </c>
      <c r="AM24" s="153">
        <f t="shared" si="59"/>
        <v>0</v>
      </c>
      <c r="AN24" s="108"/>
      <c r="AO24" s="120">
        <f t="shared" si="7"/>
        <v>0</v>
      </c>
      <c r="AP24" s="133">
        <f t="shared" si="8"/>
        <v>0</v>
      </c>
      <c r="AQ24" s="108"/>
      <c r="AR24" s="107"/>
      <c r="AT24" s="107"/>
      <c r="AV24" s="115">
        <v>0.0</v>
      </c>
      <c r="AW24" s="115">
        <v>0.0</v>
      </c>
      <c r="AY24" s="115">
        <v>0.0</v>
      </c>
      <c r="BA24" s="115">
        <v>0.0</v>
      </c>
      <c r="BC24" s="118">
        <v>0.0</v>
      </c>
      <c r="BE24" s="115">
        <v>0.0</v>
      </c>
      <c r="BF24" s="115">
        <v>0.0</v>
      </c>
      <c r="BH24" s="153">
        <v>0.0</v>
      </c>
      <c r="BI24" s="108"/>
      <c r="BJ24" s="148"/>
      <c r="BK24" s="149"/>
      <c r="BL24" s="149"/>
      <c r="BM24" s="120">
        <f t="shared" ref="BM24:BN24" si="72">AV24*BM$4</f>
        <v>0</v>
      </c>
      <c r="BN24" s="120">
        <f t="shared" si="72"/>
        <v>0</v>
      </c>
      <c r="BP24" s="120">
        <f t="shared" si="61"/>
        <v>0</v>
      </c>
      <c r="BR24" s="120">
        <f t="shared" si="62"/>
        <v>0</v>
      </c>
      <c r="BT24" s="149">
        <f t="shared" si="63"/>
        <v>0</v>
      </c>
      <c r="BV24" s="120">
        <f t="shared" ref="BV24:BW24" si="73">BE24*BV$4</f>
        <v>0</v>
      </c>
      <c r="BW24" s="120">
        <f t="shared" si="73"/>
        <v>0</v>
      </c>
      <c r="BY24" s="162">
        <f t="shared" si="65"/>
        <v>0</v>
      </c>
      <c r="BZ24" s="108"/>
      <c r="CA24" s="148">
        <f t="shared" si="11"/>
        <v>0</v>
      </c>
      <c r="CB24" s="181">
        <f t="shared" si="12"/>
        <v>0</v>
      </c>
      <c r="CC24" s="108"/>
      <c r="CD24" s="133">
        <f t="shared" si="66"/>
        <v>1</v>
      </c>
      <c r="CF24" s="133">
        <f t="shared" si="67"/>
        <v>8.03831042</v>
      </c>
      <c r="CG24" s="108"/>
    </row>
    <row r="25">
      <c r="A25" s="182">
        <v>6.0</v>
      </c>
      <c r="B25" s="184" t="s">
        <v>122</v>
      </c>
      <c r="D25" s="153">
        <v>1.0</v>
      </c>
      <c r="E25" s="108"/>
      <c r="F25" s="185">
        <v>0.0</v>
      </c>
      <c r="G25" s="155"/>
      <c r="H25" s="163">
        <f t="shared" si="52"/>
        <v>0</v>
      </c>
      <c r="I25" s="156"/>
      <c r="J25" s="120">
        <f t="shared" si="53"/>
        <v>0</v>
      </c>
      <c r="K25" s="133">
        <f t="shared" si="5"/>
        <v>0</v>
      </c>
      <c r="L25" s="108"/>
      <c r="M25" s="154"/>
      <c r="N25" s="157">
        <v>0.0</v>
      </c>
      <c r="O25" s="107"/>
      <c r="P25" s="114">
        <f t="shared" ref="P25:P31" si="76">M25*P$4</f>
        <v>0</v>
      </c>
      <c r="Q25" s="107">
        <f t="shared" si="55"/>
        <v>0</v>
      </c>
      <c r="R25" s="133">
        <f t="shared" si="6"/>
        <v>0</v>
      </c>
      <c r="S25" s="108"/>
      <c r="T25" s="115">
        <v>0.0</v>
      </c>
      <c r="V25" s="158">
        <v>0.0</v>
      </c>
      <c r="W25" s="107"/>
      <c r="X25" s="112"/>
      <c r="Y25" s="112"/>
      <c r="Z25" s="112"/>
      <c r="AA25" s="183">
        <v>0.0</v>
      </c>
      <c r="AB25" s="159">
        <v>0.0</v>
      </c>
      <c r="AC25" s="153">
        <f t="shared" si="56"/>
        <v>0</v>
      </c>
      <c r="AE25" s="160">
        <f t="shared" si="57"/>
        <v>0</v>
      </c>
      <c r="AG25" s="120"/>
      <c r="AH25" s="161"/>
      <c r="AI25" s="161"/>
      <c r="AJ25" s="161"/>
      <c r="AK25" s="153">
        <f t="shared" si="58"/>
        <v>0</v>
      </c>
      <c r="AM25" s="153">
        <f t="shared" si="59"/>
        <v>0</v>
      </c>
      <c r="AN25" s="108"/>
      <c r="AO25" s="120">
        <f t="shared" si="7"/>
        <v>0</v>
      </c>
      <c r="AP25" s="133">
        <f t="shared" si="8"/>
        <v>0</v>
      </c>
      <c r="AQ25" s="108"/>
      <c r="AR25" s="107"/>
      <c r="AT25" s="107"/>
      <c r="AV25" s="115">
        <v>0.0</v>
      </c>
      <c r="AW25" s="115">
        <v>0.0</v>
      </c>
      <c r="AY25" s="115">
        <v>0.0</v>
      </c>
      <c r="BA25" s="115">
        <v>0.0</v>
      </c>
      <c r="BC25" s="118">
        <v>0.0</v>
      </c>
      <c r="BE25" s="115">
        <v>0.0</v>
      </c>
      <c r="BF25" s="115">
        <v>0.0</v>
      </c>
      <c r="BH25" s="153">
        <v>0.0</v>
      </c>
      <c r="BI25" s="108"/>
      <c r="BJ25" s="149"/>
      <c r="BK25" s="149"/>
      <c r="BL25" s="149"/>
      <c r="BM25" s="120">
        <f t="shared" ref="BM25:BN25" si="74">AV25*BM$4</f>
        <v>0</v>
      </c>
      <c r="BN25" s="120">
        <f t="shared" si="74"/>
        <v>0</v>
      </c>
      <c r="BP25" s="120">
        <f t="shared" si="61"/>
        <v>0</v>
      </c>
      <c r="BR25" s="120">
        <f t="shared" si="62"/>
        <v>0</v>
      </c>
      <c r="BT25" s="149">
        <f t="shared" si="63"/>
        <v>0</v>
      </c>
      <c r="BV25" s="120">
        <f t="shared" ref="BV25:BW25" si="75">BE25*BV$4</f>
        <v>0</v>
      </c>
      <c r="BW25" s="120">
        <f t="shared" si="75"/>
        <v>0</v>
      </c>
      <c r="BY25" s="162">
        <f t="shared" si="65"/>
        <v>0</v>
      </c>
      <c r="BZ25" s="108"/>
      <c r="CA25" s="148">
        <f t="shared" si="11"/>
        <v>0</v>
      </c>
      <c r="CB25" s="181">
        <f t="shared" si="12"/>
        <v>0</v>
      </c>
      <c r="CC25" s="108"/>
      <c r="CD25" s="133">
        <f t="shared" si="66"/>
        <v>1</v>
      </c>
      <c r="CF25" s="133">
        <f t="shared" si="67"/>
        <v>8.03831042</v>
      </c>
      <c r="CG25" s="108"/>
    </row>
    <row r="26">
      <c r="A26" s="152">
        <v>7.0</v>
      </c>
      <c r="B26" s="152" t="s">
        <v>123</v>
      </c>
      <c r="D26" s="153">
        <v>1.0</v>
      </c>
      <c r="E26" s="108"/>
      <c r="F26" s="154">
        <v>0.0</v>
      </c>
      <c r="G26" s="155"/>
      <c r="H26" s="163">
        <f t="shared" si="52"/>
        <v>0</v>
      </c>
      <c r="I26" s="156"/>
      <c r="J26" s="120">
        <f t="shared" si="53"/>
        <v>0</v>
      </c>
      <c r="K26" s="133">
        <f t="shared" si="5"/>
        <v>0</v>
      </c>
      <c r="L26" s="108"/>
      <c r="M26" s="154"/>
      <c r="N26" s="157">
        <v>0.0</v>
      </c>
      <c r="O26" s="107"/>
      <c r="P26" s="114">
        <f t="shared" si="76"/>
        <v>0</v>
      </c>
      <c r="Q26" s="107">
        <f t="shared" si="55"/>
        <v>0</v>
      </c>
      <c r="R26" s="133">
        <f t="shared" si="6"/>
        <v>0</v>
      </c>
      <c r="S26" s="108"/>
      <c r="T26" s="115">
        <v>0.0</v>
      </c>
      <c r="V26" s="158">
        <v>0.0</v>
      </c>
      <c r="W26" s="107"/>
      <c r="X26" s="112"/>
      <c r="Y26" s="112"/>
      <c r="Z26" s="112"/>
      <c r="AA26" s="183">
        <v>0.0</v>
      </c>
      <c r="AB26" s="159">
        <v>0.0</v>
      </c>
      <c r="AC26" s="153">
        <f t="shared" si="56"/>
        <v>0</v>
      </c>
      <c r="AE26" s="160">
        <f t="shared" si="57"/>
        <v>0</v>
      </c>
      <c r="AG26" s="120"/>
      <c r="AH26" s="161"/>
      <c r="AI26" s="161"/>
      <c r="AJ26" s="161"/>
      <c r="AK26" s="153">
        <f t="shared" si="58"/>
        <v>0</v>
      </c>
      <c r="AM26" s="153">
        <f t="shared" si="59"/>
        <v>0</v>
      </c>
      <c r="AN26" s="108"/>
      <c r="AO26" s="120">
        <f t="shared" si="7"/>
        <v>0</v>
      </c>
      <c r="AP26" s="133">
        <f t="shared" si="8"/>
        <v>0</v>
      </c>
      <c r="AQ26" s="108"/>
      <c r="AR26" s="107"/>
      <c r="AT26" s="107"/>
      <c r="AV26" s="115">
        <v>0.0</v>
      </c>
      <c r="AW26" s="115">
        <v>0.0</v>
      </c>
      <c r="AY26" s="115">
        <v>0.0</v>
      </c>
      <c r="BA26" s="115">
        <v>0.0</v>
      </c>
      <c r="BC26" s="118">
        <v>0.0</v>
      </c>
      <c r="BE26" s="115">
        <v>0.0</v>
      </c>
      <c r="BF26" s="115">
        <v>0.0</v>
      </c>
      <c r="BH26" s="153">
        <v>0.0</v>
      </c>
      <c r="BI26" s="108"/>
      <c r="BJ26" s="149"/>
      <c r="BK26" s="149"/>
      <c r="BL26" s="149"/>
      <c r="BM26" s="120">
        <f t="shared" ref="BM26:BN26" si="77">AV26*BM$4</f>
        <v>0</v>
      </c>
      <c r="BN26" s="120">
        <f t="shared" si="77"/>
        <v>0</v>
      </c>
      <c r="BP26" s="120">
        <f t="shared" si="61"/>
        <v>0</v>
      </c>
      <c r="BR26" s="120">
        <f t="shared" si="62"/>
        <v>0</v>
      </c>
      <c r="BT26" s="149">
        <f t="shared" si="63"/>
        <v>0</v>
      </c>
      <c r="BV26" s="120">
        <f t="shared" ref="BV26:BW26" si="78">BE26*BV$4</f>
        <v>0</v>
      </c>
      <c r="BW26" s="120">
        <f t="shared" si="78"/>
        <v>0</v>
      </c>
      <c r="BY26" s="162">
        <f t="shared" si="65"/>
        <v>0</v>
      </c>
      <c r="BZ26" s="108"/>
      <c r="CA26" s="148">
        <f t="shared" si="11"/>
        <v>0</v>
      </c>
      <c r="CB26" s="181">
        <f t="shared" si="12"/>
        <v>0</v>
      </c>
      <c r="CC26" s="108"/>
      <c r="CD26" s="133">
        <f t="shared" si="66"/>
        <v>1</v>
      </c>
      <c r="CF26" s="133">
        <f t="shared" si="67"/>
        <v>8.03831042</v>
      </c>
      <c r="CG26" s="108"/>
    </row>
    <row r="27">
      <c r="A27" s="152">
        <v>8.0</v>
      </c>
      <c r="B27" s="152" t="s">
        <v>124</v>
      </c>
      <c r="D27" s="153">
        <v>1.0</v>
      </c>
      <c r="E27" s="108"/>
      <c r="F27" s="154">
        <v>0.0</v>
      </c>
      <c r="G27" s="155"/>
      <c r="H27" s="163">
        <f t="shared" si="52"/>
        <v>0</v>
      </c>
      <c r="I27" s="156"/>
      <c r="J27" s="120">
        <f t="shared" si="53"/>
        <v>0</v>
      </c>
      <c r="K27" s="133">
        <f t="shared" si="5"/>
        <v>0</v>
      </c>
      <c r="L27" s="108"/>
      <c r="M27" s="154"/>
      <c r="N27" s="157">
        <v>0.0</v>
      </c>
      <c r="O27" s="107"/>
      <c r="P27" s="114">
        <f t="shared" si="76"/>
        <v>0</v>
      </c>
      <c r="Q27" s="107">
        <f t="shared" si="55"/>
        <v>0</v>
      </c>
      <c r="R27" s="133">
        <f t="shared" si="6"/>
        <v>0</v>
      </c>
      <c r="S27" s="108"/>
      <c r="T27" s="115">
        <v>0.0</v>
      </c>
      <c r="V27" s="158">
        <v>0.0</v>
      </c>
      <c r="W27" s="107"/>
      <c r="X27" s="112"/>
      <c r="Y27" s="112"/>
      <c r="Z27" s="112"/>
      <c r="AA27" s="183">
        <v>0.0</v>
      </c>
      <c r="AB27" s="159">
        <v>0.0</v>
      </c>
      <c r="AC27" s="153">
        <f t="shared" si="56"/>
        <v>0</v>
      </c>
      <c r="AE27" s="160">
        <f t="shared" si="57"/>
        <v>0</v>
      </c>
      <c r="AG27" s="120"/>
      <c r="AH27" s="161"/>
      <c r="AI27" s="161"/>
      <c r="AJ27" s="161"/>
      <c r="AK27" s="153">
        <f t="shared" si="58"/>
        <v>0</v>
      </c>
      <c r="AM27" s="153">
        <f t="shared" si="59"/>
        <v>0</v>
      </c>
      <c r="AN27" s="108"/>
      <c r="AO27" s="120">
        <f t="shared" si="7"/>
        <v>0</v>
      </c>
      <c r="AP27" s="133">
        <f t="shared" si="8"/>
        <v>0</v>
      </c>
      <c r="AQ27" s="108"/>
      <c r="AR27" s="107"/>
      <c r="AT27" s="107"/>
      <c r="AV27" s="115">
        <v>0.0</v>
      </c>
      <c r="AW27" s="115">
        <v>0.0</v>
      </c>
      <c r="AY27" s="115">
        <v>0.0</v>
      </c>
      <c r="BA27" s="115">
        <v>0.0</v>
      </c>
      <c r="BC27" s="118">
        <v>0.0</v>
      </c>
      <c r="BE27" s="115">
        <v>0.0</v>
      </c>
      <c r="BF27" s="115">
        <v>0.0</v>
      </c>
      <c r="BH27" s="153">
        <v>0.0</v>
      </c>
      <c r="BI27" s="108"/>
      <c r="BJ27" s="148"/>
      <c r="BK27" s="149"/>
      <c r="BL27" s="149"/>
      <c r="BM27" s="120">
        <f t="shared" ref="BM27:BN27" si="79">AV27*BM$4</f>
        <v>0</v>
      </c>
      <c r="BN27" s="120">
        <f t="shared" si="79"/>
        <v>0</v>
      </c>
      <c r="BP27" s="120">
        <f t="shared" si="61"/>
        <v>0</v>
      </c>
      <c r="BR27" s="120">
        <f t="shared" si="62"/>
        <v>0</v>
      </c>
      <c r="BT27" s="149">
        <f t="shared" si="63"/>
        <v>0</v>
      </c>
      <c r="BV27" s="120">
        <f t="shared" ref="BV27:BW27" si="80">BE27*BV$4</f>
        <v>0</v>
      </c>
      <c r="BW27" s="120">
        <f t="shared" si="80"/>
        <v>0</v>
      </c>
      <c r="BY27" s="162">
        <f t="shared" si="65"/>
        <v>0</v>
      </c>
      <c r="BZ27" s="108"/>
      <c r="CA27" s="148">
        <f t="shared" si="11"/>
        <v>0</v>
      </c>
      <c r="CB27" s="181">
        <f t="shared" si="12"/>
        <v>0</v>
      </c>
      <c r="CC27" s="108"/>
      <c r="CD27" s="133">
        <f t="shared" si="66"/>
        <v>1</v>
      </c>
      <c r="CF27" s="133">
        <f t="shared" si="67"/>
        <v>8.03831042</v>
      </c>
      <c r="CG27" s="108"/>
    </row>
    <row r="28">
      <c r="A28" s="152"/>
      <c r="B28" s="152"/>
      <c r="D28" s="153"/>
      <c r="E28" s="108"/>
      <c r="F28" s="154"/>
      <c r="G28" s="155"/>
      <c r="H28" s="163">
        <f t="shared" si="52"/>
        <v>0</v>
      </c>
      <c r="I28" s="156"/>
      <c r="J28" s="120">
        <f t="shared" si="53"/>
        <v>0</v>
      </c>
      <c r="K28" s="133">
        <f t="shared" si="5"/>
        <v>0</v>
      </c>
      <c r="L28" s="108"/>
      <c r="M28" s="154"/>
      <c r="N28" s="157"/>
      <c r="O28" s="107"/>
      <c r="P28" s="114">
        <f t="shared" si="76"/>
        <v>0</v>
      </c>
      <c r="Q28" s="107">
        <f t="shared" si="55"/>
        <v>0</v>
      </c>
      <c r="R28" s="133">
        <f t="shared" si="6"/>
        <v>0</v>
      </c>
      <c r="S28" s="108"/>
      <c r="T28" s="115"/>
      <c r="V28" s="158"/>
      <c r="W28" s="107"/>
      <c r="X28" s="112"/>
      <c r="Y28" s="112"/>
      <c r="Z28" s="112"/>
      <c r="AA28" s="183"/>
      <c r="AB28" s="159"/>
      <c r="AC28" s="153">
        <f t="shared" si="56"/>
        <v>0</v>
      </c>
      <c r="AE28" s="160">
        <f t="shared" si="57"/>
        <v>0</v>
      </c>
      <c r="AG28" s="120"/>
      <c r="AH28" s="161"/>
      <c r="AI28" s="161"/>
      <c r="AJ28" s="161"/>
      <c r="AK28" s="153">
        <f t="shared" si="58"/>
        <v>0</v>
      </c>
      <c r="AM28" s="153">
        <f t="shared" si="59"/>
        <v>0</v>
      </c>
      <c r="AN28" s="108"/>
      <c r="AO28" s="120">
        <f t="shared" si="7"/>
        <v>0</v>
      </c>
      <c r="AP28" s="133">
        <f t="shared" si="8"/>
        <v>0</v>
      </c>
      <c r="AQ28" s="108"/>
      <c r="AR28" s="107"/>
      <c r="AT28" s="107"/>
      <c r="AV28" s="115"/>
      <c r="AW28" s="115"/>
      <c r="AY28" s="115"/>
      <c r="BA28" s="115"/>
      <c r="BC28" s="113"/>
      <c r="BE28" s="115"/>
      <c r="BF28" s="115"/>
      <c r="BH28" s="153"/>
      <c r="BI28" s="108"/>
      <c r="BJ28" s="148"/>
      <c r="BK28" s="149"/>
      <c r="BL28" s="149"/>
      <c r="BM28" s="120">
        <f t="shared" ref="BM28:BN28" si="81">AV28*BM$4</f>
        <v>0</v>
      </c>
      <c r="BN28" s="120">
        <f t="shared" si="81"/>
        <v>0</v>
      </c>
      <c r="BP28" s="120">
        <f t="shared" si="61"/>
        <v>0</v>
      </c>
      <c r="BR28" s="120">
        <f t="shared" si="62"/>
        <v>0</v>
      </c>
      <c r="BT28" s="149">
        <f t="shared" si="63"/>
        <v>0</v>
      </c>
      <c r="BV28" s="120">
        <f t="shared" ref="BV28:BW28" si="82">BE28*BV$4</f>
        <v>0</v>
      </c>
      <c r="BW28" s="120">
        <f t="shared" si="82"/>
        <v>0</v>
      </c>
      <c r="BY28" s="162">
        <f t="shared" si="65"/>
        <v>0</v>
      </c>
      <c r="BZ28" s="108"/>
      <c r="CA28" s="148">
        <f t="shared" si="11"/>
        <v>0</v>
      </c>
      <c r="CB28" s="181">
        <f t="shared" si="12"/>
        <v>0</v>
      </c>
      <c r="CC28" s="108"/>
      <c r="CD28" s="120"/>
      <c r="CF28" s="120"/>
      <c r="CG28" s="108"/>
    </row>
    <row r="29">
      <c r="A29" s="152"/>
      <c r="B29" s="152"/>
      <c r="D29" s="153"/>
      <c r="E29" s="108"/>
      <c r="F29" s="154"/>
      <c r="G29" s="155"/>
      <c r="H29" s="163">
        <f t="shared" si="52"/>
        <v>0</v>
      </c>
      <c r="I29" s="156"/>
      <c r="J29" s="120">
        <f t="shared" si="53"/>
        <v>0</v>
      </c>
      <c r="K29" s="133">
        <f t="shared" si="5"/>
        <v>0</v>
      </c>
      <c r="L29" s="108"/>
      <c r="M29" s="154"/>
      <c r="N29" s="157"/>
      <c r="O29" s="107"/>
      <c r="P29" s="114">
        <f t="shared" si="76"/>
        <v>0</v>
      </c>
      <c r="Q29" s="107">
        <f t="shared" si="55"/>
        <v>0</v>
      </c>
      <c r="R29" s="133">
        <f t="shared" si="6"/>
        <v>0</v>
      </c>
      <c r="S29" s="108"/>
      <c r="T29" s="115"/>
      <c r="V29" s="158"/>
      <c r="W29" s="107"/>
      <c r="X29" s="112"/>
      <c r="Y29" s="112"/>
      <c r="Z29" s="112"/>
      <c r="AA29" s="183"/>
      <c r="AB29" s="159"/>
      <c r="AC29" s="153">
        <f t="shared" si="56"/>
        <v>0</v>
      </c>
      <c r="AE29" s="160">
        <f t="shared" si="57"/>
        <v>0</v>
      </c>
      <c r="AG29" s="120"/>
      <c r="AH29" s="161"/>
      <c r="AI29" s="161"/>
      <c r="AJ29" s="161"/>
      <c r="AK29" s="153">
        <f t="shared" si="58"/>
        <v>0</v>
      </c>
      <c r="AM29" s="153">
        <f t="shared" si="59"/>
        <v>0</v>
      </c>
      <c r="AN29" s="108"/>
      <c r="AO29" s="120">
        <f t="shared" si="7"/>
        <v>0</v>
      </c>
      <c r="AP29" s="133">
        <f t="shared" si="8"/>
        <v>0</v>
      </c>
      <c r="AQ29" s="108"/>
      <c r="AR29" s="107"/>
      <c r="AT29" s="107"/>
      <c r="AV29" s="115"/>
      <c r="AW29" s="115"/>
      <c r="AY29" s="115"/>
      <c r="BA29" s="115"/>
      <c r="BC29" s="113"/>
      <c r="BE29" s="115"/>
      <c r="BF29" s="115"/>
      <c r="BH29" s="153"/>
      <c r="BI29" s="108"/>
      <c r="BJ29" s="148"/>
      <c r="BK29" s="149"/>
      <c r="BL29" s="149"/>
      <c r="BM29" s="120">
        <f t="shared" ref="BM29:BN29" si="83">AV29*BM$4</f>
        <v>0</v>
      </c>
      <c r="BN29" s="120">
        <f t="shared" si="83"/>
        <v>0</v>
      </c>
      <c r="BP29" s="120">
        <f t="shared" si="61"/>
        <v>0</v>
      </c>
      <c r="BR29" s="120">
        <f t="shared" si="62"/>
        <v>0</v>
      </c>
      <c r="BT29" s="149">
        <f t="shared" si="63"/>
        <v>0</v>
      </c>
      <c r="BV29" s="120">
        <f t="shared" ref="BV29:BW29" si="84">BE29*BV$4</f>
        <v>0</v>
      </c>
      <c r="BW29" s="120">
        <f t="shared" si="84"/>
        <v>0</v>
      </c>
      <c r="BY29" s="162">
        <f t="shared" si="65"/>
        <v>0</v>
      </c>
      <c r="BZ29" s="108"/>
      <c r="CA29" s="148">
        <f t="shared" si="11"/>
        <v>0</v>
      </c>
      <c r="CB29" s="181">
        <f t="shared" si="12"/>
        <v>0</v>
      </c>
      <c r="CC29" s="108"/>
      <c r="CD29" s="120"/>
      <c r="CF29" s="120"/>
      <c r="CG29" s="108"/>
    </row>
    <row r="30">
      <c r="A30" s="152"/>
      <c r="B30" s="152"/>
      <c r="D30" s="153"/>
      <c r="E30" s="108"/>
      <c r="F30" s="154"/>
      <c r="G30" s="155"/>
      <c r="H30" s="163">
        <f t="shared" si="52"/>
        <v>0</v>
      </c>
      <c r="I30" s="156"/>
      <c r="J30" s="120">
        <f t="shared" si="53"/>
        <v>0</v>
      </c>
      <c r="K30" s="133">
        <f t="shared" si="5"/>
        <v>0</v>
      </c>
      <c r="L30" s="108"/>
      <c r="M30" s="154"/>
      <c r="N30" s="157"/>
      <c r="O30" s="107"/>
      <c r="P30" s="114">
        <f t="shared" si="76"/>
        <v>0</v>
      </c>
      <c r="Q30" s="107">
        <f t="shared" si="55"/>
        <v>0</v>
      </c>
      <c r="R30" s="133">
        <f t="shared" si="6"/>
        <v>0</v>
      </c>
      <c r="S30" s="108"/>
      <c r="T30" s="115"/>
      <c r="V30" s="158"/>
      <c r="W30" s="107"/>
      <c r="X30" s="112"/>
      <c r="Y30" s="112"/>
      <c r="Z30" s="112"/>
      <c r="AA30" s="183"/>
      <c r="AB30" s="159"/>
      <c r="AC30" s="153">
        <f t="shared" si="56"/>
        <v>0</v>
      </c>
      <c r="AE30" s="160">
        <f t="shared" si="57"/>
        <v>0</v>
      </c>
      <c r="AG30" s="120"/>
      <c r="AH30" s="161"/>
      <c r="AI30" s="161"/>
      <c r="AJ30" s="161"/>
      <c r="AK30" s="153">
        <f t="shared" si="58"/>
        <v>0</v>
      </c>
      <c r="AM30" s="153">
        <f t="shared" si="59"/>
        <v>0</v>
      </c>
      <c r="AN30" s="108"/>
      <c r="AO30" s="120">
        <f t="shared" si="7"/>
        <v>0</v>
      </c>
      <c r="AP30" s="133">
        <f t="shared" si="8"/>
        <v>0</v>
      </c>
      <c r="AQ30" s="108"/>
      <c r="AR30" s="107"/>
      <c r="AT30" s="107"/>
      <c r="AV30" s="115"/>
      <c r="AW30" s="115"/>
      <c r="AY30" s="115"/>
      <c r="BA30" s="115"/>
      <c r="BC30" s="113"/>
      <c r="BE30" s="115"/>
      <c r="BF30" s="115"/>
      <c r="BH30" s="153"/>
      <c r="BI30" s="108"/>
      <c r="BJ30" s="148"/>
      <c r="BK30" s="149"/>
      <c r="BL30" s="149"/>
      <c r="BM30" s="120">
        <f t="shared" ref="BM30:BN30" si="85">AV30*BM$4</f>
        <v>0</v>
      </c>
      <c r="BN30" s="120">
        <f t="shared" si="85"/>
        <v>0</v>
      </c>
      <c r="BP30" s="120">
        <f t="shared" si="61"/>
        <v>0</v>
      </c>
      <c r="BR30" s="120">
        <f t="shared" si="62"/>
        <v>0</v>
      </c>
      <c r="BT30" s="149">
        <f t="shared" si="63"/>
        <v>0</v>
      </c>
      <c r="BV30" s="120">
        <f t="shared" ref="BV30:BW30" si="86">BE30*BV$4</f>
        <v>0</v>
      </c>
      <c r="BW30" s="120">
        <f t="shared" si="86"/>
        <v>0</v>
      </c>
      <c r="BY30" s="162">
        <f t="shared" si="65"/>
        <v>0</v>
      </c>
      <c r="BZ30" s="108"/>
      <c r="CA30" s="148">
        <f t="shared" si="11"/>
        <v>0</v>
      </c>
      <c r="CB30" s="181">
        <f t="shared" si="12"/>
        <v>0</v>
      </c>
      <c r="CC30" s="108"/>
      <c r="CD30" s="120"/>
      <c r="CF30" s="120"/>
      <c r="CG30" s="108"/>
    </row>
    <row r="31">
      <c r="A31" s="166"/>
      <c r="B31" s="166"/>
      <c r="C31" s="122"/>
      <c r="D31" s="167"/>
      <c r="E31" s="121"/>
      <c r="F31" s="154"/>
      <c r="G31" s="155"/>
      <c r="H31" s="163">
        <f t="shared" si="52"/>
        <v>0</v>
      </c>
      <c r="I31" s="156"/>
      <c r="J31" s="120">
        <f t="shared" si="53"/>
        <v>0</v>
      </c>
      <c r="K31" s="133">
        <f t="shared" si="5"/>
        <v>0</v>
      </c>
      <c r="L31" s="108"/>
      <c r="M31" s="171"/>
      <c r="N31" s="172"/>
      <c r="O31" s="119"/>
      <c r="P31" s="173">
        <f t="shared" si="76"/>
        <v>0</v>
      </c>
      <c r="Q31" s="107">
        <f t="shared" si="55"/>
        <v>0</v>
      </c>
      <c r="R31" s="133">
        <f t="shared" si="6"/>
        <v>0</v>
      </c>
      <c r="S31" s="108"/>
      <c r="T31" s="174"/>
      <c r="U31" s="122"/>
      <c r="V31" s="175"/>
      <c r="W31" s="119"/>
      <c r="X31" s="176"/>
      <c r="Y31" s="176"/>
      <c r="Z31" s="176"/>
      <c r="AA31" s="183"/>
      <c r="AB31" s="159"/>
      <c r="AC31" s="167">
        <f t="shared" si="56"/>
        <v>0</v>
      </c>
      <c r="AD31" s="122"/>
      <c r="AE31" s="177">
        <f t="shared" si="57"/>
        <v>0</v>
      </c>
      <c r="AF31" s="122"/>
      <c r="AG31" s="169"/>
      <c r="AH31" s="178"/>
      <c r="AI31" s="178"/>
      <c r="AJ31" s="178"/>
      <c r="AK31" s="153">
        <f t="shared" si="58"/>
        <v>0</v>
      </c>
      <c r="AM31" s="153">
        <f t="shared" si="59"/>
        <v>0</v>
      </c>
      <c r="AN31" s="108"/>
      <c r="AO31" s="120">
        <f t="shared" si="7"/>
        <v>0</v>
      </c>
      <c r="AP31" s="133">
        <f t="shared" si="8"/>
        <v>0</v>
      </c>
      <c r="AQ31" s="108"/>
      <c r="AR31" s="119"/>
      <c r="AS31" s="122"/>
      <c r="AT31" s="119"/>
      <c r="AU31" s="122"/>
      <c r="AV31" s="115"/>
      <c r="AW31" s="115"/>
      <c r="AY31" s="115"/>
      <c r="BA31" s="115"/>
      <c r="BC31" s="113"/>
      <c r="BE31" s="115"/>
      <c r="BF31" s="115"/>
      <c r="BH31" s="115"/>
      <c r="BI31" s="108"/>
      <c r="BJ31" s="179"/>
      <c r="BK31" s="180"/>
      <c r="BL31" s="180"/>
      <c r="BM31" s="120">
        <f t="shared" ref="BM31:BN31" si="87">AV31*BM$4</f>
        <v>0</v>
      </c>
      <c r="BN31" s="120">
        <f t="shared" si="87"/>
        <v>0</v>
      </c>
      <c r="BP31" s="120">
        <f t="shared" si="61"/>
        <v>0</v>
      </c>
      <c r="BR31" s="120">
        <f t="shared" si="62"/>
        <v>0</v>
      </c>
      <c r="BT31" s="180">
        <f t="shared" si="63"/>
        <v>0</v>
      </c>
      <c r="BU31" s="122"/>
      <c r="BV31" s="120">
        <f t="shared" ref="BV31:BW31" si="88">BE31*BV$4</f>
        <v>0</v>
      </c>
      <c r="BW31" s="120">
        <f t="shared" si="88"/>
        <v>0</v>
      </c>
      <c r="BY31" s="162">
        <f t="shared" si="65"/>
        <v>0</v>
      </c>
      <c r="BZ31" s="108"/>
      <c r="CA31" s="148">
        <f t="shared" si="11"/>
        <v>0</v>
      </c>
      <c r="CB31" s="181">
        <f t="shared" si="12"/>
        <v>0</v>
      </c>
      <c r="CC31" s="108"/>
      <c r="CD31" s="169"/>
      <c r="CE31" s="122"/>
      <c r="CF31" s="169"/>
      <c r="CG31" s="121"/>
    </row>
    <row r="32">
      <c r="A32" s="124" t="s">
        <v>48</v>
      </c>
      <c r="B32" s="125" t="s">
        <v>40</v>
      </c>
      <c r="C32" s="126"/>
      <c r="D32" s="127"/>
      <c r="E32" s="144"/>
      <c r="F32" s="186"/>
      <c r="G32" s="187">
        <v>4.0</v>
      </c>
      <c r="H32" s="188"/>
      <c r="I32" s="189">
        <f>G32*I$4</f>
        <v>4</v>
      </c>
      <c r="J32" s="190">
        <f>SUM(I32)</f>
        <v>4</v>
      </c>
      <c r="K32" s="191">
        <f t="shared" si="5"/>
        <v>5.86259542</v>
      </c>
      <c r="L32" s="144"/>
      <c r="M32" s="192">
        <v>5.2</v>
      </c>
      <c r="N32" s="193"/>
      <c r="O32" s="194">
        <f>M32*O$4</f>
        <v>5.2</v>
      </c>
      <c r="P32" s="195"/>
      <c r="Q32" s="194">
        <f>SUM(O32)</f>
        <v>5.2</v>
      </c>
      <c r="R32" s="191">
        <f t="shared" si="6"/>
        <v>13.0226087</v>
      </c>
      <c r="S32" s="144"/>
      <c r="T32" s="138"/>
      <c r="U32" s="126"/>
      <c r="V32" s="139"/>
      <c r="W32" s="196">
        <v>3.5</v>
      </c>
      <c r="X32" s="126"/>
      <c r="Y32" s="141">
        <v>0.0</v>
      </c>
      <c r="Z32" s="126"/>
      <c r="AA32" s="141"/>
      <c r="AB32" s="142"/>
      <c r="AC32" s="143"/>
      <c r="AD32" s="126"/>
      <c r="AE32" s="143"/>
      <c r="AF32" s="126"/>
      <c r="AG32" s="143">
        <f>W32*AG$4</f>
        <v>14</v>
      </c>
      <c r="AH32" s="126"/>
      <c r="AI32" s="143">
        <f>Y32*AI$4</f>
        <v>0</v>
      </c>
      <c r="AJ32" s="126"/>
      <c r="AK32" s="143"/>
      <c r="AL32" s="126"/>
      <c r="AM32" s="143"/>
      <c r="AN32" s="144"/>
      <c r="AO32" s="127">
        <f t="shared" si="7"/>
        <v>14</v>
      </c>
      <c r="AP32" s="145">
        <f t="shared" si="8"/>
        <v>13.28500824</v>
      </c>
      <c r="AQ32" s="144"/>
      <c r="AR32" s="146">
        <v>203.0</v>
      </c>
      <c r="AT32" s="118">
        <v>229.0</v>
      </c>
      <c r="AV32" s="147"/>
      <c r="AW32" s="138"/>
      <c r="AX32" s="126"/>
      <c r="AY32" s="138"/>
      <c r="AZ32" s="126"/>
      <c r="BA32" s="138"/>
      <c r="BB32" s="126"/>
      <c r="BC32" s="138"/>
      <c r="BD32" s="126"/>
      <c r="BE32" s="138"/>
      <c r="BF32" s="138"/>
      <c r="BG32" s="126"/>
      <c r="BH32" s="138"/>
      <c r="BI32" s="144"/>
      <c r="BJ32" s="148">
        <f>ROUND(IFERROR(((AR32/AT32)*100)*BJ$4,0),0)</f>
        <v>89</v>
      </c>
      <c r="BM32" s="127"/>
      <c r="BN32" s="127"/>
      <c r="BO32" s="127"/>
      <c r="BP32" s="127"/>
      <c r="BQ32" s="127"/>
      <c r="BR32" s="127"/>
      <c r="BS32" s="127"/>
      <c r="BT32" s="149"/>
      <c r="BU32" s="149"/>
      <c r="BV32" s="127"/>
      <c r="BW32" s="127"/>
      <c r="BX32" s="127"/>
      <c r="BY32" s="150"/>
      <c r="BZ32" s="144"/>
      <c r="CA32" s="127">
        <f t="shared" si="11"/>
        <v>89</v>
      </c>
      <c r="CB32" s="145">
        <f t="shared" si="12"/>
        <v>14.97896213</v>
      </c>
      <c r="CC32" s="144"/>
      <c r="CD32" s="145">
        <f>CB32+AP32+R32+K32</f>
        <v>47.14917448</v>
      </c>
      <c r="CE32" s="126"/>
      <c r="CF32" s="127"/>
      <c r="CG32" s="151"/>
    </row>
    <row r="33">
      <c r="A33" s="152">
        <v>1.0</v>
      </c>
      <c r="B33" s="152" t="s">
        <v>125</v>
      </c>
      <c r="D33" s="153">
        <v>3.0</v>
      </c>
      <c r="E33" s="108"/>
      <c r="F33" s="197">
        <v>0.0</v>
      </c>
      <c r="G33" s="198"/>
      <c r="H33" s="199">
        <f t="shared" ref="H33:H44" si="91">F33*H$4</f>
        <v>0</v>
      </c>
      <c r="I33" s="198"/>
      <c r="J33" s="149">
        <f t="shared" ref="J33:J44" si="92">SUM(H33)</f>
        <v>0</v>
      </c>
      <c r="K33" s="181">
        <f t="shared" si="5"/>
        <v>0</v>
      </c>
      <c r="L33" s="108"/>
      <c r="M33" s="200"/>
      <c r="N33" s="201">
        <v>5.0</v>
      </c>
      <c r="O33" s="113"/>
      <c r="P33" s="165">
        <f t="shared" ref="P33:P37" si="93">N33*P$4</f>
        <v>5</v>
      </c>
      <c r="Q33" s="113">
        <f t="shared" ref="Q33:Q44" si="94">SUM(P33)</f>
        <v>5</v>
      </c>
      <c r="R33" s="181">
        <f t="shared" si="6"/>
        <v>12.52173913</v>
      </c>
      <c r="S33" s="108"/>
      <c r="T33" s="115">
        <v>2.0</v>
      </c>
      <c r="V33" s="158">
        <v>5.5</v>
      </c>
      <c r="W33" s="107"/>
      <c r="X33" s="112"/>
      <c r="Y33" s="112"/>
      <c r="Z33" s="112"/>
      <c r="AA33" s="202">
        <v>1.0</v>
      </c>
      <c r="AB33" s="203">
        <v>4.0</v>
      </c>
      <c r="AC33" s="153">
        <f t="shared" ref="AC33:AC44" si="95">T33*AC$4</f>
        <v>4</v>
      </c>
      <c r="AE33" s="160">
        <f t="shared" ref="AE33:AE44" si="96">V33*AE$4</f>
        <v>16.5</v>
      </c>
      <c r="AG33" s="120"/>
      <c r="AH33" s="161"/>
      <c r="AI33" s="161"/>
      <c r="AJ33" s="161"/>
      <c r="AK33" s="153">
        <f t="shared" ref="AK33:AK44" si="97">AA33*AK$4</f>
        <v>0.25</v>
      </c>
      <c r="AM33" s="153">
        <f t="shared" ref="AM33:AM44" si="98">AB33*AM$4</f>
        <v>4</v>
      </c>
      <c r="AN33" s="108"/>
      <c r="AO33" s="120">
        <f t="shared" si="7"/>
        <v>24.75</v>
      </c>
      <c r="AP33" s="133">
        <f t="shared" si="8"/>
        <v>23.48599671</v>
      </c>
      <c r="AQ33" s="108"/>
      <c r="AR33" s="107"/>
      <c r="AT33" s="107"/>
      <c r="AV33" s="115">
        <v>0.0</v>
      </c>
      <c r="AW33" s="115">
        <v>0.0</v>
      </c>
      <c r="AY33" s="115">
        <v>0.0</v>
      </c>
      <c r="BA33" s="115">
        <v>0.0</v>
      </c>
      <c r="BC33" s="118">
        <v>1.0</v>
      </c>
      <c r="BE33" s="153">
        <v>2.0</v>
      </c>
      <c r="BF33" s="115">
        <v>1.0</v>
      </c>
      <c r="BH33" s="115">
        <v>2.0</v>
      </c>
      <c r="BI33" s="108"/>
      <c r="BJ33" s="148"/>
      <c r="BK33" s="149"/>
      <c r="BL33" s="149"/>
      <c r="BM33" s="120">
        <f t="shared" ref="BM33:BN33" si="89">AV33*BM$4</f>
        <v>0</v>
      </c>
      <c r="BN33" s="120">
        <f t="shared" si="89"/>
        <v>0</v>
      </c>
      <c r="BP33" s="120">
        <f t="shared" ref="BP33:BP44" si="100">AY33*BP$4</f>
        <v>0</v>
      </c>
      <c r="BR33" s="120">
        <f t="shared" ref="BR33:BR44" si="101">BA33*BR$4</f>
        <v>0</v>
      </c>
      <c r="BT33" s="149">
        <f t="shared" ref="BT33:BT44" si="102">BB33*BU$4</f>
        <v>0</v>
      </c>
      <c r="BV33" s="120">
        <f t="shared" ref="BV33:BW33" si="90">BE33*BV$4</f>
        <v>20</v>
      </c>
      <c r="BW33" s="120">
        <f t="shared" si="90"/>
        <v>5</v>
      </c>
      <c r="BY33" s="162">
        <f t="shared" ref="BY33:BY44" si="104">BH33*BY$4</f>
        <v>20</v>
      </c>
      <c r="BZ33" s="108"/>
      <c r="CA33" s="120">
        <f t="shared" si="11"/>
        <v>45</v>
      </c>
      <c r="CB33" s="133">
        <f t="shared" si="12"/>
        <v>7.573632539</v>
      </c>
      <c r="CC33" s="108"/>
      <c r="CD33" s="133">
        <f t="shared" ref="CD33:CD39" si="105">CB33+AP33+R33+K33+D33</f>
        <v>46.58136837</v>
      </c>
      <c r="CF33" s="133">
        <f t="shared" ref="CF33:CF39" si="106">CD33+(CD$32/COUNT(CD$33:CD$44))</f>
        <v>53.31696473</v>
      </c>
      <c r="CG33" s="108"/>
    </row>
    <row r="34">
      <c r="A34" s="152">
        <v>2.0</v>
      </c>
      <c r="B34" s="152" t="s">
        <v>21</v>
      </c>
      <c r="D34" s="153">
        <v>6.0</v>
      </c>
      <c r="E34" s="108"/>
      <c r="F34" s="197">
        <v>8.0</v>
      </c>
      <c r="G34" s="198"/>
      <c r="H34" s="199">
        <f t="shared" si="91"/>
        <v>24</v>
      </c>
      <c r="I34" s="198"/>
      <c r="J34" s="149">
        <f t="shared" si="92"/>
        <v>24</v>
      </c>
      <c r="K34" s="181">
        <f t="shared" si="5"/>
        <v>35.17557252</v>
      </c>
      <c r="L34" s="108"/>
      <c r="M34" s="200"/>
      <c r="N34" s="201">
        <v>9.5</v>
      </c>
      <c r="O34" s="113"/>
      <c r="P34" s="165">
        <f t="shared" si="93"/>
        <v>9.5</v>
      </c>
      <c r="Q34" s="113">
        <f t="shared" si="94"/>
        <v>9.5</v>
      </c>
      <c r="R34" s="181">
        <f t="shared" si="6"/>
        <v>23.79130435</v>
      </c>
      <c r="S34" s="108"/>
      <c r="T34" s="115">
        <v>2.0</v>
      </c>
      <c r="V34" s="158">
        <v>5.0</v>
      </c>
      <c r="W34" s="107"/>
      <c r="X34" s="112"/>
      <c r="Y34" s="112"/>
      <c r="Z34" s="112"/>
      <c r="AA34" s="202">
        <v>4.0</v>
      </c>
      <c r="AB34" s="203">
        <v>5.0</v>
      </c>
      <c r="AC34" s="153">
        <f t="shared" si="95"/>
        <v>4</v>
      </c>
      <c r="AE34" s="160">
        <f t="shared" si="96"/>
        <v>15</v>
      </c>
      <c r="AG34" s="120"/>
      <c r="AH34" s="161"/>
      <c r="AI34" s="161"/>
      <c r="AJ34" s="161"/>
      <c r="AK34" s="153">
        <f t="shared" si="97"/>
        <v>1</v>
      </c>
      <c r="AM34" s="153">
        <f t="shared" si="98"/>
        <v>5</v>
      </c>
      <c r="AN34" s="108"/>
      <c r="AO34" s="120">
        <f t="shared" si="7"/>
        <v>25</v>
      </c>
      <c r="AP34" s="133">
        <f t="shared" si="8"/>
        <v>23.723229</v>
      </c>
      <c r="AQ34" s="108"/>
      <c r="AR34" s="107"/>
      <c r="AT34" s="107"/>
      <c r="AV34" s="115">
        <v>5.0</v>
      </c>
      <c r="AW34" s="115">
        <v>0.0</v>
      </c>
      <c r="AY34" s="115">
        <v>0.0</v>
      </c>
      <c r="BA34" s="115">
        <v>0.0</v>
      </c>
      <c r="BC34" s="118">
        <v>0.0</v>
      </c>
      <c r="BE34" s="153">
        <v>9.0</v>
      </c>
      <c r="BF34" s="115">
        <v>1.0</v>
      </c>
      <c r="BH34" s="115">
        <v>8.0</v>
      </c>
      <c r="BI34" s="108"/>
      <c r="BJ34" s="148"/>
      <c r="BK34" s="149"/>
      <c r="BL34" s="149"/>
      <c r="BM34" s="120">
        <f t="shared" ref="BM34:BN34" si="99">AV34*BM$4</f>
        <v>25</v>
      </c>
      <c r="BN34" s="120">
        <f t="shared" si="99"/>
        <v>0</v>
      </c>
      <c r="BP34" s="120">
        <f t="shared" si="100"/>
        <v>0</v>
      </c>
      <c r="BR34" s="120">
        <f t="shared" si="101"/>
        <v>0</v>
      </c>
      <c r="BT34" s="149">
        <f t="shared" si="102"/>
        <v>0</v>
      </c>
      <c r="BV34" s="120">
        <f t="shared" ref="BV34:BW34" si="103">BE34*BV$4</f>
        <v>90</v>
      </c>
      <c r="BW34" s="120">
        <f t="shared" si="103"/>
        <v>5</v>
      </c>
      <c r="BY34" s="162">
        <f t="shared" si="104"/>
        <v>80</v>
      </c>
      <c r="BZ34" s="108"/>
      <c r="CA34" s="120">
        <f t="shared" si="11"/>
        <v>200</v>
      </c>
      <c r="CB34" s="133">
        <f t="shared" si="12"/>
        <v>33.66058906</v>
      </c>
      <c r="CC34" s="108"/>
      <c r="CD34" s="133">
        <f t="shared" si="105"/>
        <v>122.3506949</v>
      </c>
      <c r="CF34" s="133">
        <f t="shared" si="106"/>
        <v>129.0862913</v>
      </c>
      <c r="CG34" s="108"/>
    </row>
    <row r="35">
      <c r="A35" s="152">
        <v>3.0</v>
      </c>
      <c r="B35" s="152" t="s">
        <v>126</v>
      </c>
      <c r="D35" s="153">
        <v>3.0</v>
      </c>
      <c r="E35" s="108"/>
      <c r="F35" s="197">
        <v>0.0</v>
      </c>
      <c r="G35" s="198"/>
      <c r="H35" s="199">
        <f t="shared" si="91"/>
        <v>0</v>
      </c>
      <c r="I35" s="198"/>
      <c r="J35" s="149">
        <f t="shared" si="92"/>
        <v>0</v>
      </c>
      <c r="K35" s="181">
        <f t="shared" si="5"/>
        <v>0</v>
      </c>
      <c r="L35" s="108"/>
      <c r="M35" s="200"/>
      <c r="N35" s="201">
        <v>0.0</v>
      </c>
      <c r="O35" s="204"/>
      <c r="P35" s="165">
        <f t="shared" si="93"/>
        <v>0</v>
      </c>
      <c r="Q35" s="113">
        <f t="shared" si="94"/>
        <v>0</v>
      </c>
      <c r="R35" s="181">
        <f t="shared" si="6"/>
        <v>0</v>
      </c>
      <c r="S35" s="108"/>
      <c r="T35" s="115">
        <v>0.0</v>
      </c>
      <c r="V35" s="158">
        <v>0.0</v>
      </c>
      <c r="W35" s="107"/>
      <c r="X35" s="112"/>
      <c r="Y35" s="112"/>
      <c r="Z35" s="112"/>
      <c r="AA35" s="202">
        <v>2.0</v>
      </c>
      <c r="AB35" s="205">
        <v>4.5</v>
      </c>
      <c r="AC35" s="153">
        <f t="shared" si="95"/>
        <v>0</v>
      </c>
      <c r="AE35" s="160">
        <f t="shared" si="96"/>
        <v>0</v>
      </c>
      <c r="AG35" s="120"/>
      <c r="AH35" s="161"/>
      <c r="AI35" s="161"/>
      <c r="AJ35" s="161"/>
      <c r="AK35" s="153">
        <f t="shared" si="97"/>
        <v>0.5</v>
      </c>
      <c r="AM35" s="153">
        <f t="shared" si="98"/>
        <v>4.5</v>
      </c>
      <c r="AN35" s="108"/>
      <c r="AO35" s="120">
        <f t="shared" si="7"/>
        <v>5</v>
      </c>
      <c r="AP35" s="133">
        <f t="shared" si="8"/>
        <v>4.744645799</v>
      </c>
      <c r="AQ35" s="108"/>
      <c r="AR35" s="107"/>
      <c r="AT35" s="107"/>
      <c r="AV35" s="115">
        <v>0.0</v>
      </c>
      <c r="AW35" s="115">
        <v>0.0</v>
      </c>
      <c r="AY35" s="115">
        <v>0.0</v>
      </c>
      <c r="BA35" s="115">
        <v>0.0</v>
      </c>
      <c r="BC35" s="118">
        <v>0.0</v>
      </c>
      <c r="BE35" s="115">
        <v>1.0</v>
      </c>
      <c r="BF35" s="115">
        <v>0.0</v>
      </c>
      <c r="BH35" s="153">
        <v>1.5</v>
      </c>
      <c r="BI35" s="108"/>
      <c r="BJ35" s="148"/>
      <c r="BK35" s="149"/>
      <c r="BL35" s="149"/>
      <c r="BM35" s="120">
        <f t="shared" ref="BM35:BN35" si="107">AV35*BM$4</f>
        <v>0</v>
      </c>
      <c r="BN35" s="120">
        <f t="shared" si="107"/>
        <v>0</v>
      </c>
      <c r="BP35" s="120">
        <f t="shared" si="100"/>
        <v>0</v>
      </c>
      <c r="BR35" s="120">
        <f t="shared" si="101"/>
        <v>0</v>
      </c>
      <c r="BT35" s="149">
        <f t="shared" si="102"/>
        <v>0</v>
      </c>
      <c r="BV35" s="120">
        <f t="shared" ref="BV35:BW35" si="108">BE35*BV$4</f>
        <v>10</v>
      </c>
      <c r="BW35" s="120">
        <f t="shared" si="108"/>
        <v>0</v>
      </c>
      <c r="BY35" s="162">
        <f t="shared" si="104"/>
        <v>15</v>
      </c>
      <c r="BZ35" s="108"/>
      <c r="CA35" s="120">
        <f t="shared" si="11"/>
        <v>25</v>
      </c>
      <c r="CB35" s="133">
        <f t="shared" si="12"/>
        <v>4.207573633</v>
      </c>
      <c r="CC35" s="108"/>
      <c r="CD35" s="133">
        <f t="shared" si="105"/>
        <v>11.95221943</v>
      </c>
      <c r="CF35" s="133">
        <f t="shared" si="106"/>
        <v>18.68781579</v>
      </c>
      <c r="CG35" s="108"/>
    </row>
    <row r="36">
      <c r="A36" s="182">
        <v>4.0</v>
      </c>
      <c r="B36" s="152" t="s">
        <v>127</v>
      </c>
      <c r="D36" s="153">
        <v>2.0</v>
      </c>
      <c r="E36" s="108"/>
      <c r="F36" s="197">
        <v>0.0</v>
      </c>
      <c r="G36" s="198"/>
      <c r="H36" s="199">
        <f t="shared" si="91"/>
        <v>0</v>
      </c>
      <c r="I36" s="198"/>
      <c r="J36" s="149">
        <f t="shared" si="92"/>
        <v>0</v>
      </c>
      <c r="K36" s="181">
        <f t="shared" si="5"/>
        <v>0</v>
      </c>
      <c r="L36" s="108"/>
      <c r="M36" s="200"/>
      <c r="N36" s="201">
        <v>0.0</v>
      </c>
      <c r="O36" s="204"/>
      <c r="P36" s="165">
        <f t="shared" si="93"/>
        <v>0</v>
      </c>
      <c r="Q36" s="113">
        <f t="shared" si="94"/>
        <v>0</v>
      </c>
      <c r="R36" s="181">
        <f t="shared" si="6"/>
        <v>0</v>
      </c>
      <c r="S36" s="108"/>
      <c r="T36" s="115">
        <v>0.0</v>
      </c>
      <c r="V36" s="158">
        <v>0.0</v>
      </c>
      <c r="W36" s="107"/>
      <c r="X36" s="112"/>
      <c r="Y36" s="112"/>
      <c r="Z36" s="112"/>
      <c r="AA36" s="202">
        <v>0.0</v>
      </c>
      <c r="AB36" s="203">
        <v>0.0</v>
      </c>
      <c r="AC36" s="153">
        <f t="shared" si="95"/>
        <v>0</v>
      </c>
      <c r="AE36" s="160">
        <f t="shared" si="96"/>
        <v>0</v>
      </c>
      <c r="AG36" s="120"/>
      <c r="AH36" s="161"/>
      <c r="AI36" s="161"/>
      <c r="AJ36" s="161"/>
      <c r="AK36" s="153">
        <f t="shared" si="97"/>
        <v>0</v>
      </c>
      <c r="AM36" s="153">
        <f t="shared" si="98"/>
        <v>0</v>
      </c>
      <c r="AN36" s="108"/>
      <c r="AO36" s="120">
        <f t="shared" si="7"/>
        <v>0</v>
      </c>
      <c r="AP36" s="133">
        <f t="shared" si="8"/>
        <v>0</v>
      </c>
      <c r="AQ36" s="108"/>
      <c r="AR36" s="107"/>
      <c r="AT36" s="107"/>
      <c r="AV36" s="115">
        <v>0.0</v>
      </c>
      <c r="AW36" s="115">
        <v>0.0</v>
      </c>
      <c r="AY36" s="115">
        <v>0.0</v>
      </c>
      <c r="BA36" s="115">
        <v>0.0</v>
      </c>
      <c r="BC36" s="118">
        <v>0.0</v>
      </c>
      <c r="BE36" s="115">
        <v>0.0</v>
      </c>
      <c r="BF36" s="115">
        <v>0.0</v>
      </c>
      <c r="BH36" s="115">
        <v>0.0</v>
      </c>
      <c r="BI36" s="108"/>
      <c r="BJ36" s="148"/>
      <c r="BK36" s="149"/>
      <c r="BL36" s="149"/>
      <c r="BM36" s="120">
        <f t="shared" ref="BM36:BN36" si="109">AV36*BM$4</f>
        <v>0</v>
      </c>
      <c r="BN36" s="120">
        <f t="shared" si="109"/>
        <v>0</v>
      </c>
      <c r="BP36" s="120">
        <f t="shared" si="100"/>
        <v>0</v>
      </c>
      <c r="BR36" s="120">
        <f t="shared" si="101"/>
        <v>0</v>
      </c>
      <c r="BT36" s="149">
        <f t="shared" si="102"/>
        <v>0</v>
      </c>
      <c r="BV36" s="120">
        <f t="shared" ref="BV36:BW36" si="110">BE36*BV$4</f>
        <v>0</v>
      </c>
      <c r="BW36" s="120">
        <f t="shared" si="110"/>
        <v>0</v>
      </c>
      <c r="BY36" s="162">
        <f t="shared" si="104"/>
        <v>0</v>
      </c>
      <c r="BZ36" s="108"/>
      <c r="CA36" s="120">
        <f t="shared" si="11"/>
        <v>0</v>
      </c>
      <c r="CB36" s="133">
        <f t="shared" si="12"/>
        <v>0</v>
      </c>
      <c r="CC36" s="108"/>
      <c r="CD36" s="133">
        <f t="shared" si="105"/>
        <v>2</v>
      </c>
      <c r="CF36" s="133">
        <f t="shared" si="106"/>
        <v>8.735596355</v>
      </c>
      <c r="CG36" s="108"/>
    </row>
    <row r="37">
      <c r="A37" s="182">
        <v>5.0</v>
      </c>
      <c r="B37" s="152" t="s">
        <v>128</v>
      </c>
      <c r="D37" s="153">
        <v>1.0</v>
      </c>
      <c r="E37" s="108"/>
      <c r="F37" s="197">
        <v>0.0</v>
      </c>
      <c r="G37" s="198"/>
      <c r="H37" s="199">
        <f t="shared" si="91"/>
        <v>0</v>
      </c>
      <c r="I37" s="198"/>
      <c r="J37" s="149">
        <f t="shared" si="92"/>
        <v>0</v>
      </c>
      <c r="K37" s="181">
        <f t="shared" si="5"/>
        <v>0</v>
      </c>
      <c r="L37" s="108"/>
      <c r="M37" s="200"/>
      <c r="N37" s="201">
        <v>0.0</v>
      </c>
      <c r="O37" s="204"/>
      <c r="P37" s="165">
        <f t="shared" si="93"/>
        <v>0</v>
      </c>
      <c r="Q37" s="113">
        <f t="shared" si="94"/>
        <v>0</v>
      </c>
      <c r="R37" s="181">
        <f t="shared" si="6"/>
        <v>0</v>
      </c>
      <c r="S37" s="108"/>
      <c r="T37" s="115">
        <v>0.0</v>
      </c>
      <c r="V37" s="158">
        <v>0.0</v>
      </c>
      <c r="W37" s="107"/>
      <c r="X37" s="112"/>
      <c r="Y37" s="112"/>
      <c r="Z37" s="112"/>
      <c r="AA37" s="202">
        <v>0.0</v>
      </c>
      <c r="AB37" s="203">
        <v>0.0</v>
      </c>
      <c r="AC37" s="153">
        <f t="shared" si="95"/>
        <v>0</v>
      </c>
      <c r="AE37" s="160">
        <f t="shared" si="96"/>
        <v>0</v>
      </c>
      <c r="AG37" s="120"/>
      <c r="AH37" s="161"/>
      <c r="AI37" s="161"/>
      <c r="AJ37" s="161"/>
      <c r="AK37" s="153">
        <f t="shared" si="97"/>
        <v>0</v>
      </c>
      <c r="AM37" s="153">
        <f t="shared" si="98"/>
        <v>0</v>
      </c>
      <c r="AN37" s="108"/>
      <c r="AO37" s="120">
        <f t="shared" si="7"/>
        <v>0</v>
      </c>
      <c r="AP37" s="133">
        <f t="shared" si="8"/>
        <v>0</v>
      </c>
      <c r="AQ37" s="108"/>
      <c r="AR37" s="107"/>
      <c r="AT37" s="107"/>
      <c r="AV37" s="115">
        <v>0.0</v>
      </c>
      <c r="AW37" s="115">
        <v>0.0</v>
      </c>
      <c r="AY37" s="115">
        <v>0.0</v>
      </c>
      <c r="BA37" s="115">
        <v>0.0</v>
      </c>
      <c r="BC37" s="118">
        <v>0.0</v>
      </c>
      <c r="BE37" s="115">
        <v>0.0</v>
      </c>
      <c r="BF37" s="115">
        <v>0.0</v>
      </c>
      <c r="BH37" s="115">
        <v>0.0</v>
      </c>
      <c r="BI37" s="108"/>
      <c r="BJ37" s="148"/>
      <c r="BK37" s="149"/>
      <c r="BL37" s="149"/>
      <c r="BM37" s="120">
        <f t="shared" ref="BM37:BN37" si="111">AV37*BM$4</f>
        <v>0</v>
      </c>
      <c r="BN37" s="120">
        <f t="shared" si="111"/>
        <v>0</v>
      </c>
      <c r="BP37" s="120">
        <f t="shared" si="100"/>
        <v>0</v>
      </c>
      <c r="BR37" s="120">
        <f t="shared" si="101"/>
        <v>0</v>
      </c>
      <c r="BT37" s="149">
        <f t="shared" si="102"/>
        <v>0</v>
      </c>
      <c r="BV37" s="120">
        <f t="shared" ref="BV37:BW37" si="112">BE37*BV$4</f>
        <v>0</v>
      </c>
      <c r="BW37" s="120">
        <f t="shared" si="112"/>
        <v>0</v>
      </c>
      <c r="BY37" s="162">
        <f t="shared" si="104"/>
        <v>0</v>
      </c>
      <c r="BZ37" s="108"/>
      <c r="CA37" s="120">
        <f t="shared" si="11"/>
        <v>0</v>
      </c>
      <c r="CB37" s="133">
        <f t="shared" si="12"/>
        <v>0</v>
      </c>
      <c r="CC37" s="108"/>
      <c r="CD37" s="133">
        <f t="shared" si="105"/>
        <v>1</v>
      </c>
      <c r="CF37" s="133">
        <f t="shared" si="106"/>
        <v>7.735596355</v>
      </c>
      <c r="CG37" s="108"/>
    </row>
    <row r="38">
      <c r="A38" s="182">
        <v>6.0</v>
      </c>
      <c r="B38" s="184" t="s">
        <v>129</v>
      </c>
      <c r="D38" s="153">
        <v>1.0</v>
      </c>
      <c r="E38" s="108"/>
      <c r="F38" s="197">
        <v>0.0</v>
      </c>
      <c r="G38" s="198"/>
      <c r="H38" s="199">
        <f t="shared" si="91"/>
        <v>0</v>
      </c>
      <c r="I38" s="198"/>
      <c r="J38" s="149">
        <f t="shared" si="92"/>
        <v>0</v>
      </c>
      <c r="K38" s="181">
        <f t="shared" si="5"/>
        <v>0</v>
      </c>
      <c r="L38" s="108"/>
      <c r="M38" s="200"/>
      <c r="N38" s="201">
        <v>0.0</v>
      </c>
      <c r="O38" s="113"/>
      <c r="P38" s="165">
        <f t="shared" ref="P38:P44" si="115">M38*P$4</f>
        <v>0</v>
      </c>
      <c r="Q38" s="113">
        <f t="shared" si="94"/>
        <v>0</v>
      </c>
      <c r="R38" s="181">
        <f t="shared" si="6"/>
        <v>0</v>
      </c>
      <c r="S38" s="108"/>
      <c r="T38" s="115">
        <v>0.0</v>
      </c>
      <c r="V38" s="158">
        <v>0.0</v>
      </c>
      <c r="W38" s="107"/>
      <c r="X38" s="112"/>
      <c r="Y38" s="112"/>
      <c r="Z38" s="112"/>
      <c r="AA38" s="202">
        <v>0.0</v>
      </c>
      <c r="AB38" s="203">
        <v>0.0</v>
      </c>
      <c r="AC38" s="153">
        <f t="shared" si="95"/>
        <v>0</v>
      </c>
      <c r="AE38" s="160">
        <f t="shared" si="96"/>
        <v>0</v>
      </c>
      <c r="AG38" s="120"/>
      <c r="AH38" s="161"/>
      <c r="AI38" s="161"/>
      <c r="AJ38" s="161"/>
      <c r="AK38" s="153">
        <f t="shared" si="97"/>
        <v>0</v>
      </c>
      <c r="AM38" s="153">
        <f t="shared" si="98"/>
        <v>0</v>
      </c>
      <c r="AN38" s="108"/>
      <c r="AO38" s="120">
        <f t="shared" si="7"/>
        <v>0</v>
      </c>
      <c r="AP38" s="133">
        <f t="shared" si="8"/>
        <v>0</v>
      </c>
      <c r="AQ38" s="108"/>
      <c r="AR38" s="107"/>
      <c r="AT38" s="107"/>
      <c r="AV38" s="115">
        <v>0.0</v>
      </c>
      <c r="AW38" s="115">
        <v>0.0</v>
      </c>
      <c r="AY38" s="115">
        <v>0.0</v>
      </c>
      <c r="BA38" s="115">
        <v>0.0</v>
      </c>
      <c r="BC38" s="118">
        <v>0.0</v>
      </c>
      <c r="BE38" s="115">
        <v>0.0</v>
      </c>
      <c r="BF38" s="115">
        <v>0.0</v>
      </c>
      <c r="BH38" s="115">
        <v>0.0</v>
      </c>
      <c r="BI38" s="108"/>
      <c r="BJ38" s="149"/>
      <c r="BK38" s="149"/>
      <c r="BL38" s="149"/>
      <c r="BM38" s="120">
        <f t="shared" ref="BM38:BN38" si="113">AV38*BM$4</f>
        <v>0</v>
      </c>
      <c r="BN38" s="120">
        <f t="shared" si="113"/>
        <v>0</v>
      </c>
      <c r="BP38" s="120">
        <f t="shared" si="100"/>
        <v>0</v>
      </c>
      <c r="BR38" s="120">
        <f t="shared" si="101"/>
        <v>0</v>
      </c>
      <c r="BT38" s="149">
        <f t="shared" si="102"/>
        <v>0</v>
      </c>
      <c r="BV38" s="120">
        <f t="shared" ref="BV38:BW38" si="114">BE38*BV$4</f>
        <v>0</v>
      </c>
      <c r="BW38" s="120">
        <f t="shared" si="114"/>
        <v>0</v>
      </c>
      <c r="BY38" s="162">
        <f t="shared" si="104"/>
        <v>0</v>
      </c>
      <c r="BZ38" s="108"/>
      <c r="CA38" s="120">
        <f t="shared" si="11"/>
        <v>0</v>
      </c>
      <c r="CB38" s="133">
        <f t="shared" si="12"/>
        <v>0</v>
      </c>
      <c r="CC38" s="108"/>
      <c r="CD38" s="133">
        <f t="shared" si="105"/>
        <v>1</v>
      </c>
      <c r="CF38" s="133">
        <f t="shared" si="106"/>
        <v>7.735596355</v>
      </c>
      <c r="CG38" s="108"/>
    </row>
    <row r="39">
      <c r="A39" s="182">
        <v>7.0</v>
      </c>
      <c r="B39" s="184" t="s">
        <v>130</v>
      </c>
      <c r="D39" s="153">
        <v>3.0</v>
      </c>
      <c r="E39" s="108"/>
      <c r="F39" s="197">
        <v>0.0</v>
      </c>
      <c r="G39" s="198"/>
      <c r="H39" s="199">
        <f t="shared" si="91"/>
        <v>0</v>
      </c>
      <c r="I39" s="198"/>
      <c r="J39" s="149">
        <f t="shared" si="92"/>
        <v>0</v>
      </c>
      <c r="K39" s="181">
        <f t="shared" si="5"/>
        <v>0</v>
      </c>
      <c r="L39" s="108"/>
      <c r="M39" s="200"/>
      <c r="N39" s="201">
        <v>0.0</v>
      </c>
      <c r="O39" s="113"/>
      <c r="P39" s="165">
        <f t="shared" si="115"/>
        <v>0</v>
      </c>
      <c r="Q39" s="113">
        <f t="shared" si="94"/>
        <v>0</v>
      </c>
      <c r="R39" s="181">
        <f t="shared" si="6"/>
        <v>0</v>
      </c>
      <c r="S39" s="108"/>
      <c r="T39" s="115">
        <v>0.0</v>
      </c>
      <c r="V39" s="158">
        <v>0.0</v>
      </c>
      <c r="W39" s="107"/>
      <c r="X39" s="112"/>
      <c r="Y39" s="112"/>
      <c r="Z39" s="112"/>
      <c r="AA39" s="202">
        <v>0.0</v>
      </c>
      <c r="AB39" s="203">
        <v>0.0</v>
      </c>
      <c r="AC39" s="153">
        <f t="shared" si="95"/>
        <v>0</v>
      </c>
      <c r="AE39" s="160">
        <f t="shared" si="96"/>
        <v>0</v>
      </c>
      <c r="AG39" s="120"/>
      <c r="AH39" s="161"/>
      <c r="AI39" s="161"/>
      <c r="AJ39" s="161"/>
      <c r="AK39" s="153">
        <f t="shared" si="97"/>
        <v>0</v>
      </c>
      <c r="AM39" s="153">
        <f t="shared" si="98"/>
        <v>0</v>
      </c>
      <c r="AN39" s="108"/>
      <c r="AO39" s="120">
        <f t="shared" si="7"/>
        <v>0</v>
      </c>
      <c r="AP39" s="133">
        <f t="shared" si="8"/>
        <v>0</v>
      </c>
      <c r="AQ39" s="108"/>
      <c r="AR39" s="107"/>
      <c r="AT39" s="107"/>
      <c r="AV39" s="115">
        <v>0.0</v>
      </c>
      <c r="AW39" s="115">
        <v>0.0</v>
      </c>
      <c r="AY39" s="115">
        <v>0.0</v>
      </c>
      <c r="BA39" s="115">
        <v>0.0</v>
      </c>
      <c r="BC39" s="118">
        <v>0.0</v>
      </c>
      <c r="BE39" s="115">
        <v>0.0</v>
      </c>
      <c r="BF39" s="115">
        <v>0.0</v>
      </c>
      <c r="BH39" s="115">
        <v>0.0</v>
      </c>
      <c r="BI39" s="108"/>
      <c r="BJ39" s="149"/>
      <c r="BK39" s="149"/>
      <c r="BL39" s="149"/>
      <c r="BM39" s="120">
        <f t="shared" ref="BM39:BN39" si="116">AV39*BM$4</f>
        <v>0</v>
      </c>
      <c r="BN39" s="120">
        <f t="shared" si="116"/>
        <v>0</v>
      </c>
      <c r="BP39" s="120">
        <f t="shared" si="100"/>
        <v>0</v>
      </c>
      <c r="BR39" s="120">
        <f t="shared" si="101"/>
        <v>0</v>
      </c>
      <c r="BT39" s="149">
        <f t="shared" si="102"/>
        <v>0</v>
      </c>
      <c r="BV39" s="120">
        <f t="shared" ref="BV39:BW39" si="117">BE39*BV$4</f>
        <v>0</v>
      </c>
      <c r="BW39" s="120">
        <f t="shared" si="117"/>
        <v>0</v>
      </c>
      <c r="BY39" s="162">
        <f t="shared" si="104"/>
        <v>0</v>
      </c>
      <c r="BZ39" s="108"/>
      <c r="CA39" s="120">
        <f t="shared" si="11"/>
        <v>0</v>
      </c>
      <c r="CB39" s="133">
        <f t="shared" si="12"/>
        <v>0</v>
      </c>
      <c r="CC39" s="108"/>
      <c r="CD39" s="133">
        <f t="shared" si="105"/>
        <v>3</v>
      </c>
      <c r="CF39" s="133">
        <f t="shared" si="106"/>
        <v>9.735596355</v>
      </c>
      <c r="CG39" s="108"/>
    </row>
    <row r="40">
      <c r="A40" s="152"/>
      <c r="B40" s="152"/>
      <c r="D40" s="153"/>
      <c r="E40" s="108"/>
      <c r="F40" s="206"/>
      <c r="G40" s="198"/>
      <c r="H40" s="199">
        <f t="shared" si="91"/>
        <v>0</v>
      </c>
      <c r="I40" s="198"/>
      <c r="J40" s="149">
        <f t="shared" si="92"/>
        <v>0</v>
      </c>
      <c r="K40" s="181">
        <f t="shared" si="5"/>
        <v>0</v>
      </c>
      <c r="L40" s="108"/>
      <c r="M40" s="200"/>
      <c r="N40" s="207"/>
      <c r="O40" s="113"/>
      <c r="P40" s="165">
        <f t="shared" si="115"/>
        <v>0</v>
      </c>
      <c r="Q40" s="113">
        <f t="shared" si="94"/>
        <v>0</v>
      </c>
      <c r="R40" s="181">
        <f t="shared" si="6"/>
        <v>0</v>
      </c>
      <c r="S40" s="108"/>
      <c r="T40" s="115"/>
      <c r="V40" s="158"/>
      <c r="W40" s="107"/>
      <c r="X40" s="112"/>
      <c r="Y40" s="112"/>
      <c r="Z40" s="112"/>
      <c r="AA40" s="183"/>
      <c r="AB40" s="208"/>
      <c r="AC40" s="153">
        <f t="shared" si="95"/>
        <v>0</v>
      </c>
      <c r="AE40" s="160">
        <f t="shared" si="96"/>
        <v>0</v>
      </c>
      <c r="AG40" s="120"/>
      <c r="AH40" s="161"/>
      <c r="AI40" s="161"/>
      <c r="AJ40" s="161"/>
      <c r="AK40" s="153">
        <f t="shared" si="97"/>
        <v>0</v>
      </c>
      <c r="AM40" s="153">
        <f t="shared" si="98"/>
        <v>0</v>
      </c>
      <c r="AN40" s="108"/>
      <c r="AO40" s="120">
        <f t="shared" si="7"/>
        <v>0</v>
      </c>
      <c r="AP40" s="133">
        <f t="shared" si="8"/>
        <v>0</v>
      </c>
      <c r="AQ40" s="108"/>
      <c r="AR40" s="107"/>
      <c r="AT40" s="107"/>
      <c r="AV40" s="115"/>
      <c r="AW40" s="115"/>
      <c r="AY40" s="115"/>
      <c r="BA40" s="115"/>
      <c r="BC40" s="113"/>
      <c r="BE40" s="115"/>
      <c r="BF40" s="115"/>
      <c r="BH40" s="115"/>
      <c r="BI40" s="108"/>
      <c r="BJ40" s="149"/>
      <c r="BK40" s="149"/>
      <c r="BL40" s="149"/>
      <c r="BM40" s="120">
        <f t="shared" ref="BM40:BN40" si="118">AV40*BM$4</f>
        <v>0</v>
      </c>
      <c r="BN40" s="120">
        <f t="shared" si="118"/>
        <v>0</v>
      </c>
      <c r="BP40" s="120">
        <f t="shared" si="100"/>
        <v>0</v>
      </c>
      <c r="BR40" s="120">
        <f t="shared" si="101"/>
        <v>0</v>
      </c>
      <c r="BT40" s="149">
        <f t="shared" si="102"/>
        <v>0</v>
      </c>
      <c r="BV40" s="120">
        <f t="shared" ref="BV40:BW40" si="119">BE40*BV$4</f>
        <v>0</v>
      </c>
      <c r="BW40" s="120">
        <f t="shared" si="119"/>
        <v>0</v>
      </c>
      <c r="BY40" s="162">
        <f t="shared" si="104"/>
        <v>0</v>
      </c>
      <c r="BZ40" s="108"/>
      <c r="CA40" s="120">
        <f t="shared" si="11"/>
        <v>0</v>
      </c>
      <c r="CB40" s="133">
        <f t="shared" si="12"/>
        <v>0</v>
      </c>
      <c r="CC40" s="108"/>
      <c r="CD40" s="120"/>
      <c r="CF40" s="120"/>
      <c r="CG40" s="108"/>
    </row>
    <row r="41">
      <c r="A41" s="152"/>
      <c r="B41" s="152"/>
      <c r="D41" s="153"/>
      <c r="E41" s="108"/>
      <c r="F41" s="206"/>
      <c r="G41" s="198"/>
      <c r="H41" s="199">
        <f t="shared" si="91"/>
        <v>0</v>
      </c>
      <c r="I41" s="198"/>
      <c r="J41" s="149">
        <f t="shared" si="92"/>
        <v>0</v>
      </c>
      <c r="K41" s="181">
        <f t="shared" si="5"/>
        <v>0</v>
      </c>
      <c r="L41" s="108"/>
      <c r="M41" s="200"/>
      <c r="N41" s="207"/>
      <c r="O41" s="113"/>
      <c r="P41" s="165">
        <f t="shared" si="115"/>
        <v>0</v>
      </c>
      <c r="Q41" s="113">
        <f t="shared" si="94"/>
        <v>0</v>
      </c>
      <c r="R41" s="181">
        <f t="shared" si="6"/>
        <v>0</v>
      </c>
      <c r="S41" s="108"/>
      <c r="T41" s="115"/>
      <c r="V41" s="158"/>
      <c r="W41" s="107"/>
      <c r="X41" s="112"/>
      <c r="Y41" s="112"/>
      <c r="Z41" s="112"/>
      <c r="AA41" s="183"/>
      <c r="AB41" s="208"/>
      <c r="AC41" s="153">
        <f t="shared" si="95"/>
        <v>0</v>
      </c>
      <c r="AE41" s="160">
        <f t="shared" si="96"/>
        <v>0</v>
      </c>
      <c r="AG41" s="120"/>
      <c r="AH41" s="161"/>
      <c r="AI41" s="161"/>
      <c r="AJ41" s="161"/>
      <c r="AK41" s="153">
        <f t="shared" si="97"/>
        <v>0</v>
      </c>
      <c r="AM41" s="153">
        <f t="shared" si="98"/>
        <v>0</v>
      </c>
      <c r="AN41" s="108"/>
      <c r="AO41" s="120">
        <f t="shared" si="7"/>
        <v>0</v>
      </c>
      <c r="AP41" s="133">
        <f t="shared" si="8"/>
        <v>0</v>
      </c>
      <c r="AQ41" s="108"/>
      <c r="AR41" s="107"/>
      <c r="AT41" s="107"/>
      <c r="AV41" s="115"/>
      <c r="AW41" s="115"/>
      <c r="AY41" s="115"/>
      <c r="BA41" s="115"/>
      <c r="BC41" s="113"/>
      <c r="BE41" s="115"/>
      <c r="BF41" s="115"/>
      <c r="BH41" s="115"/>
      <c r="BI41" s="108"/>
      <c r="BJ41" s="148"/>
      <c r="BK41" s="149"/>
      <c r="BL41" s="149"/>
      <c r="BM41" s="120">
        <f t="shared" ref="BM41:BN41" si="120">AV41*BM$4</f>
        <v>0</v>
      </c>
      <c r="BN41" s="120">
        <f t="shared" si="120"/>
        <v>0</v>
      </c>
      <c r="BP41" s="120">
        <f t="shared" si="100"/>
        <v>0</v>
      </c>
      <c r="BR41" s="120">
        <f t="shared" si="101"/>
        <v>0</v>
      </c>
      <c r="BT41" s="149">
        <f t="shared" si="102"/>
        <v>0</v>
      </c>
      <c r="BV41" s="120">
        <f t="shared" ref="BV41:BW41" si="121">BE41*BV$4</f>
        <v>0</v>
      </c>
      <c r="BW41" s="120">
        <f t="shared" si="121"/>
        <v>0</v>
      </c>
      <c r="BY41" s="162">
        <f t="shared" si="104"/>
        <v>0</v>
      </c>
      <c r="BZ41" s="108"/>
      <c r="CA41" s="120">
        <f t="shared" si="11"/>
        <v>0</v>
      </c>
      <c r="CB41" s="133">
        <f t="shared" si="12"/>
        <v>0</v>
      </c>
      <c r="CC41" s="108"/>
      <c r="CD41" s="120"/>
      <c r="CF41" s="120"/>
      <c r="CG41" s="108"/>
    </row>
    <row r="42">
      <c r="A42" s="152"/>
      <c r="B42" s="152"/>
      <c r="D42" s="153"/>
      <c r="E42" s="108"/>
      <c r="F42" s="206"/>
      <c r="G42" s="198"/>
      <c r="H42" s="199">
        <f t="shared" si="91"/>
        <v>0</v>
      </c>
      <c r="I42" s="198"/>
      <c r="J42" s="149">
        <f t="shared" si="92"/>
        <v>0</v>
      </c>
      <c r="K42" s="181">
        <f t="shared" si="5"/>
        <v>0</v>
      </c>
      <c r="L42" s="108"/>
      <c r="M42" s="200"/>
      <c r="N42" s="207"/>
      <c r="O42" s="113"/>
      <c r="P42" s="165">
        <f t="shared" si="115"/>
        <v>0</v>
      </c>
      <c r="Q42" s="113">
        <f t="shared" si="94"/>
        <v>0</v>
      </c>
      <c r="R42" s="181">
        <f t="shared" si="6"/>
        <v>0</v>
      </c>
      <c r="S42" s="108"/>
      <c r="T42" s="115"/>
      <c r="V42" s="158"/>
      <c r="W42" s="107"/>
      <c r="X42" s="112"/>
      <c r="Y42" s="112"/>
      <c r="Z42" s="112"/>
      <c r="AA42" s="183"/>
      <c r="AB42" s="208"/>
      <c r="AC42" s="153">
        <f t="shared" si="95"/>
        <v>0</v>
      </c>
      <c r="AE42" s="160">
        <f t="shared" si="96"/>
        <v>0</v>
      </c>
      <c r="AG42" s="120"/>
      <c r="AH42" s="161"/>
      <c r="AI42" s="161"/>
      <c r="AJ42" s="161"/>
      <c r="AK42" s="153">
        <f t="shared" si="97"/>
        <v>0</v>
      </c>
      <c r="AM42" s="153">
        <f t="shared" si="98"/>
        <v>0</v>
      </c>
      <c r="AN42" s="108"/>
      <c r="AO42" s="120">
        <f t="shared" si="7"/>
        <v>0</v>
      </c>
      <c r="AP42" s="133">
        <f t="shared" si="8"/>
        <v>0</v>
      </c>
      <c r="AQ42" s="108"/>
      <c r="AR42" s="107"/>
      <c r="AT42" s="107"/>
      <c r="AV42" s="115"/>
      <c r="AW42" s="115"/>
      <c r="AY42" s="115"/>
      <c r="BA42" s="115"/>
      <c r="BC42" s="113"/>
      <c r="BE42" s="115"/>
      <c r="BF42" s="115"/>
      <c r="BH42" s="115"/>
      <c r="BI42" s="108"/>
      <c r="BJ42" s="148"/>
      <c r="BK42" s="149"/>
      <c r="BL42" s="149"/>
      <c r="BM42" s="120">
        <f t="shared" ref="BM42:BN42" si="122">AV42*BM$4</f>
        <v>0</v>
      </c>
      <c r="BN42" s="120">
        <f t="shared" si="122"/>
        <v>0</v>
      </c>
      <c r="BP42" s="120">
        <f t="shared" si="100"/>
        <v>0</v>
      </c>
      <c r="BR42" s="120">
        <f t="shared" si="101"/>
        <v>0</v>
      </c>
      <c r="BT42" s="149">
        <f t="shared" si="102"/>
        <v>0</v>
      </c>
      <c r="BV42" s="120">
        <f t="shared" ref="BV42:BW42" si="123">BE42*BV$4</f>
        <v>0</v>
      </c>
      <c r="BW42" s="120">
        <f t="shared" si="123"/>
        <v>0</v>
      </c>
      <c r="BY42" s="162">
        <f t="shared" si="104"/>
        <v>0</v>
      </c>
      <c r="BZ42" s="108"/>
      <c r="CA42" s="120">
        <f t="shared" si="11"/>
        <v>0</v>
      </c>
      <c r="CB42" s="133">
        <f t="shared" si="12"/>
        <v>0</v>
      </c>
      <c r="CC42" s="108"/>
      <c r="CD42" s="120"/>
      <c r="CF42" s="120"/>
      <c r="CG42" s="108"/>
    </row>
    <row r="43">
      <c r="A43" s="152"/>
      <c r="B43" s="152"/>
      <c r="D43" s="153"/>
      <c r="E43" s="108"/>
      <c r="F43" s="206"/>
      <c r="G43" s="198"/>
      <c r="H43" s="199">
        <f t="shared" si="91"/>
        <v>0</v>
      </c>
      <c r="I43" s="198"/>
      <c r="J43" s="149">
        <f t="shared" si="92"/>
        <v>0</v>
      </c>
      <c r="K43" s="181">
        <f t="shared" si="5"/>
        <v>0</v>
      </c>
      <c r="L43" s="108"/>
      <c r="M43" s="200"/>
      <c r="N43" s="207"/>
      <c r="O43" s="113"/>
      <c r="P43" s="165">
        <f t="shared" si="115"/>
        <v>0</v>
      </c>
      <c r="Q43" s="113">
        <f t="shared" si="94"/>
        <v>0</v>
      </c>
      <c r="R43" s="181">
        <f t="shared" si="6"/>
        <v>0</v>
      </c>
      <c r="S43" s="108"/>
      <c r="T43" s="115"/>
      <c r="V43" s="158"/>
      <c r="W43" s="107"/>
      <c r="X43" s="112"/>
      <c r="Y43" s="112"/>
      <c r="Z43" s="112"/>
      <c r="AA43" s="183"/>
      <c r="AB43" s="208"/>
      <c r="AC43" s="153">
        <f t="shared" si="95"/>
        <v>0</v>
      </c>
      <c r="AE43" s="160">
        <f t="shared" si="96"/>
        <v>0</v>
      </c>
      <c r="AG43" s="120"/>
      <c r="AH43" s="161"/>
      <c r="AI43" s="161"/>
      <c r="AJ43" s="161"/>
      <c r="AK43" s="153">
        <f t="shared" si="97"/>
        <v>0</v>
      </c>
      <c r="AM43" s="153">
        <f t="shared" si="98"/>
        <v>0</v>
      </c>
      <c r="AN43" s="108"/>
      <c r="AO43" s="120">
        <f t="shared" si="7"/>
        <v>0</v>
      </c>
      <c r="AP43" s="133">
        <f t="shared" si="8"/>
        <v>0</v>
      </c>
      <c r="AQ43" s="108"/>
      <c r="AR43" s="107"/>
      <c r="AT43" s="107"/>
      <c r="AV43" s="115"/>
      <c r="AW43" s="115"/>
      <c r="AY43" s="115"/>
      <c r="BA43" s="115"/>
      <c r="BC43" s="113"/>
      <c r="BE43" s="115"/>
      <c r="BF43" s="115"/>
      <c r="BH43" s="115"/>
      <c r="BI43" s="108"/>
      <c r="BJ43" s="148"/>
      <c r="BK43" s="149"/>
      <c r="BL43" s="149"/>
      <c r="BM43" s="120">
        <f t="shared" ref="BM43:BN43" si="124">AV43*BM$4</f>
        <v>0</v>
      </c>
      <c r="BN43" s="120">
        <f t="shared" si="124"/>
        <v>0</v>
      </c>
      <c r="BP43" s="120">
        <f t="shared" si="100"/>
        <v>0</v>
      </c>
      <c r="BR43" s="120">
        <f t="shared" si="101"/>
        <v>0</v>
      </c>
      <c r="BT43" s="149">
        <f t="shared" si="102"/>
        <v>0</v>
      </c>
      <c r="BV43" s="120">
        <f t="shared" ref="BV43:BW43" si="125">BE43*BV$4</f>
        <v>0</v>
      </c>
      <c r="BW43" s="120">
        <f t="shared" si="125"/>
        <v>0</v>
      </c>
      <c r="BY43" s="162">
        <f t="shared" si="104"/>
        <v>0</v>
      </c>
      <c r="BZ43" s="108"/>
      <c r="CA43" s="120">
        <f t="shared" si="11"/>
        <v>0</v>
      </c>
      <c r="CB43" s="133">
        <f t="shared" si="12"/>
        <v>0</v>
      </c>
      <c r="CC43" s="108"/>
      <c r="CD43" s="120"/>
      <c r="CF43" s="120"/>
      <c r="CG43" s="108"/>
    </row>
    <row r="44">
      <c r="A44" s="166"/>
      <c r="B44" s="166"/>
      <c r="C44" s="122"/>
      <c r="D44" s="167"/>
      <c r="E44" s="121"/>
      <c r="F44" s="209"/>
      <c r="G44" s="210"/>
      <c r="H44" s="211">
        <f t="shared" si="91"/>
        <v>0</v>
      </c>
      <c r="I44" s="210"/>
      <c r="J44" s="180">
        <f t="shared" si="92"/>
        <v>0</v>
      </c>
      <c r="K44" s="181">
        <f t="shared" si="5"/>
        <v>0</v>
      </c>
      <c r="L44" s="108"/>
      <c r="M44" s="212"/>
      <c r="N44" s="213"/>
      <c r="O44" s="214"/>
      <c r="P44" s="215">
        <f t="shared" si="115"/>
        <v>0</v>
      </c>
      <c r="Q44" s="123">
        <f t="shared" si="94"/>
        <v>0</v>
      </c>
      <c r="R44" s="216">
        <f t="shared" si="6"/>
        <v>0</v>
      </c>
      <c r="S44" s="121"/>
      <c r="T44" s="174"/>
      <c r="U44" s="122"/>
      <c r="V44" s="175"/>
      <c r="W44" s="119"/>
      <c r="X44" s="176"/>
      <c r="Y44" s="176"/>
      <c r="Z44" s="176"/>
      <c r="AA44" s="183"/>
      <c r="AB44" s="208"/>
      <c r="AC44" s="167">
        <f t="shared" si="95"/>
        <v>0</v>
      </c>
      <c r="AD44" s="122"/>
      <c r="AE44" s="177">
        <f t="shared" si="96"/>
        <v>0</v>
      </c>
      <c r="AF44" s="122"/>
      <c r="AG44" s="169"/>
      <c r="AH44" s="178"/>
      <c r="AI44" s="178"/>
      <c r="AJ44" s="178"/>
      <c r="AK44" s="153">
        <f t="shared" si="97"/>
        <v>0</v>
      </c>
      <c r="AM44" s="153">
        <f t="shared" si="98"/>
        <v>0</v>
      </c>
      <c r="AN44" s="108"/>
      <c r="AO44" s="120">
        <f t="shared" si="7"/>
        <v>0</v>
      </c>
      <c r="AP44" s="133">
        <f t="shared" si="8"/>
        <v>0</v>
      </c>
      <c r="AQ44" s="108"/>
      <c r="AR44" s="119"/>
      <c r="AS44" s="122"/>
      <c r="AT44" s="119"/>
      <c r="AU44" s="122"/>
      <c r="AV44" s="115"/>
      <c r="AW44" s="115"/>
      <c r="AY44" s="115"/>
      <c r="BA44" s="115"/>
      <c r="BC44" s="113"/>
      <c r="BE44" s="115"/>
      <c r="BF44" s="115"/>
      <c r="BH44" s="115"/>
      <c r="BI44" s="108"/>
      <c r="BJ44" s="179"/>
      <c r="BK44" s="180"/>
      <c r="BL44" s="180"/>
      <c r="BM44" s="120">
        <f t="shared" ref="BM44:BN44" si="126">AV44*BM$4</f>
        <v>0</v>
      </c>
      <c r="BN44" s="120">
        <f t="shared" si="126"/>
        <v>0</v>
      </c>
      <c r="BP44" s="120">
        <f t="shared" si="100"/>
        <v>0</v>
      </c>
      <c r="BR44" s="120">
        <f t="shared" si="101"/>
        <v>0</v>
      </c>
      <c r="BT44" s="180">
        <f t="shared" si="102"/>
        <v>0</v>
      </c>
      <c r="BU44" s="122"/>
      <c r="BV44" s="120">
        <f t="shared" ref="BV44:BW44" si="127">BE44*BV$4</f>
        <v>0</v>
      </c>
      <c r="BW44" s="120">
        <f t="shared" si="127"/>
        <v>0</v>
      </c>
      <c r="BY44" s="162">
        <f t="shared" si="104"/>
        <v>0</v>
      </c>
      <c r="BZ44" s="108"/>
      <c r="CA44" s="120">
        <f t="shared" si="11"/>
        <v>0</v>
      </c>
      <c r="CB44" s="133">
        <f t="shared" si="12"/>
        <v>0</v>
      </c>
      <c r="CC44" s="108"/>
      <c r="CD44" s="169"/>
      <c r="CE44" s="122"/>
      <c r="CF44" s="169"/>
      <c r="CG44" s="121"/>
    </row>
    <row r="45">
      <c r="A45" s="124" t="s">
        <v>49</v>
      </c>
      <c r="B45" s="125" t="s">
        <v>41</v>
      </c>
      <c r="C45" s="126"/>
      <c r="D45" s="127"/>
      <c r="E45" s="144"/>
      <c r="F45" s="186"/>
      <c r="G45" s="187">
        <v>1.0</v>
      </c>
      <c r="H45" s="188"/>
      <c r="I45" s="189">
        <f>G45*I$4</f>
        <v>1</v>
      </c>
      <c r="J45" s="190">
        <f>SUM(I45)</f>
        <v>1</v>
      </c>
      <c r="K45" s="191">
        <f t="shared" si="5"/>
        <v>1.465648855</v>
      </c>
      <c r="L45" s="144"/>
      <c r="M45" s="192">
        <v>4.3</v>
      </c>
      <c r="N45" s="193"/>
      <c r="O45" s="194">
        <f>M45*O$4</f>
        <v>4.3</v>
      </c>
      <c r="P45" s="195"/>
      <c r="Q45" s="194">
        <f>SUM(O45)</f>
        <v>4.3</v>
      </c>
      <c r="R45" s="191">
        <f t="shared" si="6"/>
        <v>10.76869565</v>
      </c>
      <c r="S45" s="144"/>
      <c r="T45" s="138"/>
      <c r="U45" s="126"/>
      <c r="V45" s="139"/>
      <c r="W45" s="140">
        <v>0.0</v>
      </c>
      <c r="X45" s="126"/>
      <c r="Y45" s="141">
        <v>0.0</v>
      </c>
      <c r="Z45" s="126"/>
      <c r="AA45" s="141"/>
      <c r="AB45" s="142"/>
      <c r="AC45" s="143"/>
      <c r="AD45" s="126"/>
      <c r="AE45" s="143"/>
      <c r="AF45" s="126"/>
      <c r="AG45" s="143">
        <f>W45*AG$4</f>
        <v>0</v>
      </c>
      <c r="AH45" s="126"/>
      <c r="AI45" s="143">
        <f>Y45*AI$4</f>
        <v>0</v>
      </c>
      <c r="AJ45" s="126"/>
      <c r="AK45" s="143"/>
      <c r="AL45" s="126"/>
      <c r="AM45" s="143"/>
      <c r="AN45" s="144"/>
      <c r="AO45" s="127">
        <f t="shared" si="7"/>
        <v>0</v>
      </c>
      <c r="AP45" s="145">
        <f t="shared" si="8"/>
        <v>0</v>
      </c>
      <c r="AQ45" s="144"/>
      <c r="AR45" s="146">
        <v>74.0</v>
      </c>
      <c r="AT45" s="118">
        <v>78.0</v>
      </c>
      <c r="AV45" s="147"/>
      <c r="AW45" s="138"/>
      <c r="AX45" s="126"/>
      <c r="AY45" s="138"/>
      <c r="AZ45" s="126"/>
      <c r="BA45" s="138"/>
      <c r="BB45" s="126"/>
      <c r="BC45" s="138"/>
      <c r="BD45" s="126"/>
      <c r="BE45" s="138"/>
      <c r="BF45" s="138"/>
      <c r="BG45" s="126"/>
      <c r="BH45" s="138"/>
      <c r="BI45" s="144"/>
      <c r="BJ45" s="148">
        <f>ROUND(IFERROR(((AR45/AT45)*100)*BJ$4,0),0)</f>
        <v>95</v>
      </c>
      <c r="BM45" s="127"/>
      <c r="BN45" s="127"/>
      <c r="BO45" s="127"/>
      <c r="BP45" s="127"/>
      <c r="BQ45" s="127"/>
      <c r="BR45" s="127"/>
      <c r="BS45" s="127"/>
      <c r="BT45" s="149"/>
      <c r="BU45" s="149"/>
      <c r="BV45" s="127"/>
      <c r="BW45" s="127"/>
      <c r="BX45" s="127"/>
      <c r="BY45" s="150"/>
      <c r="BZ45" s="144"/>
      <c r="CA45" s="127">
        <f t="shared" si="11"/>
        <v>95</v>
      </c>
      <c r="CB45" s="145">
        <f t="shared" si="12"/>
        <v>15.9887798</v>
      </c>
      <c r="CC45" s="144"/>
      <c r="CD45" s="145">
        <f>CB45+AP45+R45+K45</f>
        <v>28.22312431</v>
      </c>
      <c r="CE45" s="126"/>
      <c r="CF45" s="127"/>
      <c r="CG45" s="151"/>
    </row>
    <row r="46">
      <c r="A46" s="152">
        <v>1.0</v>
      </c>
      <c r="B46" s="152" t="s">
        <v>131</v>
      </c>
      <c r="D46" s="153">
        <v>1.0</v>
      </c>
      <c r="E46" s="108"/>
      <c r="F46" s="197">
        <v>3.0</v>
      </c>
      <c r="G46" s="198"/>
      <c r="H46" s="199">
        <f t="shared" ref="H46:H57" si="130">F46*H$4</f>
        <v>9</v>
      </c>
      <c r="I46" s="198"/>
      <c r="J46" s="149">
        <f t="shared" ref="J46:J57" si="131">SUM(H46)</f>
        <v>9</v>
      </c>
      <c r="K46" s="181">
        <f t="shared" si="5"/>
        <v>13.19083969</v>
      </c>
      <c r="L46" s="108"/>
      <c r="M46" s="200"/>
      <c r="N46" s="201">
        <v>0.0</v>
      </c>
      <c r="O46" s="113"/>
      <c r="P46" s="165">
        <f t="shared" ref="P46:P50" si="132">N46*P$4</f>
        <v>0</v>
      </c>
      <c r="Q46" s="113">
        <f t="shared" ref="Q46:Q57" si="133">SUM(P46)</f>
        <v>0</v>
      </c>
      <c r="R46" s="181">
        <f t="shared" si="6"/>
        <v>0</v>
      </c>
      <c r="S46" s="108"/>
      <c r="T46" s="115">
        <v>0.0</v>
      </c>
      <c r="V46" s="158">
        <v>0.0</v>
      </c>
      <c r="W46" s="107"/>
      <c r="X46" s="112"/>
      <c r="Y46" s="112"/>
      <c r="Z46" s="112"/>
      <c r="AA46" s="116">
        <v>3.0</v>
      </c>
      <c r="AB46" s="159">
        <v>2.0</v>
      </c>
      <c r="AC46" s="153">
        <f t="shared" ref="AC46:AC57" si="134">T46*AC$4</f>
        <v>0</v>
      </c>
      <c r="AE46" s="160">
        <f t="shared" ref="AE46:AE57" si="135">V46*AE$4</f>
        <v>0</v>
      </c>
      <c r="AG46" s="120"/>
      <c r="AH46" s="161"/>
      <c r="AI46" s="161"/>
      <c r="AJ46" s="161"/>
      <c r="AK46" s="153">
        <f t="shared" ref="AK46:AK57" si="136">AA46*AK$4</f>
        <v>0.75</v>
      </c>
      <c r="AM46" s="153">
        <f t="shared" ref="AM46:AM57" si="137">AB46*AM$4</f>
        <v>2</v>
      </c>
      <c r="AN46" s="108"/>
      <c r="AO46" s="120">
        <f t="shared" si="7"/>
        <v>2.75</v>
      </c>
      <c r="AP46" s="133">
        <f t="shared" si="8"/>
        <v>2.609555189</v>
      </c>
      <c r="AQ46" s="108"/>
      <c r="AR46" s="107"/>
      <c r="AT46" s="107"/>
      <c r="AV46" s="118">
        <v>2.0</v>
      </c>
      <c r="AW46" s="118">
        <v>0.0</v>
      </c>
      <c r="AY46" s="118">
        <v>0.0</v>
      </c>
      <c r="BA46" s="118">
        <v>0.0</v>
      </c>
      <c r="BC46" s="118">
        <v>0.0</v>
      </c>
      <c r="BE46" s="217">
        <v>0.0</v>
      </c>
      <c r="BF46" s="118">
        <v>0.0</v>
      </c>
      <c r="BH46" s="118">
        <v>0.0</v>
      </c>
      <c r="BI46" s="108"/>
      <c r="BJ46" s="148"/>
      <c r="BK46" s="149"/>
      <c r="BL46" s="149"/>
      <c r="BM46" s="120">
        <f t="shared" ref="BM46:BN46" si="128">AV46*BM$4</f>
        <v>10</v>
      </c>
      <c r="BN46" s="120">
        <f t="shared" si="128"/>
        <v>0</v>
      </c>
      <c r="BP46" s="120">
        <f t="shared" ref="BP46:BP57" si="139">AY46*BP$4</f>
        <v>0</v>
      </c>
      <c r="BR46" s="120">
        <f t="shared" ref="BR46:BR57" si="140">BA46*BR$4</f>
        <v>0</v>
      </c>
      <c r="BT46" s="149">
        <f t="shared" ref="BT46:BT57" si="141">BB46*BU$4</f>
        <v>0</v>
      </c>
      <c r="BV46" s="120">
        <f t="shared" ref="BV46:BW46" si="129">BE46*BV$4</f>
        <v>0</v>
      </c>
      <c r="BW46" s="120">
        <f t="shared" si="129"/>
        <v>0</v>
      </c>
      <c r="BY46" s="162">
        <f t="shared" ref="BY46:BY57" si="143">BH46*BY$4</f>
        <v>0</v>
      </c>
      <c r="BZ46" s="108"/>
      <c r="CA46" s="120">
        <f t="shared" si="11"/>
        <v>10</v>
      </c>
      <c r="CB46" s="133">
        <f t="shared" si="12"/>
        <v>1.683029453</v>
      </c>
      <c r="CC46" s="108"/>
      <c r="CD46" s="133">
        <f>CB46+AP46+R46+K46+D46</f>
        <v>18.48342434</v>
      </c>
      <c r="CF46" s="133">
        <f>CD46+(CD$45/COUNT(CD$46:CD$57))</f>
        <v>46.70654865</v>
      </c>
      <c r="CG46" s="108"/>
    </row>
    <row r="47">
      <c r="A47" s="152"/>
      <c r="B47" s="152"/>
      <c r="D47" s="153"/>
      <c r="E47" s="108"/>
      <c r="F47" s="206"/>
      <c r="G47" s="198"/>
      <c r="H47" s="199">
        <f t="shared" si="130"/>
        <v>0</v>
      </c>
      <c r="I47" s="198"/>
      <c r="J47" s="149">
        <f t="shared" si="131"/>
        <v>0</v>
      </c>
      <c r="K47" s="181">
        <f t="shared" si="5"/>
        <v>0</v>
      </c>
      <c r="L47" s="108"/>
      <c r="M47" s="200"/>
      <c r="N47" s="207"/>
      <c r="O47" s="113"/>
      <c r="P47" s="165">
        <f t="shared" si="132"/>
        <v>0</v>
      </c>
      <c r="Q47" s="113">
        <f t="shared" si="133"/>
        <v>0</v>
      </c>
      <c r="R47" s="181">
        <f t="shared" si="6"/>
        <v>0</v>
      </c>
      <c r="S47" s="108"/>
      <c r="T47" s="115"/>
      <c r="V47" s="158"/>
      <c r="W47" s="107"/>
      <c r="X47" s="112"/>
      <c r="Y47" s="112"/>
      <c r="Z47" s="112"/>
      <c r="AA47" s="116"/>
      <c r="AB47" s="159"/>
      <c r="AC47" s="153">
        <f t="shared" si="134"/>
        <v>0</v>
      </c>
      <c r="AE47" s="160">
        <f t="shared" si="135"/>
        <v>0</v>
      </c>
      <c r="AG47" s="120"/>
      <c r="AH47" s="161"/>
      <c r="AI47" s="161"/>
      <c r="AJ47" s="161"/>
      <c r="AK47" s="153">
        <f t="shared" si="136"/>
        <v>0</v>
      </c>
      <c r="AM47" s="153">
        <f t="shared" si="137"/>
        <v>0</v>
      </c>
      <c r="AN47" s="108"/>
      <c r="AO47" s="120">
        <f t="shared" si="7"/>
        <v>0</v>
      </c>
      <c r="AP47" s="133">
        <f t="shared" si="8"/>
        <v>0</v>
      </c>
      <c r="AQ47" s="108"/>
      <c r="AR47" s="107"/>
      <c r="AT47" s="107"/>
      <c r="AV47" s="113"/>
      <c r="AW47" s="113"/>
      <c r="AY47" s="113"/>
      <c r="BA47" s="113"/>
      <c r="BC47" s="113"/>
      <c r="BE47" s="113"/>
      <c r="BF47" s="113"/>
      <c r="BH47" s="113"/>
      <c r="BI47" s="108"/>
      <c r="BJ47" s="148"/>
      <c r="BK47" s="149"/>
      <c r="BL47" s="149"/>
      <c r="BM47" s="120">
        <f t="shared" ref="BM47:BN47" si="138">AV47*BM$4</f>
        <v>0</v>
      </c>
      <c r="BN47" s="120">
        <f t="shared" si="138"/>
        <v>0</v>
      </c>
      <c r="BP47" s="120">
        <f t="shared" si="139"/>
        <v>0</v>
      </c>
      <c r="BR47" s="120">
        <f t="shared" si="140"/>
        <v>0</v>
      </c>
      <c r="BT47" s="149">
        <f t="shared" si="141"/>
        <v>0</v>
      </c>
      <c r="BV47" s="120">
        <f t="shared" ref="BV47:BW47" si="142">BE47*BV$4</f>
        <v>0</v>
      </c>
      <c r="BW47" s="120">
        <f t="shared" si="142"/>
        <v>0</v>
      </c>
      <c r="BY47" s="162">
        <f t="shared" si="143"/>
        <v>0</v>
      </c>
      <c r="BZ47" s="108"/>
      <c r="CA47" s="120">
        <f t="shared" si="11"/>
        <v>0</v>
      </c>
      <c r="CB47" s="133">
        <f t="shared" si="12"/>
        <v>0</v>
      </c>
      <c r="CC47" s="108"/>
      <c r="CD47" s="120"/>
      <c r="CF47" s="120"/>
      <c r="CG47" s="108"/>
    </row>
    <row r="48">
      <c r="A48" s="152"/>
      <c r="B48" s="152"/>
      <c r="F48" s="206"/>
      <c r="G48" s="198"/>
      <c r="H48" s="199">
        <f t="shared" si="130"/>
        <v>0</v>
      </c>
      <c r="I48" s="198"/>
      <c r="J48" s="148">
        <f t="shared" si="131"/>
        <v>0</v>
      </c>
      <c r="K48" s="181">
        <f t="shared" si="5"/>
        <v>0</v>
      </c>
      <c r="L48" s="108"/>
      <c r="M48" s="218"/>
      <c r="N48" s="207"/>
      <c r="O48" s="204"/>
      <c r="P48" s="165">
        <f t="shared" si="132"/>
        <v>0</v>
      </c>
      <c r="Q48" s="113">
        <f t="shared" si="133"/>
        <v>0</v>
      </c>
      <c r="R48" s="181">
        <f t="shared" si="6"/>
        <v>0</v>
      </c>
      <c r="S48" s="108"/>
      <c r="T48" s="115"/>
      <c r="V48" s="158"/>
      <c r="W48" s="107"/>
      <c r="X48" s="112"/>
      <c r="Y48" s="112"/>
      <c r="Z48" s="112"/>
      <c r="AA48" s="116"/>
      <c r="AB48" s="159"/>
      <c r="AC48" s="153">
        <f t="shared" si="134"/>
        <v>0</v>
      </c>
      <c r="AE48" s="160">
        <f t="shared" si="135"/>
        <v>0</v>
      </c>
      <c r="AG48" s="120"/>
      <c r="AH48" s="161"/>
      <c r="AI48" s="161"/>
      <c r="AJ48" s="161"/>
      <c r="AK48" s="153">
        <f t="shared" si="136"/>
        <v>0</v>
      </c>
      <c r="AM48" s="153">
        <f t="shared" si="137"/>
        <v>0</v>
      </c>
      <c r="AN48" s="108"/>
      <c r="AO48" s="120">
        <f t="shared" si="7"/>
        <v>0</v>
      </c>
      <c r="AP48" s="133">
        <f t="shared" si="8"/>
        <v>0</v>
      </c>
      <c r="AQ48" s="108"/>
      <c r="AR48" s="107"/>
      <c r="AT48" s="107"/>
      <c r="AV48" s="113"/>
      <c r="AW48" s="113"/>
      <c r="AY48" s="113"/>
      <c r="BA48" s="113"/>
      <c r="BC48" s="113"/>
      <c r="BE48" s="118"/>
      <c r="BF48" s="113"/>
      <c r="BH48" s="113"/>
      <c r="BI48" s="108"/>
      <c r="BJ48" s="148"/>
      <c r="BK48" s="149"/>
      <c r="BL48" s="149"/>
      <c r="BM48" s="120">
        <f t="shared" ref="BM48:BN48" si="144">AV48*BM$4</f>
        <v>0</v>
      </c>
      <c r="BN48" s="120">
        <f t="shared" si="144"/>
        <v>0</v>
      </c>
      <c r="BP48" s="120">
        <f t="shared" si="139"/>
        <v>0</v>
      </c>
      <c r="BR48" s="120">
        <f t="shared" si="140"/>
        <v>0</v>
      </c>
      <c r="BT48" s="149">
        <f t="shared" si="141"/>
        <v>0</v>
      </c>
      <c r="BV48" s="120">
        <f t="shared" ref="BV48:BW48" si="145">BE48*BV$4</f>
        <v>0</v>
      </c>
      <c r="BW48" s="120">
        <f t="shared" si="145"/>
        <v>0</v>
      </c>
      <c r="BY48" s="162">
        <f t="shared" si="143"/>
        <v>0</v>
      </c>
      <c r="BZ48" s="108"/>
      <c r="CA48" s="120">
        <f t="shared" si="11"/>
        <v>0</v>
      </c>
      <c r="CB48" s="133">
        <f t="shared" si="12"/>
        <v>0</v>
      </c>
      <c r="CC48" s="108"/>
      <c r="CD48" s="120"/>
      <c r="CF48" s="120"/>
      <c r="CG48" s="108"/>
    </row>
    <row r="49">
      <c r="A49" s="182"/>
      <c r="B49" s="152"/>
      <c r="F49" s="206"/>
      <c r="G49" s="198"/>
      <c r="H49" s="199">
        <f t="shared" si="130"/>
        <v>0</v>
      </c>
      <c r="I49" s="198"/>
      <c r="J49" s="148">
        <f t="shared" si="131"/>
        <v>0</v>
      </c>
      <c r="K49" s="181">
        <f t="shared" si="5"/>
        <v>0</v>
      </c>
      <c r="L49" s="108"/>
      <c r="M49" s="200"/>
      <c r="N49" s="207"/>
      <c r="O49" s="204"/>
      <c r="P49" s="165">
        <f t="shared" si="132"/>
        <v>0</v>
      </c>
      <c r="Q49" s="113">
        <f t="shared" si="133"/>
        <v>0</v>
      </c>
      <c r="R49" s="181">
        <f t="shared" si="6"/>
        <v>0</v>
      </c>
      <c r="S49" s="108"/>
      <c r="T49" s="115"/>
      <c r="V49" s="158"/>
      <c r="W49" s="107"/>
      <c r="X49" s="112"/>
      <c r="Y49" s="112"/>
      <c r="Z49" s="112"/>
      <c r="AA49" s="116"/>
      <c r="AB49" s="159"/>
      <c r="AC49" s="153">
        <f t="shared" si="134"/>
        <v>0</v>
      </c>
      <c r="AE49" s="160">
        <f t="shared" si="135"/>
        <v>0</v>
      </c>
      <c r="AG49" s="120"/>
      <c r="AH49" s="161"/>
      <c r="AI49" s="161"/>
      <c r="AJ49" s="161"/>
      <c r="AK49" s="153">
        <f t="shared" si="136"/>
        <v>0</v>
      </c>
      <c r="AM49" s="153">
        <f t="shared" si="137"/>
        <v>0</v>
      </c>
      <c r="AN49" s="108"/>
      <c r="AO49" s="120">
        <f t="shared" si="7"/>
        <v>0</v>
      </c>
      <c r="AP49" s="133">
        <f t="shared" si="8"/>
        <v>0</v>
      </c>
      <c r="AQ49" s="108"/>
      <c r="AR49" s="107"/>
      <c r="AT49" s="107"/>
      <c r="AV49" s="113"/>
      <c r="AW49" s="113"/>
      <c r="AY49" s="113"/>
      <c r="BA49" s="113"/>
      <c r="BC49" s="113"/>
      <c r="BE49" s="113"/>
      <c r="BF49" s="113"/>
      <c r="BH49" s="113"/>
      <c r="BI49" s="108"/>
      <c r="BJ49" s="148"/>
      <c r="BK49" s="149"/>
      <c r="BL49" s="149"/>
      <c r="BM49" s="120">
        <f t="shared" ref="BM49:BN49" si="146">AV49*BM$4</f>
        <v>0</v>
      </c>
      <c r="BN49" s="120">
        <f t="shared" si="146"/>
        <v>0</v>
      </c>
      <c r="BP49" s="120">
        <f t="shared" si="139"/>
        <v>0</v>
      </c>
      <c r="BR49" s="120">
        <f t="shared" si="140"/>
        <v>0</v>
      </c>
      <c r="BT49" s="149">
        <f t="shared" si="141"/>
        <v>0</v>
      </c>
      <c r="BV49" s="120">
        <f t="shared" ref="BV49:BW49" si="147">BE49*BV$4</f>
        <v>0</v>
      </c>
      <c r="BW49" s="120">
        <f t="shared" si="147"/>
        <v>0</v>
      </c>
      <c r="BY49" s="162">
        <f t="shared" si="143"/>
        <v>0</v>
      </c>
      <c r="BZ49" s="108"/>
      <c r="CA49" s="120">
        <f t="shared" si="11"/>
        <v>0</v>
      </c>
      <c r="CB49" s="133">
        <f t="shared" si="12"/>
        <v>0</v>
      </c>
      <c r="CC49" s="108"/>
      <c r="CD49" s="120"/>
      <c r="CF49" s="120"/>
      <c r="CG49" s="108"/>
    </row>
    <row r="50">
      <c r="A50" s="182"/>
      <c r="B50" s="152"/>
      <c r="D50" s="153"/>
      <c r="E50" s="108"/>
      <c r="F50" s="206"/>
      <c r="G50" s="198"/>
      <c r="H50" s="199">
        <f t="shared" si="130"/>
        <v>0</v>
      </c>
      <c r="I50" s="198"/>
      <c r="J50" s="149">
        <f t="shared" si="131"/>
        <v>0</v>
      </c>
      <c r="K50" s="181">
        <f t="shared" si="5"/>
        <v>0</v>
      </c>
      <c r="L50" s="108"/>
      <c r="M50" s="200"/>
      <c r="N50" s="207"/>
      <c r="O50" s="204"/>
      <c r="P50" s="165">
        <f t="shared" si="132"/>
        <v>0</v>
      </c>
      <c r="Q50" s="113">
        <f t="shared" si="133"/>
        <v>0</v>
      </c>
      <c r="R50" s="181">
        <f t="shared" si="6"/>
        <v>0</v>
      </c>
      <c r="S50" s="108"/>
      <c r="T50" s="115"/>
      <c r="V50" s="158"/>
      <c r="W50" s="107"/>
      <c r="X50" s="112"/>
      <c r="Y50" s="112"/>
      <c r="Z50" s="112"/>
      <c r="AA50" s="116"/>
      <c r="AB50" s="159"/>
      <c r="AC50" s="153">
        <f t="shared" si="134"/>
        <v>0</v>
      </c>
      <c r="AE50" s="160">
        <f t="shared" si="135"/>
        <v>0</v>
      </c>
      <c r="AG50" s="120"/>
      <c r="AH50" s="161"/>
      <c r="AI50" s="161"/>
      <c r="AJ50" s="161"/>
      <c r="AK50" s="153">
        <f t="shared" si="136"/>
        <v>0</v>
      </c>
      <c r="AM50" s="153">
        <f t="shared" si="137"/>
        <v>0</v>
      </c>
      <c r="AN50" s="108"/>
      <c r="AO50" s="120">
        <f t="shared" si="7"/>
        <v>0</v>
      </c>
      <c r="AP50" s="133">
        <f t="shared" si="8"/>
        <v>0</v>
      </c>
      <c r="AQ50" s="108"/>
      <c r="AR50" s="107"/>
      <c r="AT50" s="107"/>
      <c r="AV50" s="113"/>
      <c r="AW50" s="113"/>
      <c r="AY50" s="113"/>
      <c r="BA50" s="113"/>
      <c r="BC50" s="113"/>
      <c r="BE50" s="113"/>
      <c r="BF50" s="113"/>
      <c r="BH50" s="113"/>
      <c r="BI50" s="108"/>
      <c r="BJ50" s="148"/>
      <c r="BK50" s="149"/>
      <c r="BL50" s="149"/>
      <c r="BM50" s="120">
        <f t="shared" ref="BM50:BN50" si="148">AV50*BM$4</f>
        <v>0</v>
      </c>
      <c r="BN50" s="120">
        <f t="shared" si="148"/>
        <v>0</v>
      </c>
      <c r="BP50" s="120">
        <f t="shared" si="139"/>
        <v>0</v>
      </c>
      <c r="BR50" s="120">
        <f t="shared" si="140"/>
        <v>0</v>
      </c>
      <c r="BT50" s="149">
        <f t="shared" si="141"/>
        <v>0</v>
      </c>
      <c r="BV50" s="120">
        <f t="shared" ref="BV50:BW50" si="149">BE50*BV$4</f>
        <v>0</v>
      </c>
      <c r="BW50" s="120">
        <f t="shared" si="149"/>
        <v>0</v>
      </c>
      <c r="BY50" s="162">
        <f t="shared" si="143"/>
        <v>0</v>
      </c>
      <c r="BZ50" s="108"/>
      <c r="CA50" s="120">
        <f t="shared" si="11"/>
        <v>0</v>
      </c>
      <c r="CB50" s="133">
        <f t="shared" si="12"/>
        <v>0</v>
      </c>
      <c r="CC50" s="108"/>
      <c r="CD50" s="120"/>
      <c r="CF50" s="120"/>
      <c r="CG50" s="108"/>
    </row>
    <row r="51">
      <c r="A51" s="152"/>
      <c r="B51" s="152"/>
      <c r="D51" s="153"/>
      <c r="E51" s="108"/>
      <c r="F51" s="206"/>
      <c r="G51" s="198"/>
      <c r="H51" s="199">
        <f t="shared" si="130"/>
        <v>0</v>
      </c>
      <c r="I51" s="198"/>
      <c r="J51" s="149">
        <f t="shared" si="131"/>
        <v>0</v>
      </c>
      <c r="K51" s="181">
        <f t="shared" si="5"/>
        <v>0</v>
      </c>
      <c r="L51" s="108"/>
      <c r="M51" s="200"/>
      <c r="N51" s="207"/>
      <c r="O51" s="113"/>
      <c r="P51" s="165">
        <f t="shared" ref="P51:P57" si="152">M51*P$4</f>
        <v>0</v>
      </c>
      <c r="Q51" s="113">
        <f t="shared" si="133"/>
        <v>0</v>
      </c>
      <c r="R51" s="181">
        <f t="shared" si="6"/>
        <v>0</v>
      </c>
      <c r="S51" s="108"/>
      <c r="T51" s="115"/>
      <c r="V51" s="158"/>
      <c r="W51" s="107"/>
      <c r="X51" s="112"/>
      <c r="Y51" s="112"/>
      <c r="Z51" s="112"/>
      <c r="AA51" s="116"/>
      <c r="AB51" s="159"/>
      <c r="AC51" s="153">
        <f t="shared" si="134"/>
        <v>0</v>
      </c>
      <c r="AE51" s="160">
        <f t="shared" si="135"/>
        <v>0</v>
      </c>
      <c r="AG51" s="120"/>
      <c r="AH51" s="161"/>
      <c r="AI51" s="161"/>
      <c r="AJ51" s="161"/>
      <c r="AK51" s="153">
        <f t="shared" si="136"/>
        <v>0</v>
      </c>
      <c r="AM51" s="153">
        <f t="shared" si="137"/>
        <v>0</v>
      </c>
      <c r="AN51" s="108"/>
      <c r="AO51" s="120">
        <f t="shared" si="7"/>
        <v>0</v>
      </c>
      <c r="AP51" s="133">
        <f t="shared" si="8"/>
        <v>0</v>
      </c>
      <c r="AQ51" s="108"/>
      <c r="AR51" s="107"/>
      <c r="AT51" s="107"/>
      <c r="AV51" s="113"/>
      <c r="AW51" s="113"/>
      <c r="AY51" s="113"/>
      <c r="BA51" s="113"/>
      <c r="BC51" s="113"/>
      <c r="BE51" s="113"/>
      <c r="BF51" s="113"/>
      <c r="BH51" s="113"/>
      <c r="BI51" s="108"/>
      <c r="BJ51" s="148"/>
      <c r="BK51" s="149"/>
      <c r="BL51" s="149"/>
      <c r="BM51" s="120">
        <f t="shared" ref="BM51:BN51" si="150">AV51*BM$4</f>
        <v>0</v>
      </c>
      <c r="BN51" s="120">
        <f t="shared" si="150"/>
        <v>0</v>
      </c>
      <c r="BP51" s="120">
        <f t="shared" si="139"/>
        <v>0</v>
      </c>
      <c r="BR51" s="120">
        <f t="shared" si="140"/>
        <v>0</v>
      </c>
      <c r="BT51" s="149">
        <f t="shared" si="141"/>
        <v>0</v>
      </c>
      <c r="BV51" s="120">
        <f t="shared" ref="BV51:BW51" si="151">BE51*BV$4</f>
        <v>0</v>
      </c>
      <c r="BW51" s="120">
        <f t="shared" si="151"/>
        <v>0</v>
      </c>
      <c r="BY51" s="162">
        <f t="shared" si="143"/>
        <v>0</v>
      </c>
      <c r="BZ51" s="108"/>
      <c r="CA51" s="120">
        <f t="shared" si="11"/>
        <v>0</v>
      </c>
      <c r="CB51" s="133">
        <f t="shared" si="12"/>
        <v>0</v>
      </c>
      <c r="CC51" s="108"/>
      <c r="CD51" s="120"/>
      <c r="CF51" s="120"/>
      <c r="CG51" s="108"/>
    </row>
    <row r="52">
      <c r="A52" s="152"/>
      <c r="B52" s="152"/>
      <c r="D52" s="153"/>
      <c r="E52" s="108"/>
      <c r="F52" s="206"/>
      <c r="G52" s="198"/>
      <c r="H52" s="199">
        <f t="shared" si="130"/>
        <v>0</v>
      </c>
      <c r="I52" s="198"/>
      <c r="J52" s="149">
        <f t="shared" si="131"/>
        <v>0</v>
      </c>
      <c r="K52" s="181">
        <f t="shared" si="5"/>
        <v>0</v>
      </c>
      <c r="L52" s="108"/>
      <c r="M52" s="200"/>
      <c r="N52" s="207"/>
      <c r="O52" s="113"/>
      <c r="P52" s="165">
        <f t="shared" si="152"/>
        <v>0</v>
      </c>
      <c r="Q52" s="113">
        <f t="shared" si="133"/>
        <v>0</v>
      </c>
      <c r="R52" s="181">
        <f t="shared" si="6"/>
        <v>0</v>
      </c>
      <c r="S52" s="108"/>
      <c r="T52" s="115"/>
      <c r="V52" s="158"/>
      <c r="W52" s="107"/>
      <c r="X52" s="112"/>
      <c r="Y52" s="112"/>
      <c r="Z52" s="112"/>
      <c r="AA52" s="116"/>
      <c r="AB52" s="159"/>
      <c r="AC52" s="153">
        <f t="shared" si="134"/>
        <v>0</v>
      </c>
      <c r="AE52" s="160">
        <f t="shared" si="135"/>
        <v>0</v>
      </c>
      <c r="AG52" s="120"/>
      <c r="AH52" s="161"/>
      <c r="AI52" s="161"/>
      <c r="AJ52" s="161"/>
      <c r="AK52" s="153">
        <f t="shared" si="136"/>
        <v>0</v>
      </c>
      <c r="AM52" s="153">
        <f t="shared" si="137"/>
        <v>0</v>
      </c>
      <c r="AN52" s="108"/>
      <c r="AO52" s="120">
        <f t="shared" si="7"/>
        <v>0</v>
      </c>
      <c r="AP52" s="133">
        <f t="shared" si="8"/>
        <v>0</v>
      </c>
      <c r="AQ52" s="108"/>
      <c r="AR52" s="107"/>
      <c r="AT52" s="107"/>
      <c r="AV52" s="113"/>
      <c r="AW52" s="113"/>
      <c r="AY52" s="113"/>
      <c r="BA52" s="113"/>
      <c r="BC52" s="113"/>
      <c r="BE52" s="113"/>
      <c r="BF52" s="113"/>
      <c r="BH52" s="113"/>
      <c r="BI52" s="108"/>
      <c r="BJ52" s="148"/>
      <c r="BK52" s="149"/>
      <c r="BL52" s="149"/>
      <c r="BM52" s="120">
        <f t="shared" ref="BM52:BN52" si="153">AV52*BM$4</f>
        <v>0</v>
      </c>
      <c r="BN52" s="120">
        <f t="shared" si="153"/>
        <v>0</v>
      </c>
      <c r="BP52" s="120">
        <f t="shared" si="139"/>
        <v>0</v>
      </c>
      <c r="BR52" s="120">
        <f t="shared" si="140"/>
        <v>0</v>
      </c>
      <c r="BT52" s="149">
        <f t="shared" si="141"/>
        <v>0</v>
      </c>
      <c r="BV52" s="120">
        <f t="shared" ref="BV52:BW52" si="154">BE52*BV$4</f>
        <v>0</v>
      </c>
      <c r="BW52" s="120">
        <f t="shared" si="154"/>
        <v>0</v>
      </c>
      <c r="BY52" s="162">
        <f t="shared" si="143"/>
        <v>0</v>
      </c>
      <c r="BZ52" s="108"/>
      <c r="CA52" s="120">
        <f t="shared" si="11"/>
        <v>0</v>
      </c>
      <c r="CB52" s="133">
        <f t="shared" si="12"/>
        <v>0</v>
      </c>
      <c r="CC52" s="108"/>
      <c r="CD52" s="120"/>
      <c r="CF52" s="120"/>
      <c r="CG52" s="108"/>
    </row>
    <row r="53">
      <c r="A53" s="152"/>
      <c r="B53" s="152"/>
      <c r="D53" s="153"/>
      <c r="E53" s="108"/>
      <c r="F53" s="206"/>
      <c r="G53" s="198"/>
      <c r="H53" s="199">
        <f t="shared" si="130"/>
        <v>0</v>
      </c>
      <c r="I53" s="198"/>
      <c r="J53" s="149">
        <f t="shared" si="131"/>
        <v>0</v>
      </c>
      <c r="K53" s="181">
        <f t="shared" si="5"/>
        <v>0</v>
      </c>
      <c r="L53" s="108"/>
      <c r="M53" s="200"/>
      <c r="N53" s="207"/>
      <c r="O53" s="113"/>
      <c r="P53" s="165">
        <f t="shared" si="152"/>
        <v>0</v>
      </c>
      <c r="Q53" s="113">
        <f t="shared" si="133"/>
        <v>0</v>
      </c>
      <c r="R53" s="181">
        <f t="shared" si="6"/>
        <v>0</v>
      </c>
      <c r="S53" s="108"/>
      <c r="T53" s="115"/>
      <c r="V53" s="158"/>
      <c r="W53" s="107"/>
      <c r="X53" s="112"/>
      <c r="Y53" s="112"/>
      <c r="Z53" s="112"/>
      <c r="AA53" s="116"/>
      <c r="AB53" s="159"/>
      <c r="AC53" s="153">
        <f t="shared" si="134"/>
        <v>0</v>
      </c>
      <c r="AE53" s="160">
        <f t="shared" si="135"/>
        <v>0</v>
      </c>
      <c r="AG53" s="120"/>
      <c r="AH53" s="161"/>
      <c r="AI53" s="161"/>
      <c r="AJ53" s="161"/>
      <c r="AK53" s="153">
        <f t="shared" si="136"/>
        <v>0</v>
      </c>
      <c r="AM53" s="153">
        <f t="shared" si="137"/>
        <v>0</v>
      </c>
      <c r="AN53" s="108"/>
      <c r="AO53" s="120">
        <f t="shared" si="7"/>
        <v>0</v>
      </c>
      <c r="AP53" s="133">
        <f t="shared" si="8"/>
        <v>0</v>
      </c>
      <c r="AQ53" s="108"/>
      <c r="AR53" s="107"/>
      <c r="AT53" s="107"/>
      <c r="AV53" s="113"/>
      <c r="AW53" s="113"/>
      <c r="AY53" s="113"/>
      <c r="BA53" s="113"/>
      <c r="BC53" s="113"/>
      <c r="BE53" s="113"/>
      <c r="BF53" s="113"/>
      <c r="BH53" s="113"/>
      <c r="BI53" s="108"/>
      <c r="BJ53" s="148"/>
      <c r="BK53" s="149"/>
      <c r="BL53" s="149"/>
      <c r="BM53" s="120">
        <f t="shared" ref="BM53:BN53" si="155">AV53*BM$4</f>
        <v>0</v>
      </c>
      <c r="BN53" s="120">
        <f t="shared" si="155"/>
        <v>0</v>
      </c>
      <c r="BP53" s="120">
        <f t="shared" si="139"/>
        <v>0</v>
      </c>
      <c r="BR53" s="120">
        <f t="shared" si="140"/>
        <v>0</v>
      </c>
      <c r="BT53" s="149">
        <f t="shared" si="141"/>
        <v>0</v>
      </c>
      <c r="BV53" s="120">
        <f t="shared" ref="BV53:BW53" si="156">BE53*BV$4</f>
        <v>0</v>
      </c>
      <c r="BW53" s="120">
        <f t="shared" si="156"/>
        <v>0</v>
      </c>
      <c r="BY53" s="162">
        <f t="shared" si="143"/>
        <v>0</v>
      </c>
      <c r="BZ53" s="108"/>
      <c r="CA53" s="120">
        <f t="shared" si="11"/>
        <v>0</v>
      </c>
      <c r="CB53" s="133">
        <f t="shared" si="12"/>
        <v>0</v>
      </c>
      <c r="CC53" s="108"/>
      <c r="CD53" s="120"/>
      <c r="CF53" s="120"/>
      <c r="CG53" s="108"/>
    </row>
    <row r="54">
      <c r="A54" s="182"/>
      <c r="B54" s="152"/>
      <c r="D54" s="153"/>
      <c r="E54" s="108"/>
      <c r="F54" s="206"/>
      <c r="G54" s="198"/>
      <c r="H54" s="199">
        <f t="shared" si="130"/>
        <v>0</v>
      </c>
      <c r="I54" s="198"/>
      <c r="J54" s="149">
        <f t="shared" si="131"/>
        <v>0</v>
      </c>
      <c r="K54" s="181">
        <f t="shared" si="5"/>
        <v>0</v>
      </c>
      <c r="L54" s="108"/>
      <c r="M54" s="200"/>
      <c r="N54" s="207"/>
      <c r="O54" s="113"/>
      <c r="P54" s="165">
        <f t="shared" si="152"/>
        <v>0</v>
      </c>
      <c r="Q54" s="113">
        <f t="shared" si="133"/>
        <v>0</v>
      </c>
      <c r="R54" s="181">
        <f t="shared" si="6"/>
        <v>0</v>
      </c>
      <c r="S54" s="108"/>
      <c r="T54" s="115"/>
      <c r="V54" s="158"/>
      <c r="W54" s="107"/>
      <c r="X54" s="112"/>
      <c r="Y54" s="112"/>
      <c r="Z54" s="112"/>
      <c r="AA54" s="116"/>
      <c r="AB54" s="159"/>
      <c r="AC54" s="153">
        <f t="shared" si="134"/>
        <v>0</v>
      </c>
      <c r="AE54" s="160">
        <f t="shared" si="135"/>
        <v>0</v>
      </c>
      <c r="AG54" s="120"/>
      <c r="AH54" s="161"/>
      <c r="AI54" s="161"/>
      <c r="AJ54" s="161"/>
      <c r="AK54" s="153">
        <f t="shared" si="136"/>
        <v>0</v>
      </c>
      <c r="AM54" s="153">
        <f t="shared" si="137"/>
        <v>0</v>
      </c>
      <c r="AN54" s="108"/>
      <c r="AO54" s="120">
        <f t="shared" si="7"/>
        <v>0</v>
      </c>
      <c r="AP54" s="133">
        <f t="shared" si="8"/>
        <v>0</v>
      </c>
      <c r="AQ54" s="108"/>
      <c r="AR54" s="107"/>
      <c r="AT54" s="107"/>
      <c r="AV54" s="113"/>
      <c r="AW54" s="113"/>
      <c r="AY54" s="113"/>
      <c r="BA54" s="113"/>
      <c r="BC54" s="113"/>
      <c r="BE54" s="113"/>
      <c r="BF54" s="113"/>
      <c r="BH54" s="113"/>
      <c r="BI54" s="108"/>
      <c r="BJ54" s="148"/>
      <c r="BK54" s="149"/>
      <c r="BL54" s="149"/>
      <c r="BM54" s="120">
        <f t="shared" ref="BM54:BN54" si="157">AV54*BM$4</f>
        <v>0</v>
      </c>
      <c r="BN54" s="120">
        <f t="shared" si="157"/>
        <v>0</v>
      </c>
      <c r="BP54" s="120">
        <f t="shared" si="139"/>
        <v>0</v>
      </c>
      <c r="BR54" s="120">
        <f t="shared" si="140"/>
        <v>0</v>
      </c>
      <c r="BT54" s="149">
        <f t="shared" si="141"/>
        <v>0</v>
      </c>
      <c r="BV54" s="120">
        <f t="shared" ref="BV54:BW54" si="158">BE54*BV$4</f>
        <v>0</v>
      </c>
      <c r="BW54" s="120">
        <f t="shared" si="158"/>
        <v>0</v>
      </c>
      <c r="BY54" s="162">
        <f t="shared" si="143"/>
        <v>0</v>
      </c>
      <c r="BZ54" s="108"/>
      <c r="CA54" s="120">
        <f t="shared" si="11"/>
        <v>0</v>
      </c>
      <c r="CB54" s="133">
        <f t="shared" si="12"/>
        <v>0</v>
      </c>
      <c r="CC54" s="108"/>
      <c r="CD54" s="120"/>
      <c r="CF54" s="120"/>
      <c r="CG54" s="108"/>
    </row>
    <row r="55">
      <c r="A55" s="182"/>
      <c r="B55" s="152"/>
      <c r="D55" s="153"/>
      <c r="E55" s="108"/>
      <c r="F55" s="206"/>
      <c r="G55" s="198"/>
      <c r="H55" s="199">
        <f t="shared" si="130"/>
        <v>0</v>
      </c>
      <c r="I55" s="198"/>
      <c r="J55" s="149">
        <f t="shared" si="131"/>
        <v>0</v>
      </c>
      <c r="K55" s="181">
        <f t="shared" si="5"/>
        <v>0</v>
      </c>
      <c r="L55" s="108"/>
      <c r="M55" s="200"/>
      <c r="N55" s="207"/>
      <c r="O55" s="113"/>
      <c r="P55" s="165">
        <f t="shared" si="152"/>
        <v>0</v>
      </c>
      <c r="Q55" s="113">
        <f t="shared" si="133"/>
        <v>0</v>
      </c>
      <c r="R55" s="181">
        <f t="shared" si="6"/>
        <v>0</v>
      </c>
      <c r="S55" s="108"/>
      <c r="T55" s="115"/>
      <c r="V55" s="158"/>
      <c r="W55" s="107"/>
      <c r="X55" s="112"/>
      <c r="Y55" s="112"/>
      <c r="Z55" s="112"/>
      <c r="AA55" s="116"/>
      <c r="AB55" s="159"/>
      <c r="AC55" s="153">
        <f t="shared" si="134"/>
        <v>0</v>
      </c>
      <c r="AE55" s="160">
        <f t="shared" si="135"/>
        <v>0</v>
      </c>
      <c r="AG55" s="120"/>
      <c r="AH55" s="161"/>
      <c r="AI55" s="161"/>
      <c r="AJ55" s="161"/>
      <c r="AK55" s="153">
        <f t="shared" si="136"/>
        <v>0</v>
      </c>
      <c r="AM55" s="153">
        <f t="shared" si="137"/>
        <v>0</v>
      </c>
      <c r="AN55" s="108"/>
      <c r="AO55" s="120">
        <f t="shared" si="7"/>
        <v>0</v>
      </c>
      <c r="AP55" s="133">
        <f t="shared" si="8"/>
        <v>0</v>
      </c>
      <c r="AQ55" s="108"/>
      <c r="AR55" s="107"/>
      <c r="AT55" s="107"/>
      <c r="AV55" s="113"/>
      <c r="AW55" s="113"/>
      <c r="AY55" s="113"/>
      <c r="BA55" s="113"/>
      <c r="BC55" s="113"/>
      <c r="BE55" s="113"/>
      <c r="BF55" s="113"/>
      <c r="BH55" s="113"/>
      <c r="BI55" s="108"/>
      <c r="BJ55" s="149"/>
      <c r="BK55" s="149"/>
      <c r="BL55" s="149"/>
      <c r="BM55" s="120">
        <f t="shared" ref="BM55:BN55" si="159">AV55*BM$4</f>
        <v>0</v>
      </c>
      <c r="BN55" s="120">
        <f t="shared" si="159"/>
        <v>0</v>
      </c>
      <c r="BP55" s="120">
        <f t="shared" si="139"/>
        <v>0</v>
      </c>
      <c r="BR55" s="120">
        <f t="shared" si="140"/>
        <v>0</v>
      </c>
      <c r="BT55" s="149">
        <f t="shared" si="141"/>
        <v>0</v>
      </c>
      <c r="BV55" s="120">
        <f t="shared" ref="BV55:BW55" si="160">BE55*BV$4</f>
        <v>0</v>
      </c>
      <c r="BW55" s="120">
        <f t="shared" si="160"/>
        <v>0</v>
      </c>
      <c r="BY55" s="162">
        <f t="shared" si="143"/>
        <v>0</v>
      </c>
      <c r="BZ55" s="108"/>
      <c r="CA55" s="120">
        <f t="shared" si="11"/>
        <v>0</v>
      </c>
      <c r="CB55" s="133">
        <f t="shared" si="12"/>
        <v>0</v>
      </c>
      <c r="CC55" s="108"/>
      <c r="CD55" s="120"/>
      <c r="CF55" s="120"/>
      <c r="CG55" s="108"/>
    </row>
    <row r="56">
      <c r="A56" s="152"/>
      <c r="B56" s="152"/>
      <c r="D56" s="153"/>
      <c r="E56" s="108"/>
      <c r="F56" s="206"/>
      <c r="G56" s="198"/>
      <c r="H56" s="199">
        <f t="shared" si="130"/>
        <v>0</v>
      </c>
      <c r="I56" s="198"/>
      <c r="J56" s="149">
        <f t="shared" si="131"/>
        <v>0</v>
      </c>
      <c r="K56" s="181">
        <f t="shared" si="5"/>
        <v>0</v>
      </c>
      <c r="L56" s="108"/>
      <c r="M56" s="200"/>
      <c r="N56" s="207"/>
      <c r="O56" s="113"/>
      <c r="P56" s="165">
        <f t="shared" si="152"/>
        <v>0</v>
      </c>
      <c r="Q56" s="113">
        <f t="shared" si="133"/>
        <v>0</v>
      </c>
      <c r="R56" s="181">
        <f t="shared" si="6"/>
        <v>0</v>
      </c>
      <c r="S56" s="108"/>
      <c r="T56" s="115"/>
      <c r="V56" s="158"/>
      <c r="W56" s="107"/>
      <c r="X56" s="112"/>
      <c r="Y56" s="112"/>
      <c r="Z56" s="112"/>
      <c r="AA56" s="116"/>
      <c r="AB56" s="159"/>
      <c r="AC56" s="153">
        <f t="shared" si="134"/>
        <v>0</v>
      </c>
      <c r="AE56" s="160">
        <f t="shared" si="135"/>
        <v>0</v>
      </c>
      <c r="AG56" s="120"/>
      <c r="AH56" s="161"/>
      <c r="AI56" s="161"/>
      <c r="AJ56" s="161"/>
      <c r="AK56" s="153">
        <f t="shared" si="136"/>
        <v>0</v>
      </c>
      <c r="AM56" s="153">
        <f t="shared" si="137"/>
        <v>0</v>
      </c>
      <c r="AN56" s="108"/>
      <c r="AO56" s="120">
        <f t="shared" si="7"/>
        <v>0</v>
      </c>
      <c r="AP56" s="133">
        <f t="shared" si="8"/>
        <v>0</v>
      </c>
      <c r="AQ56" s="108"/>
      <c r="AR56" s="107"/>
      <c r="AT56" s="107"/>
      <c r="AV56" s="113"/>
      <c r="AW56" s="113"/>
      <c r="AY56" s="113"/>
      <c r="BA56" s="113"/>
      <c r="BC56" s="113"/>
      <c r="BE56" s="113"/>
      <c r="BF56" s="113"/>
      <c r="BH56" s="113"/>
      <c r="BI56" s="108"/>
      <c r="BJ56" s="149"/>
      <c r="BK56" s="149"/>
      <c r="BL56" s="149"/>
      <c r="BM56" s="120">
        <f t="shared" ref="BM56:BN56" si="161">AV56*BM$4</f>
        <v>0</v>
      </c>
      <c r="BN56" s="120">
        <f t="shared" si="161"/>
        <v>0</v>
      </c>
      <c r="BP56" s="120">
        <f t="shared" si="139"/>
        <v>0</v>
      </c>
      <c r="BR56" s="120">
        <f t="shared" si="140"/>
        <v>0</v>
      </c>
      <c r="BT56" s="149">
        <f t="shared" si="141"/>
        <v>0</v>
      </c>
      <c r="BV56" s="120">
        <f t="shared" ref="BV56:BW56" si="162">BE56*BV$4</f>
        <v>0</v>
      </c>
      <c r="BW56" s="120">
        <f t="shared" si="162"/>
        <v>0</v>
      </c>
      <c r="BY56" s="162">
        <f t="shared" si="143"/>
        <v>0</v>
      </c>
      <c r="BZ56" s="108"/>
      <c r="CA56" s="120">
        <f t="shared" si="11"/>
        <v>0</v>
      </c>
      <c r="CB56" s="133">
        <f t="shared" si="12"/>
        <v>0</v>
      </c>
      <c r="CC56" s="108"/>
      <c r="CD56" s="120"/>
      <c r="CF56" s="120"/>
      <c r="CG56" s="108"/>
    </row>
    <row r="57">
      <c r="A57" s="166"/>
      <c r="B57" s="166"/>
      <c r="C57" s="122"/>
      <c r="D57" s="167"/>
      <c r="E57" s="121"/>
      <c r="F57" s="209"/>
      <c r="G57" s="210"/>
      <c r="H57" s="211">
        <f t="shared" si="130"/>
        <v>0</v>
      </c>
      <c r="I57" s="210"/>
      <c r="J57" s="180">
        <f t="shared" si="131"/>
        <v>0</v>
      </c>
      <c r="K57" s="181">
        <f t="shared" si="5"/>
        <v>0</v>
      </c>
      <c r="L57" s="108"/>
      <c r="M57" s="212"/>
      <c r="N57" s="213"/>
      <c r="O57" s="214"/>
      <c r="P57" s="215">
        <f t="shared" si="152"/>
        <v>0</v>
      </c>
      <c r="Q57" s="123">
        <f t="shared" si="133"/>
        <v>0</v>
      </c>
      <c r="R57" s="216">
        <f t="shared" si="6"/>
        <v>0</v>
      </c>
      <c r="S57" s="121"/>
      <c r="T57" s="174"/>
      <c r="U57" s="122"/>
      <c r="V57" s="175"/>
      <c r="W57" s="119"/>
      <c r="X57" s="176"/>
      <c r="Y57" s="176"/>
      <c r="Z57" s="176"/>
      <c r="AA57" s="116"/>
      <c r="AB57" s="159"/>
      <c r="AC57" s="167">
        <f t="shared" si="134"/>
        <v>0</v>
      </c>
      <c r="AD57" s="122"/>
      <c r="AE57" s="177">
        <f t="shared" si="135"/>
        <v>0</v>
      </c>
      <c r="AF57" s="122"/>
      <c r="AG57" s="169"/>
      <c r="AH57" s="178"/>
      <c r="AI57" s="178"/>
      <c r="AJ57" s="178"/>
      <c r="AK57" s="153">
        <f t="shared" si="136"/>
        <v>0</v>
      </c>
      <c r="AM57" s="153">
        <f t="shared" si="137"/>
        <v>0</v>
      </c>
      <c r="AN57" s="108"/>
      <c r="AO57" s="120">
        <f t="shared" si="7"/>
        <v>0</v>
      </c>
      <c r="AP57" s="133">
        <f t="shared" si="8"/>
        <v>0</v>
      </c>
      <c r="AQ57" s="108"/>
      <c r="AR57" s="119"/>
      <c r="AS57" s="122"/>
      <c r="AT57" s="119"/>
      <c r="AU57" s="122"/>
      <c r="AV57" s="113"/>
      <c r="AW57" s="113"/>
      <c r="AY57" s="113"/>
      <c r="BA57" s="113"/>
      <c r="BC57" s="113"/>
      <c r="BE57" s="113"/>
      <c r="BF57" s="113"/>
      <c r="BH57" s="113"/>
      <c r="BI57" s="108"/>
      <c r="BJ57" s="179"/>
      <c r="BK57" s="180"/>
      <c r="BL57" s="180"/>
      <c r="BM57" s="120">
        <f t="shared" ref="BM57:BN57" si="163">AV57*BM$4</f>
        <v>0</v>
      </c>
      <c r="BN57" s="120">
        <f t="shared" si="163"/>
        <v>0</v>
      </c>
      <c r="BP57" s="120">
        <f t="shared" si="139"/>
        <v>0</v>
      </c>
      <c r="BR57" s="120">
        <f t="shared" si="140"/>
        <v>0</v>
      </c>
      <c r="BT57" s="180">
        <f t="shared" si="141"/>
        <v>0</v>
      </c>
      <c r="BU57" s="122"/>
      <c r="BV57" s="120">
        <f t="shared" ref="BV57:BW57" si="164">BE57*BV$4</f>
        <v>0</v>
      </c>
      <c r="BW57" s="120">
        <f t="shared" si="164"/>
        <v>0</v>
      </c>
      <c r="BY57" s="162">
        <f t="shared" si="143"/>
        <v>0</v>
      </c>
      <c r="BZ57" s="108"/>
      <c r="CA57" s="120">
        <f t="shared" si="11"/>
        <v>0</v>
      </c>
      <c r="CB57" s="133">
        <f t="shared" si="12"/>
        <v>0</v>
      </c>
      <c r="CC57" s="108"/>
      <c r="CD57" s="169"/>
      <c r="CE57" s="122"/>
      <c r="CF57" s="169"/>
      <c r="CG57" s="121"/>
    </row>
    <row r="58">
      <c r="A58" s="124" t="s">
        <v>50</v>
      </c>
      <c r="B58" s="125" t="s">
        <v>42</v>
      </c>
      <c r="C58" s="126"/>
      <c r="D58" s="127"/>
      <c r="E58" s="144"/>
      <c r="F58" s="186"/>
      <c r="G58" s="219">
        <v>1.0</v>
      </c>
      <c r="H58" s="186"/>
      <c r="I58" s="189">
        <f>G58*I$4</f>
        <v>1</v>
      </c>
      <c r="J58" s="190">
        <f>SUM(I58)</f>
        <v>1</v>
      </c>
      <c r="K58" s="191">
        <f t="shared" si="5"/>
        <v>1.465648855</v>
      </c>
      <c r="L58" s="144"/>
      <c r="M58" s="192">
        <v>0.0</v>
      </c>
      <c r="N58" s="193"/>
      <c r="O58" s="220">
        <f>M58*O$4</f>
        <v>0</v>
      </c>
      <c r="P58" s="195"/>
      <c r="Q58" s="220">
        <f>SUM(O58)</f>
        <v>0</v>
      </c>
      <c r="R58" s="191">
        <f t="shared" si="6"/>
        <v>0</v>
      </c>
      <c r="S58" s="144"/>
      <c r="T58" s="138"/>
      <c r="U58" s="126"/>
      <c r="V58" s="139"/>
      <c r="W58" s="140">
        <v>6.5</v>
      </c>
      <c r="X58" s="126"/>
      <c r="Y58" s="141">
        <v>0.0</v>
      </c>
      <c r="Z58" s="126"/>
      <c r="AA58" s="141"/>
      <c r="AB58" s="142"/>
      <c r="AC58" s="143"/>
      <c r="AD58" s="126"/>
      <c r="AE58" s="143"/>
      <c r="AF58" s="126"/>
      <c r="AG58" s="143">
        <f>W58*AG$4</f>
        <v>26</v>
      </c>
      <c r="AH58" s="126"/>
      <c r="AI58" s="143">
        <f>Y58*AI$4</f>
        <v>0</v>
      </c>
      <c r="AJ58" s="126"/>
      <c r="AK58" s="143"/>
      <c r="AL58" s="126"/>
      <c r="AM58" s="143"/>
      <c r="AN58" s="144"/>
      <c r="AO58" s="127">
        <f t="shared" si="7"/>
        <v>26</v>
      </c>
      <c r="AP58" s="145">
        <f t="shared" si="8"/>
        <v>24.67215815</v>
      </c>
      <c r="AQ58" s="144"/>
      <c r="AR58" s="146">
        <v>430.0</v>
      </c>
      <c r="AT58" s="118">
        <v>568.0</v>
      </c>
      <c r="AV58" s="147"/>
      <c r="AW58" s="138"/>
      <c r="AX58" s="126"/>
      <c r="AY58" s="138"/>
      <c r="AZ58" s="126"/>
      <c r="BA58" s="138"/>
      <c r="BB58" s="126"/>
      <c r="BC58" s="138"/>
      <c r="BD58" s="126"/>
      <c r="BE58" s="138"/>
      <c r="BF58" s="138"/>
      <c r="BG58" s="126"/>
      <c r="BH58" s="138"/>
      <c r="BI58" s="144"/>
      <c r="BJ58" s="148">
        <f>ROUND(IFERROR(((AR58/AT58)*100)*BJ$4,0),0)</f>
        <v>76</v>
      </c>
      <c r="BM58" s="127"/>
      <c r="BN58" s="127"/>
      <c r="BO58" s="127"/>
      <c r="BP58" s="127"/>
      <c r="BQ58" s="127"/>
      <c r="BR58" s="127"/>
      <c r="BS58" s="127"/>
      <c r="BT58" s="149"/>
      <c r="BU58" s="149"/>
      <c r="BV58" s="127"/>
      <c r="BW58" s="127"/>
      <c r="BX58" s="127"/>
      <c r="BY58" s="127"/>
      <c r="BZ58" s="144"/>
      <c r="CA58" s="127">
        <f t="shared" si="11"/>
        <v>76</v>
      </c>
      <c r="CB58" s="145">
        <f t="shared" si="12"/>
        <v>12.79102384</v>
      </c>
      <c r="CC58" s="144"/>
      <c r="CD58" s="145">
        <f>CB58+AP58+R58+K58</f>
        <v>38.92883085</v>
      </c>
      <c r="CE58" s="126"/>
      <c r="CF58" s="127"/>
      <c r="CG58" s="151"/>
    </row>
    <row r="59">
      <c r="A59" s="152">
        <v>1.0</v>
      </c>
      <c r="B59" s="152" t="s">
        <v>132</v>
      </c>
      <c r="D59" s="153">
        <v>16.0</v>
      </c>
      <c r="E59" s="108"/>
      <c r="F59" s="197">
        <v>6.0</v>
      </c>
      <c r="G59" s="198"/>
      <c r="H59" s="199">
        <f t="shared" ref="H59:H70" si="167">F59*H$4</f>
        <v>18</v>
      </c>
      <c r="I59" s="198"/>
      <c r="J59" s="149">
        <f t="shared" ref="J59:J70" si="168">SUM(H59)</f>
        <v>18</v>
      </c>
      <c r="K59" s="181">
        <f t="shared" si="5"/>
        <v>26.38167939</v>
      </c>
      <c r="L59" s="108"/>
      <c r="M59" s="200"/>
      <c r="N59" s="201">
        <v>4.0</v>
      </c>
      <c r="O59" s="113"/>
      <c r="P59" s="165">
        <f t="shared" ref="P59:P70" si="169">N59*P$4</f>
        <v>4</v>
      </c>
      <c r="Q59" s="113">
        <f t="shared" ref="Q59:Q70" si="170">SUM(P59)</f>
        <v>4</v>
      </c>
      <c r="R59" s="181">
        <f t="shared" si="6"/>
        <v>10.0173913</v>
      </c>
      <c r="S59" s="108"/>
      <c r="T59" s="115">
        <v>2.0</v>
      </c>
      <c r="V59" s="158">
        <v>5.5</v>
      </c>
      <c r="W59" s="107"/>
      <c r="X59" s="112"/>
      <c r="Y59" s="112"/>
      <c r="Z59" s="112"/>
      <c r="AA59" s="202">
        <v>5.0</v>
      </c>
      <c r="AB59" s="159">
        <v>4.0</v>
      </c>
      <c r="AC59" s="153">
        <f t="shared" ref="AC59:AC70" si="171">T59*AC$4</f>
        <v>4</v>
      </c>
      <c r="AE59" s="160">
        <f t="shared" ref="AE59:AE70" si="172">V59*AE$4</f>
        <v>16.5</v>
      </c>
      <c r="AG59" s="120"/>
      <c r="AH59" s="161"/>
      <c r="AI59" s="161"/>
      <c r="AJ59" s="161"/>
      <c r="AK59" s="153">
        <f t="shared" ref="AK59:AK70" si="173">AA59*AK$4</f>
        <v>1.25</v>
      </c>
      <c r="AM59" s="153">
        <f t="shared" ref="AM59:AM70" si="174">AB59*AM$4</f>
        <v>4</v>
      </c>
      <c r="AN59" s="108"/>
      <c r="AO59" s="120">
        <f t="shared" si="7"/>
        <v>25.75</v>
      </c>
      <c r="AP59" s="133">
        <f t="shared" si="8"/>
        <v>24.43492586</v>
      </c>
      <c r="AQ59" s="108"/>
      <c r="AR59" s="107"/>
      <c r="AT59" s="107"/>
      <c r="AV59" s="118">
        <v>0.0</v>
      </c>
      <c r="AW59" s="118">
        <v>1.0</v>
      </c>
      <c r="AY59" s="118">
        <v>2.0</v>
      </c>
      <c r="BA59" s="118">
        <v>2.0</v>
      </c>
      <c r="BC59" s="118">
        <v>6.0</v>
      </c>
      <c r="BE59" s="221">
        <v>5.5</v>
      </c>
      <c r="BF59" s="118">
        <v>0.0</v>
      </c>
      <c r="BH59" s="217">
        <v>6.5</v>
      </c>
      <c r="BI59" s="108"/>
      <c r="BJ59" s="148"/>
      <c r="BK59" s="149"/>
      <c r="BL59" s="149"/>
      <c r="BM59" s="162">
        <f t="shared" ref="BM59:BN59" si="165">AV59*BM$4</f>
        <v>0</v>
      </c>
      <c r="BN59" s="162">
        <f t="shared" si="165"/>
        <v>6</v>
      </c>
      <c r="BP59" s="162">
        <f t="shared" ref="BP59:BP70" si="176">AY59*BP$4</f>
        <v>8</v>
      </c>
      <c r="BR59" s="162">
        <f t="shared" ref="BR59:BR70" si="177">BA59*BR$4</f>
        <v>20</v>
      </c>
      <c r="BT59" s="162">
        <f t="shared" ref="BT59:BT70" si="178">BB59*BU$4</f>
        <v>0</v>
      </c>
      <c r="BV59" s="162">
        <f t="shared" ref="BV59:BW59" si="166">BE59*BV$4</f>
        <v>55</v>
      </c>
      <c r="BW59" s="162">
        <f t="shared" si="166"/>
        <v>0</v>
      </c>
      <c r="BY59" s="162">
        <f t="shared" ref="BY59:BY70" si="180">BH59*BY$4</f>
        <v>65</v>
      </c>
      <c r="BZ59" s="108"/>
      <c r="CA59" s="120">
        <f t="shared" si="11"/>
        <v>154</v>
      </c>
      <c r="CB59" s="133">
        <f t="shared" si="12"/>
        <v>25.91865358</v>
      </c>
      <c r="CC59" s="108"/>
      <c r="CD59" s="133">
        <f t="shared" ref="CD59:CD67" si="181">CB59+AP59+R59+K59+D59</f>
        <v>102.7526501</v>
      </c>
      <c r="CF59" s="133">
        <f t="shared" ref="CF59:CF67" si="182">CD59+(CD$58/COUNT(CD$59:CD$70))</f>
        <v>107.0780758</v>
      </c>
      <c r="CG59" s="108"/>
    </row>
    <row r="60">
      <c r="A60" s="152">
        <v>2.0</v>
      </c>
      <c r="B60" s="152" t="s">
        <v>133</v>
      </c>
      <c r="D60" s="153">
        <v>4.0</v>
      </c>
      <c r="E60" s="108"/>
      <c r="F60" s="197">
        <v>0.0</v>
      </c>
      <c r="G60" s="198"/>
      <c r="H60" s="199">
        <f t="shared" si="167"/>
        <v>0</v>
      </c>
      <c r="I60" s="198"/>
      <c r="J60" s="149">
        <f t="shared" si="168"/>
        <v>0</v>
      </c>
      <c r="K60" s="181">
        <f t="shared" si="5"/>
        <v>0</v>
      </c>
      <c r="L60" s="108"/>
      <c r="M60" s="200"/>
      <c r="N60" s="201">
        <v>0.0</v>
      </c>
      <c r="O60" s="113"/>
      <c r="P60" s="165">
        <f t="shared" si="169"/>
        <v>0</v>
      </c>
      <c r="Q60" s="113">
        <f t="shared" si="170"/>
        <v>0</v>
      </c>
      <c r="R60" s="181">
        <f t="shared" si="6"/>
        <v>0</v>
      </c>
      <c r="S60" s="108"/>
      <c r="T60" s="115">
        <v>1.0</v>
      </c>
      <c r="V60" s="158">
        <v>5.0</v>
      </c>
      <c r="W60" s="107"/>
      <c r="X60" s="112"/>
      <c r="Y60" s="112"/>
      <c r="Z60" s="112"/>
      <c r="AA60" s="202">
        <v>3.0</v>
      </c>
      <c r="AB60" s="222">
        <v>2.5</v>
      </c>
      <c r="AC60" s="153">
        <f t="shared" si="171"/>
        <v>2</v>
      </c>
      <c r="AE60" s="160">
        <f t="shared" si="172"/>
        <v>15</v>
      </c>
      <c r="AG60" s="120"/>
      <c r="AH60" s="161"/>
      <c r="AI60" s="161"/>
      <c r="AJ60" s="161"/>
      <c r="AK60" s="153">
        <f t="shared" si="173"/>
        <v>0.75</v>
      </c>
      <c r="AM60" s="153">
        <f t="shared" si="174"/>
        <v>2.5</v>
      </c>
      <c r="AN60" s="108"/>
      <c r="AO60" s="120">
        <f t="shared" si="7"/>
        <v>20.25</v>
      </c>
      <c r="AP60" s="133">
        <f t="shared" si="8"/>
        <v>19.21581549</v>
      </c>
      <c r="AQ60" s="108"/>
      <c r="AR60" s="107"/>
      <c r="AT60" s="107"/>
      <c r="AV60" s="118">
        <v>1.0</v>
      </c>
      <c r="AW60" s="118">
        <v>0.0</v>
      </c>
      <c r="AY60" s="118">
        <v>0.0</v>
      </c>
      <c r="BA60" s="118">
        <v>0.0</v>
      </c>
      <c r="BC60" s="118">
        <v>0.0</v>
      </c>
      <c r="BE60" s="118">
        <v>0.0</v>
      </c>
      <c r="BF60" s="118">
        <v>0.0</v>
      </c>
      <c r="BH60" s="118">
        <v>4.0</v>
      </c>
      <c r="BI60" s="108"/>
      <c r="BJ60" s="148"/>
      <c r="BK60" s="149"/>
      <c r="BL60" s="149"/>
      <c r="BM60" s="162">
        <f t="shared" ref="BM60:BN60" si="175">AV60*BM$4</f>
        <v>5</v>
      </c>
      <c r="BN60" s="162">
        <f t="shared" si="175"/>
        <v>0</v>
      </c>
      <c r="BP60" s="162">
        <f t="shared" si="176"/>
        <v>0</v>
      </c>
      <c r="BR60" s="162">
        <f t="shared" si="177"/>
        <v>0</v>
      </c>
      <c r="BT60" s="162">
        <f t="shared" si="178"/>
        <v>0</v>
      </c>
      <c r="BV60" s="162">
        <f t="shared" ref="BV60:BW60" si="179">BE60*BV$4</f>
        <v>0</v>
      </c>
      <c r="BW60" s="162">
        <f t="shared" si="179"/>
        <v>0</v>
      </c>
      <c r="BY60" s="162">
        <f t="shared" si="180"/>
        <v>40</v>
      </c>
      <c r="BZ60" s="108"/>
      <c r="CA60" s="120">
        <f t="shared" si="11"/>
        <v>45</v>
      </c>
      <c r="CB60" s="133">
        <f t="shared" si="12"/>
        <v>7.573632539</v>
      </c>
      <c r="CC60" s="108"/>
      <c r="CD60" s="133">
        <f t="shared" si="181"/>
        <v>30.78944802</v>
      </c>
      <c r="CF60" s="133">
        <f t="shared" si="182"/>
        <v>35.11487367</v>
      </c>
      <c r="CG60" s="108"/>
    </row>
    <row r="61">
      <c r="A61" s="152">
        <v>3.0</v>
      </c>
      <c r="B61" s="152" t="s">
        <v>134</v>
      </c>
      <c r="D61" s="153">
        <v>5.0</v>
      </c>
      <c r="E61" s="108"/>
      <c r="F61" s="197">
        <v>0.0</v>
      </c>
      <c r="G61" s="198"/>
      <c r="H61" s="199">
        <f t="shared" si="167"/>
        <v>0</v>
      </c>
      <c r="I61" s="198"/>
      <c r="J61" s="149">
        <f t="shared" si="168"/>
        <v>0</v>
      </c>
      <c r="K61" s="181">
        <f t="shared" si="5"/>
        <v>0</v>
      </c>
      <c r="L61" s="108"/>
      <c r="M61" s="200"/>
      <c r="N61" s="201">
        <v>0.0</v>
      </c>
      <c r="O61" s="204"/>
      <c r="P61" s="165">
        <f t="shared" si="169"/>
        <v>0</v>
      </c>
      <c r="Q61" s="113">
        <f t="shared" si="170"/>
        <v>0</v>
      </c>
      <c r="R61" s="181">
        <f t="shared" si="6"/>
        <v>0</v>
      </c>
      <c r="S61" s="108"/>
      <c r="T61" s="115">
        <v>0.0</v>
      </c>
      <c r="V61" s="158">
        <v>0.0</v>
      </c>
      <c r="W61" s="107"/>
      <c r="X61" s="112"/>
      <c r="Y61" s="112"/>
      <c r="Z61" s="112"/>
      <c r="AA61" s="202">
        <v>0.0</v>
      </c>
      <c r="AB61" s="157">
        <v>0.0</v>
      </c>
      <c r="AC61" s="153">
        <f t="shared" si="171"/>
        <v>0</v>
      </c>
      <c r="AE61" s="160">
        <f t="shared" si="172"/>
        <v>0</v>
      </c>
      <c r="AG61" s="120"/>
      <c r="AH61" s="161"/>
      <c r="AI61" s="161"/>
      <c r="AJ61" s="161"/>
      <c r="AK61" s="153">
        <f t="shared" si="173"/>
        <v>0</v>
      </c>
      <c r="AM61" s="153">
        <f t="shared" si="174"/>
        <v>0</v>
      </c>
      <c r="AN61" s="108"/>
      <c r="AO61" s="120">
        <f t="shared" si="7"/>
        <v>0</v>
      </c>
      <c r="AP61" s="133">
        <f t="shared" si="8"/>
        <v>0</v>
      </c>
      <c r="AQ61" s="108"/>
      <c r="AR61" s="107"/>
      <c r="AT61" s="107"/>
      <c r="AV61" s="118">
        <v>0.0</v>
      </c>
      <c r="AW61" s="118">
        <v>0.0</v>
      </c>
      <c r="AY61" s="118">
        <v>1.0</v>
      </c>
      <c r="BA61" s="118">
        <v>0.0</v>
      </c>
      <c r="BC61" s="118">
        <v>1.0</v>
      </c>
      <c r="BE61" s="221">
        <v>0.5</v>
      </c>
      <c r="BF61" s="118">
        <v>0.0</v>
      </c>
      <c r="BH61" s="118">
        <v>0.0</v>
      </c>
      <c r="BI61" s="108"/>
      <c r="BJ61" s="148"/>
      <c r="BK61" s="149"/>
      <c r="BL61" s="149"/>
      <c r="BM61" s="162">
        <f t="shared" ref="BM61:BN61" si="183">AV61*BM$4</f>
        <v>0</v>
      </c>
      <c r="BN61" s="162">
        <f t="shared" si="183"/>
        <v>0</v>
      </c>
      <c r="BP61" s="162">
        <f t="shared" si="176"/>
        <v>4</v>
      </c>
      <c r="BR61" s="162">
        <f t="shared" si="177"/>
        <v>0</v>
      </c>
      <c r="BT61" s="162">
        <f t="shared" si="178"/>
        <v>0</v>
      </c>
      <c r="BV61" s="162">
        <f t="shared" ref="BV61:BW61" si="184">BE61*BV$4</f>
        <v>5</v>
      </c>
      <c r="BW61" s="162">
        <f t="shared" si="184"/>
        <v>0</v>
      </c>
      <c r="BY61" s="162">
        <f t="shared" si="180"/>
        <v>0</v>
      </c>
      <c r="BZ61" s="108"/>
      <c r="CA61" s="120">
        <f t="shared" si="11"/>
        <v>9</v>
      </c>
      <c r="CB61" s="133">
        <f t="shared" si="12"/>
        <v>1.514726508</v>
      </c>
      <c r="CC61" s="108"/>
      <c r="CD61" s="133">
        <f t="shared" si="181"/>
        <v>6.514726508</v>
      </c>
      <c r="CF61" s="133">
        <f t="shared" si="182"/>
        <v>10.84015216</v>
      </c>
      <c r="CG61" s="108"/>
    </row>
    <row r="62">
      <c r="A62" s="182">
        <v>4.0</v>
      </c>
      <c r="B62" s="152" t="s">
        <v>135</v>
      </c>
      <c r="D62" s="153">
        <v>2.0</v>
      </c>
      <c r="E62" s="108"/>
      <c r="F62" s="197">
        <v>0.0</v>
      </c>
      <c r="G62" s="198"/>
      <c r="H62" s="199">
        <f t="shared" si="167"/>
        <v>0</v>
      </c>
      <c r="I62" s="198"/>
      <c r="J62" s="149">
        <f t="shared" si="168"/>
        <v>0</v>
      </c>
      <c r="K62" s="181">
        <f t="shared" si="5"/>
        <v>0</v>
      </c>
      <c r="L62" s="108"/>
      <c r="M62" s="200"/>
      <c r="N62" s="201">
        <v>0.0</v>
      </c>
      <c r="O62" s="204"/>
      <c r="P62" s="165">
        <f t="shared" si="169"/>
        <v>0</v>
      </c>
      <c r="Q62" s="113">
        <f t="shared" si="170"/>
        <v>0</v>
      </c>
      <c r="R62" s="181">
        <f t="shared" si="6"/>
        <v>0</v>
      </c>
      <c r="S62" s="108"/>
      <c r="T62" s="115">
        <v>1.0</v>
      </c>
      <c r="V62" s="158">
        <v>3.0</v>
      </c>
      <c r="W62" s="107"/>
      <c r="X62" s="112"/>
      <c r="Z62" s="112"/>
      <c r="AA62" s="202">
        <v>16.0</v>
      </c>
      <c r="AB62" s="222">
        <v>4.5</v>
      </c>
      <c r="AC62" s="153">
        <f t="shared" si="171"/>
        <v>2</v>
      </c>
      <c r="AE62" s="160">
        <f t="shared" si="172"/>
        <v>9</v>
      </c>
      <c r="AG62" s="120"/>
      <c r="AH62" s="161"/>
      <c r="AI62" s="161"/>
      <c r="AJ62" s="161"/>
      <c r="AK62" s="153">
        <f t="shared" si="173"/>
        <v>4</v>
      </c>
      <c r="AM62" s="153">
        <f t="shared" si="174"/>
        <v>4.5</v>
      </c>
      <c r="AN62" s="108"/>
      <c r="AO62" s="120">
        <f t="shared" si="7"/>
        <v>19.5</v>
      </c>
      <c r="AP62" s="133">
        <f t="shared" si="8"/>
        <v>18.50411862</v>
      </c>
      <c r="AQ62" s="108"/>
      <c r="AR62" s="107"/>
      <c r="AT62" s="107"/>
      <c r="AV62" s="118">
        <v>0.0</v>
      </c>
      <c r="AW62" s="118">
        <v>0.0</v>
      </c>
      <c r="AY62" s="118">
        <v>1.0</v>
      </c>
      <c r="BA62" s="118">
        <v>0.0</v>
      </c>
      <c r="BC62" s="118">
        <v>3.0</v>
      </c>
      <c r="BE62" s="118">
        <v>1.0</v>
      </c>
      <c r="BF62" s="118">
        <v>0.0</v>
      </c>
      <c r="BH62" s="118">
        <v>0.0</v>
      </c>
      <c r="BI62" s="108"/>
      <c r="BJ62" s="148"/>
      <c r="BK62" s="149"/>
      <c r="BL62" s="149"/>
      <c r="BM62" s="162">
        <f t="shared" ref="BM62:BN62" si="185">AV62*BM$4</f>
        <v>0</v>
      </c>
      <c r="BN62" s="162">
        <f t="shared" si="185"/>
        <v>0</v>
      </c>
      <c r="BP62" s="162">
        <f t="shared" si="176"/>
        <v>4</v>
      </c>
      <c r="BR62" s="162">
        <f t="shared" si="177"/>
        <v>0</v>
      </c>
      <c r="BT62" s="162">
        <f t="shared" si="178"/>
        <v>0</v>
      </c>
      <c r="BV62" s="162">
        <f t="shared" ref="BV62:BW62" si="186">BE62*BV$4</f>
        <v>10</v>
      </c>
      <c r="BW62" s="162">
        <f t="shared" si="186"/>
        <v>0</v>
      </c>
      <c r="BY62" s="162">
        <f t="shared" si="180"/>
        <v>0</v>
      </c>
      <c r="BZ62" s="108"/>
      <c r="CA62" s="120">
        <f t="shared" si="11"/>
        <v>14</v>
      </c>
      <c r="CB62" s="133">
        <f t="shared" si="12"/>
        <v>2.356241234</v>
      </c>
      <c r="CC62" s="108"/>
      <c r="CD62" s="133">
        <f t="shared" si="181"/>
        <v>22.86035985</v>
      </c>
      <c r="CF62" s="133">
        <f t="shared" si="182"/>
        <v>27.1857855</v>
      </c>
      <c r="CG62" s="108"/>
    </row>
    <row r="63">
      <c r="A63" s="182">
        <v>5.0</v>
      </c>
      <c r="B63" s="152" t="s">
        <v>136</v>
      </c>
      <c r="D63" s="153">
        <v>0.0</v>
      </c>
      <c r="E63" s="108"/>
      <c r="F63" s="197">
        <v>2.0</v>
      </c>
      <c r="G63" s="198"/>
      <c r="H63" s="199">
        <f t="shared" si="167"/>
        <v>6</v>
      </c>
      <c r="I63" s="198"/>
      <c r="J63" s="149">
        <f t="shared" si="168"/>
        <v>6</v>
      </c>
      <c r="K63" s="181">
        <f t="shared" si="5"/>
        <v>8.79389313</v>
      </c>
      <c r="L63" s="108"/>
      <c r="M63" s="200"/>
      <c r="N63" s="201">
        <v>0.0</v>
      </c>
      <c r="O63" s="204"/>
      <c r="P63" s="165">
        <f t="shared" si="169"/>
        <v>0</v>
      </c>
      <c r="Q63" s="113">
        <f t="shared" si="170"/>
        <v>0</v>
      </c>
      <c r="R63" s="181">
        <f t="shared" si="6"/>
        <v>0</v>
      </c>
      <c r="S63" s="108"/>
      <c r="T63" s="115">
        <v>2.0</v>
      </c>
      <c r="V63" s="158">
        <v>4.0</v>
      </c>
      <c r="W63" s="107"/>
      <c r="X63" s="112"/>
      <c r="Z63" s="112"/>
      <c r="AA63" s="202">
        <v>1.0</v>
      </c>
      <c r="AB63" s="159">
        <v>1.0</v>
      </c>
      <c r="AC63" s="153">
        <f t="shared" si="171"/>
        <v>4</v>
      </c>
      <c r="AE63" s="160">
        <f t="shared" si="172"/>
        <v>12</v>
      </c>
      <c r="AG63" s="120"/>
      <c r="AH63" s="161"/>
      <c r="AI63" s="161"/>
      <c r="AJ63" s="161"/>
      <c r="AK63" s="153">
        <f t="shared" si="173"/>
        <v>0.25</v>
      </c>
      <c r="AM63" s="153">
        <f t="shared" si="174"/>
        <v>1</v>
      </c>
      <c r="AN63" s="108"/>
      <c r="AO63" s="120">
        <f t="shared" si="7"/>
        <v>17.25</v>
      </c>
      <c r="AP63" s="133">
        <f t="shared" si="8"/>
        <v>16.36902801</v>
      </c>
      <c r="AQ63" s="108"/>
      <c r="AR63" s="107"/>
      <c r="AT63" s="107"/>
      <c r="AV63" s="118">
        <v>3.0</v>
      </c>
      <c r="AW63" s="118">
        <v>3.0</v>
      </c>
      <c r="AY63" s="118">
        <v>0.0</v>
      </c>
      <c r="BA63" s="118">
        <v>0.0</v>
      </c>
      <c r="BC63" s="118">
        <v>0.0</v>
      </c>
      <c r="BE63" s="118">
        <v>2.0</v>
      </c>
      <c r="BF63" s="118">
        <v>0.0</v>
      </c>
      <c r="BH63" s="118">
        <v>0.0</v>
      </c>
      <c r="BI63" s="108"/>
      <c r="BJ63" s="149"/>
      <c r="BK63" s="149"/>
      <c r="BL63" s="149"/>
      <c r="BM63" s="162">
        <f t="shared" ref="BM63:BN63" si="187">AV63*BM$4</f>
        <v>15</v>
      </c>
      <c r="BN63" s="162">
        <f t="shared" si="187"/>
        <v>18</v>
      </c>
      <c r="BP63" s="162">
        <f t="shared" si="176"/>
        <v>0</v>
      </c>
      <c r="BR63" s="162">
        <f t="shared" si="177"/>
        <v>0</v>
      </c>
      <c r="BT63" s="162">
        <f t="shared" si="178"/>
        <v>0</v>
      </c>
      <c r="BV63" s="162">
        <f t="shared" ref="BV63:BW63" si="188">BE63*BV$4</f>
        <v>20</v>
      </c>
      <c r="BW63" s="162">
        <f t="shared" si="188"/>
        <v>0</v>
      </c>
      <c r="BY63" s="162">
        <f t="shared" si="180"/>
        <v>0</v>
      </c>
      <c r="BZ63" s="108"/>
      <c r="CA63" s="120">
        <f t="shared" si="11"/>
        <v>53</v>
      </c>
      <c r="CB63" s="133">
        <f t="shared" si="12"/>
        <v>8.920056101</v>
      </c>
      <c r="CC63" s="108"/>
      <c r="CD63" s="133">
        <f t="shared" si="181"/>
        <v>34.08297724</v>
      </c>
      <c r="CF63" s="133">
        <f t="shared" si="182"/>
        <v>38.40840289</v>
      </c>
      <c r="CG63" s="108"/>
    </row>
    <row r="64">
      <c r="A64" s="152">
        <v>6.0</v>
      </c>
      <c r="B64" s="152" t="s">
        <v>137</v>
      </c>
      <c r="D64" s="153">
        <v>2.0</v>
      </c>
      <c r="E64" s="108"/>
      <c r="F64" s="197">
        <v>0.0</v>
      </c>
      <c r="G64" s="198"/>
      <c r="H64" s="199">
        <f t="shared" si="167"/>
        <v>0</v>
      </c>
      <c r="I64" s="198"/>
      <c r="J64" s="149">
        <f t="shared" si="168"/>
        <v>0</v>
      </c>
      <c r="K64" s="181">
        <f t="shared" si="5"/>
        <v>0</v>
      </c>
      <c r="L64" s="108"/>
      <c r="M64" s="200"/>
      <c r="N64" s="201">
        <v>0.0</v>
      </c>
      <c r="O64" s="113"/>
      <c r="P64" s="165">
        <f t="shared" si="169"/>
        <v>0</v>
      </c>
      <c r="Q64" s="113">
        <f t="shared" si="170"/>
        <v>0</v>
      </c>
      <c r="R64" s="181">
        <f t="shared" si="6"/>
        <v>0</v>
      </c>
      <c r="S64" s="108"/>
      <c r="T64" s="115">
        <v>0.0</v>
      </c>
      <c r="V64" s="158">
        <v>0.0</v>
      </c>
      <c r="W64" s="107"/>
      <c r="X64" s="112"/>
      <c r="Y64" s="112"/>
      <c r="Z64" s="112"/>
      <c r="AA64" s="183">
        <v>0.0</v>
      </c>
      <c r="AB64" s="159">
        <v>0.0</v>
      </c>
      <c r="AC64" s="153">
        <f t="shared" si="171"/>
        <v>0</v>
      </c>
      <c r="AE64" s="160">
        <f t="shared" si="172"/>
        <v>0</v>
      </c>
      <c r="AG64" s="120"/>
      <c r="AH64" s="161"/>
      <c r="AI64" s="161"/>
      <c r="AJ64" s="161"/>
      <c r="AK64" s="153">
        <f t="shared" si="173"/>
        <v>0</v>
      </c>
      <c r="AM64" s="153">
        <f t="shared" si="174"/>
        <v>0</v>
      </c>
      <c r="AN64" s="108"/>
      <c r="AO64" s="120">
        <f t="shared" si="7"/>
        <v>0</v>
      </c>
      <c r="AP64" s="133">
        <f t="shared" si="8"/>
        <v>0</v>
      </c>
      <c r="AQ64" s="108"/>
      <c r="AR64" s="107"/>
      <c r="AT64" s="107"/>
      <c r="AV64" s="118">
        <v>0.0</v>
      </c>
      <c r="AW64" s="118">
        <v>0.0</v>
      </c>
      <c r="AY64" s="118">
        <v>0.0</v>
      </c>
      <c r="BA64" s="118">
        <v>0.0</v>
      </c>
      <c r="BC64" s="118">
        <v>0.0</v>
      </c>
      <c r="BE64" s="118">
        <v>0.0</v>
      </c>
      <c r="BF64" s="118">
        <v>0.0</v>
      </c>
      <c r="BH64" s="118">
        <v>0.0</v>
      </c>
      <c r="BI64" s="108"/>
      <c r="BJ64" s="149"/>
      <c r="BK64" s="149"/>
      <c r="BL64" s="149"/>
      <c r="BM64" s="162">
        <f t="shared" ref="BM64:BN64" si="189">AV64*BM$4</f>
        <v>0</v>
      </c>
      <c r="BN64" s="162">
        <f t="shared" si="189"/>
        <v>0</v>
      </c>
      <c r="BP64" s="162">
        <f t="shared" si="176"/>
        <v>0</v>
      </c>
      <c r="BR64" s="162">
        <f t="shared" si="177"/>
        <v>0</v>
      </c>
      <c r="BT64" s="162">
        <f t="shared" si="178"/>
        <v>0</v>
      </c>
      <c r="BV64" s="162">
        <f t="shared" ref="BV64:BW64" si="190">BE64*BV$4</f>
        <v>0</v>
      </c>
      <c r="BW64" s="162">
        <f t="shared" si="190"/>
        <v>0</v>
      </c>
      <c r="BY64" s="162">
        <f t="shared" si="180"/>
        <v>0</v>
      </c>
      <c r="BZ64" s="108"/>
      <c r="CA64" s="120">
        <f t="shared" si="11"/>
        <v>0</v>
      </c>
      <c r="CB64" s="133">
        <f t="shared" si="12"/>
        <v>0</v>
      </c>
      <c r="CC64" s="108"/>
      <c r="CD64" s="133">
        <f t="shared" si="181"/>
        <v>2</v>
      </c>
      <c r="CF64" s="133">
        <f t="shared" si="182"/>
        <v>6.32542565</v>
      </c>
      <c r="CG64" s="108"/>
    </row>
    <row r="65">
      <c r="A65" s="152">
        <v>7.0</v>
      </c>
      <c r="B65" s="152" t="s">
        <v>138</v>
      </c>
      <c r="D65" s="153">
        <v>3.0</v>
      </c>
      <c r="E65" s="108"/>
      <c r="F65" s="197">
        <v>0.0</v>
      </c>
      <c r="G65" s="198"/>
      <c r="H65" s="199">
        <f t="shared" si="167"/>
        <v>0</v>
      </c>
      <c r="I65" s="198"/>
      <c r="J65" s="149">
        <f t="shared" si="168"/>
        <v>0</v>
      </c>
      <c r="K65" s="181">
        <f t="shared" si="5"/>
        <v>0</v>
      </c>
      <c r="L65" s="108"/>
      <c r="M65" s="200"/>
      <c r="N65" s="201">
        <v>0.0</v>
      </c>
      <c r="O65" s="113"/>
      <c r="P65" s="165">
        <f t="shared" si="169"/>
        <v>0</v>
      </c>
      <c r="Q65" s="113">
        <f t="shared" si="170"/>
        <v>0</v>
      </c>
      <c r="R65" s="181">
        <f t="shared" si="6"/>
        <v>0</v>
      </c>
      <c r="S65" s="108"/>
      <c r="T65" s="115">
        <v>0.0</v>
      </c>
      <c r="V65" s="158">
        <v>0.0</v>
      </c>
      <c r="W65" s="107"/>
      <c r="X65" s="112"/>
      <c r="Y65" s="112"/>
      <c r="Z65" s="112"/>
      <c r="AA65" s="183">
        <v>0.0</v>
      </c>
      <c r="AB65" s="159">
        <v>0.0</v>
      </c>
      <c r="AC65" s="153">
        <f t="shared" si="171"/>
        <v>0</v>
      </c>
      <c r="AE65" s="160">
        <f t="shared" si="172"/>
        <v>0</v>
      </c>
      <c r="AG65" s="120"/>
      <c r="AH65" s="161"/>
      <c r="AI65" s="161"/>
      <c r="AJ65" s="161"/>
      <c r="AK65" s="153">
        <f t="shared" si="173"/>
        <v>0</v>
      </c>
      <c r="AM65" s="153">
        <f t="shared" si="174"/>
        <v>0</v>
      </c>
      <c r="AN65" s="108"/>
      <c r="AO65" s="120">
        <f t="shared" si="7"/>
        <v>0</v>
      </c>
      <c r="AP65" s="133">
        <f t="shared" si="8"/>
        <v>0</v>
      </c>
      <c r="AQ65" s="108"/>
      <c r="AR65" s="107"/>
      <c r="AT65" s="107"/>
      <c r="AV65" s="118">
        <v>0.0</v>
      </c>
      <c r="AW65" s="118">
        <v>0.0</v>
      </c>
      <c r="AY65" s="118">
        <v>0.0</v>
      </c>
      <c r="BA65" s="118">
        <v>0.0</v>
      </c>
      <c r="BC65" s="118">
        <v>0.0</v>
      </c>
      <c r="BE65" s="118">
        <v>0.0</v>
      </c>
      <c r="BF65" s="118">
        <v>0.0</v>
      </c>
      <c r="BH65" s="118">
        <v>0.0</v>
      </c>
      <c r="BI65" s="108"/>
      <c r="BJ65" s="148"/>
      <c r="BK65" s="149"/>
      <c r="BL65" s="149"/>
      <c r="BM65" s="162">
        <f t="shared" ref="BM65:BN65" si="191">AV65*BM$4</f>
        <v>0</v>
      </c>
      <c r="BN65" s="162">
        <f t="shared" si="191"/>
        <v>0</v>
      </c>
      <c r="BP65" s="162">
        <f t="shared" si="176"/>
        <v>0</v>
      </c>
      <c r="BR65" s="162">
        <f t="shared" si="177"/>
        <v>0</v>
      </c>
      <c r="BT65" s="162">
        <f t="shared" si="178"/>
        <v>0</v>
      </c>
      <c r="BV65" s="162">
        <f t="shared" ref="BV65:BW65" si="192">BE65*BV$4</f>
        <v>0</v>
      </c>
      <c r="BW65" s="162">
        <f t="shared" si="192"/>
        <v>0</v>
      </c>
      <c r="BY65" s="162">
        <f t="shared" si="180"/>
        <v>0</v>
      </c>
      <c r="BZ65" s="108"/>
      <c r="CA65" s="120">
        <f t="shared" si="11"/>
        <v>0</v>
      </c>
      <c r="CB65" s="133">
        <f t="shared" si="12"/>
        <v>0</v>
      </c>
      <c r="CC65" s="108"/>
      <c r="CD65" s="133">
        <f t="shared" si="181"/>
        <v>3</v>
      </c>
      <c r="CF65" s="133">
        <f t="shared" si="182"/>
        <v>7.32542565</v>
      </c>
      <c r="CG65" s="108"/>
    </row>
    <row r="66">
      <c r="A66" s="152">
        <v>8.0</v>
      </c>
      <c r="B66" s="152" t="s">
        <v>139</v>
      </c>
      <c r="D66" s="153">
        <v>2.0</v>
      </c>
      <c r="E66" s="108"/>
      <c r="F66" s="197">
        <v>0.0</v>
      </c>
      <c r="G66" s="198"/>
      <c r="H66" s="199">
        <f t="shared" si="167"/>
        <v>0</v>
      </c>
      <c r="I66" s="198"/>
      <c r="J66" s="149">
        <f t="shared" si="168"/>
        <v>0</v>
      </c>
      <c r="K66" s="181">
        <f t="shared" si="5"/>
        <v>0</v>
      </c>
      <c r="L66" s="108"/>
      <c r="M66" s="200"/>
      <c r="N66" s="201">
        <v>0.0</v>
      </c>
      <c r="O66" s="113"/>
      <c r="P66" s="165">
        <f t="shared" si="169"/>
        <v>0</v>
      </c>
      <c r="Q66" s="113">
        <f t="shared" si="170"/>
        <v>0</v>
      </c>
      <c r="R66" s="181">
        <f t="shared" si="6"/>
        <v>0</v>
      </c>
      <c r="S66" s="108"/>
      <c r="T66" s="115">
        <v>0.0</v>
      </c>
      <c r="V66" s="158">
        <v>0.0</v>
      </c>
      <c r="W66" s="107"/>
      <c r="X66" s="112"/>
      <c r="Y66" s="112"/>
      <c r="Z66" s="112"/>
      <c r="AA66" s="183">
        <v>0.0</v>
      </c>
      <c r="AB66" s="159">
        <v>0.0</v>
      </c>
      <c r="AC66" s="153">
        <f t="shared" si="171"/>
        <v>0</v>
      </c>
      <c r="AE66" s="160">
        <f t="shared" si="172"/>
        <v>0</v>
      </c>
      <c r="AG66" s="120"/>
      <c r="AH66" s="161"/>
      <c r="AI66" s="161"/>
      <c r="AJ66" s="161"/>
      <c r="AK66" s="153">
        <f t="shared" si="173"/>
        <v>0</v>
      </c>
      <c r="AM66" s="153">
        <f t="shared" si="174"/>
        <v>0</v>
      </c>
      <c r="AN66" s="108"/>
      <c r="AO66" s="120">
        <f t="shared" si="7"/>
        <v>0</v>
      </c>
      <c r="AP66" s="133">
        <f t="shared" si="8"/>
        <v>0</v>
      </c>
      <c r="AQ66" s="108"/>
      <c r="AR66" s="107"/>
      <c r="AT66" s="107"/>
      <c r="AV66" s="118">
        <v>0.0</v>
      </c>
      <c r="AW66" s="118">
        <v>1.0</v>
      </c>
      <c r="AY66" s="118">
        <v>0.0</v>
      </c>
      <c r="BA66" s="118">
        <v>0.0</v>
      </c>
      <c r="BC66" s="118">
        <v>0.0</v>
      </c>
      <c r="BE66" s="118">
        <v>0.0</v>
      </c>
      <c r="BF66" s="118">
        <v>1.0</v>
      </c>
      <c r="BH66" s="118">
        <v>0.0</v>
      </c>
      <c r="BI66" s="108"/>
      <c r="BJ66" s="148"/>
      <c r="BK66" s="149"/>
      <c r="BL66" s="149"/>
      <c r="BM66" s="162">
        <f t="shared" ref="BM66:BN66" si="193">AV66*BM$4</f>
        <v>0</v>
      </c>
      <c r="BN66" s="162">
        <f t="shared" si="193"/>
        <v>6</v>
      </c>
      <c r="BP66" s="162">
        <f t="shared" si="176"/>
        <v>0</v>
      </c>
      <c r="BR66" s="162">
        <f t="shared" si="177"/>
        <v>0</v>
      </c>
      <c r="BT66" s="162">
        <f t="shared" si="178"/>
        <v>0</v>
      </c>
      <c r="BV66" s="162">
        <f t="shared" ref="BV66:BW66" si="194">BE66*BV$4</f>
        <v>0</v>
      </c>
      <c r="BW66" s="162">
        <f t="shared" si="194"/>
        <v>5</v>
      </c>
      <c r="BY66" s="162">
        <f t="shared" si="180"/>
        <v>0</v>
      </c>
      <c r="BZ66" s="108"/>
      <c r="CA66" s="120">
        <f t="shared" si="11"/>
        <v>11</v>
      </c>
      <c r="CB66" s="133">
        <f t="shared" si="12"/>
        <v>1.851332398</v>
      </c>
      <c r="CC66" s="108"/>
      <c r="CD66" s="133">
        <f t="shared" si="181"/>
        <v>3.851332398</v>
      </c>
      <c r="CF66" s="133">
        <f t="shared" si="182"/>
        <v>8.176758049</v>
      </c>
      <c r="CG66" s="108"/>
    </row>
    <row r="67">
      <c r="A67" s="152">
        <v>9.0</v>
      </c>
      <c r="B67" s="152" t="s">
        <v>22</v>
      </c>
      <c r="D67" s="153">
        <v>2.0</v>
      </c>
      <c r="E67" s="108"/>
      <c r="F67" s="197">
        <v>6.0</v>
      </c>
      <c r="G67" s="198"/>
      <c r="H67" s="199">
        <f t="shared" si="167"/>
        <v>18</v>
      </c>
      <c r="I67" s="198"/>
      <c r="J67" s="149">
        <f t="shared" si="168"/>
        <v>18</v>
      </c>
      <c r="K67" s="181">
        <f t="shared" si="5"/>
        <v>26.38167939</v>
      </c>
      <c r="L67" s="108"/>
      <c r="M67" s="200"/>
      <c r="N67" s="201">
        <v>7.0</v>
      </c>
      <c r="O67" s="113"/>
      <c r="P67" s="165">
        <f t="shared" si="169"/>
        <v>7</v>
      </c>
      <c r="Q67" s="113">
        <f t="shared" si="170"/>
        <v>7</v>
      </c>
      <c r="R67" s="181">
        <f t="shared" si="6"/>
        <v>17.53043478</v>
      </c>
      <c r="S67" s="108"/>
      <c r="T67" s="115">
        <v>0.0</v>
      </c>
      <c r="V67" s="158">
        <v>0.0</v>
      </c>
      <c r="W67" s="107"/>
      <c r="X67" s="112"/>
      <c r="Y67" s="112"/>
      <c r="Z67" s="112"/>
      <c r="AA67" s="183">
        <v>0.0</v>
      </c>
      <c r="AB67" s="159">
        <v>0.0</v>
      </c>
      <c r="AC67" s="153">
        <f t="shared" si="171"/>
        <v>0</v>
      </c>
      <c r="AE67" s="160">
        <f t="shared" si="172"/>
        <v>0</v>
      </c>
      <c r="AG67" s="120"/>
      <c r="AH67" s="161"/>
      <c r="AI67" s="161"/>
      <c r="AJ67" s="161"/>
      <c r="AK67" s="153">
        <f t="shared" si="173"/>
        <v>0</v>
      </c>
      <c r="AM67" s="153">
        <f t="shared" si="174"/>
        <v>0</v>
      </c>
      <c r="AN67" s="108"/>
      <c r="AO67" s="120">
        <f t="shared" si="7"/>
        <v>0</v>
      </c>
      <c r="AP67" s="133">
        <f t="shared" si="8"/>
        <v>0</v>
      </c>
      <c r="AQ67" s="108"/>
      <c r="AR67" s="107"/>
      <c r="AT67" s="107"/>
      <c r="AV67" s="118">
        <v>1.0</v>
      </c>
      <c r="AW67" s="118">
        <v>1.0</v>
      </c>
      <c r="AY67" s="118">
        <v>0.0</v>
      </c>
      <c r="BA67" s="118">
        <v>0.0</v>
      </c>
      <c r="BC67" s="118">
        <v>0.0</v>
      </c>
      <c r="BE67" s="118">
        <v>0.0</v>
      </c>
      <c r="BF67" s="118">
        <v>0.0</v>
      </c>
      <c r="BH67" s="118">
        <v>0.0</v>
      </c>
      <c r="BI67" s="108"/>
      <c r="BJ67" s="148"/>
      <c r="BK67" s="149"/>
      <c r="BL67" s="149"/>
      <c r="BM67" s="162">
        <f t="shared" ref="BM67:BN67" si="195">AV67*BM$4</f>
        <v>5</v>
      </c>
      <c r="BN67" s="162">
        <f t="shared" si="195"/>
        <v>6</v>
      </c>
      <c r="BP67" s="162">
        <f t="shared" si="176"/>
        <v>0</v>
      </c>
      <c r="BR67" s="162">
        <f t="shared" si="177"/>
        <v>0</v>
      </c>
      <c r="BT67" s="162">
        <f t="shared" si="178"/>
        <v>0</v>
      </c>
      <c r="BV67" s="162">
        <f t="shared" ref="BV67:BW67" si="196">BE67*BV$4</f>
        <v>0</v>
      </c>
      <c r="BW67" s="162">
        <f t="shared" si="196"/>
        <v>0</v>
      </c>
      <c r="BY67" s="162">
        <f t="shared" si="180"/>
        <v>0</v>
      </c>
      <c r="BZ67" s="108"/>
      <c r="CA67" s="120">
        <f t="shared" si="11"/>
        <v>11</v>
      </c>
      <c r="CB67" s="133">
        <f t="shared" si="12"/>
        <v>1.851332398</v>
      </c>
      <c r="CC67" s="108"/>
      <c r="CD67" s="133">
        <f t="shared" si="181"/>
        <v>47.76344657</v>
      </c>
      <c r="CF67" s="133">
        <f t="shared" si="182"/>
        <v>52.08887222</v>
      </c>
      <c r="CG67" s="108"/>
    </row>
    <row r="68">
      <c r="A68" s="152"/>
      <c r="B68" s="152"/>
      <c r="D68" s="153"/>
      <c r="E68" s="108"/>
      <c r="F68" s="206"/>
      <c r="G68" s="198"/>
      <c r="H68" s="199">
        <f t="shared" si="167"/>
        <v>0</v>
      </c>
      <c r="I68" s="198"/>
      <c r="J68" s="149">
        <f t="shared" si="168"/>
        <v>0</v>
      </c>
      <c r="K68" s="181">
        <f t="shared" si="5"/>
        <v>0</v>
      </c>
      <c r="L68" s="108"/>
      <c r="M68" s="200"/>
      <c r="N68" s="207"/>
      <c r="O68" s="113"/>
      <c r="P68" s="165">
        <f t="shared" si="169"/>
        <v>0</v>
      </c>
      <c r="Q68" s="113">
        <f t="shared" si="170"/>
        <v>0</v>
      </c>
      <c r="R68" s="181">
        <f t="shared" si="6"/>
        <v>0</v>
      </c>
      <c r="S68" s="108"/>
      <c r="T68" s="115"/>
      <c r="V68" s="158"/>
      <c r="W68" s="107"/>
      <c r="X68" s="112"/>
      <c r="Y68" s="112"/>
      <c r="Z68" s="112"/>
      <c r="AA68" s="183"/>
      <c r="AB68" s="159"/>
      <c r="AC68" s="153">
        <f t="shared" si="171"/>
        <v>0</v>
      </c>
      <c r="AE68" s="160">
        <f t="shared" si="172"/>
        <v>0</v>
      </c>
      <c r="AG68" s="120"/>
      <c r="AH68" s="161"/>
      <c r="AI68" s="161"/>
      <c r="AJ68" s="161"/>
      <c r="AK68" s="153">
        <f t="shared" si="173"/>
        <v>0</v>
      </c>
      <c r="AM68" s="153">
        <f t="shared" si="174"/>
        <v>0</v>
      </c>
      <c r="AN68" s="108"/>
      <c r="AO68" s="120">
        <f t="shared" si="7"/>
        <v>0</v>
      </c>
      <c r="AP68" s="133">
        <f t="shared" si="8"/>
        <v>0</v>
      </c>
      <c r="AQ68" s="108"/>
      <c r="AR68" s="107"/>
      <c r="AT68" s="107"/>
      <c r="AV68" s="113"/>
      <c r="AW68" s="113"/>
      <c r="AY68" s="113"/>
      <c r="BA68" s="113"/>
      <c r="BC68" s="113"/>
      <c r="BE68" s="113"/>
      <c r="BF68" s="113"/>
      <c r="BH68" s="113"/>
      <c r="BI68" s="108"/>
      <c r="BJ68" s="148"/>
      <c r="BK68" s="149"/>
      <c r="BL68" s="149"/>
      <c r="BM68" s="162">
        <f t="shared" ref="BM68:BN68" si="197">AV68*BM$4</f>
        <v>0</v>
      </c>
      <c r="BN68" s="162">
        <f t="shared" si="197"/>
        <v>0</v>
      </c>
      <c r="BP68" s="162">
        <f t="shared" si="176"/>
        <v>0</v>
      </c>
      <c r="BR68" s="162">
        <f t="shared" si="177"/>
        <v>0</v>
      </c>
      <c r="BT68" s="162">
        <f t="shared" si="178"/>
        <v>0</v>
      </c>
      <c r="BV68" s="162">
        <f t="shared" ref="BV68:BW68" si="198">BE68*BV$4</f>
        <v>0</v>
      </c>
      <c r="BW68" s="162">
        <f t="shared" si="198"/>
        <v>0</v>
      </c>
      <c r="BY68" s="162">
        <f t="shared" si="180"/>
        <v>0</v>
      </c>
      <c r="BZ68" s="108"/>
      <c r="CA68" s="120">
        <f t="shared" si="11"/>
        <v>0</v>
      </c>
      <c r="CB68" s="133">
        <f t="shared" si="12"/>
        <v>0</v>
      </c>
      <c r="CC68" s="108"/>
      <c r="CD68" s="120"/>
      <c r="CF68" s="120"/>
      <c r="CG68" s="108"/>
    </row>
    <row r="69">
      <c r="A69" s="152"/>
      <c r="B69" s="152"/>
      <c r="D69" s="153"/>
      <c r="E69" s="108"/>
      <c r="F69" s="206"/>
      <c r="G69" s="198"/>
      <c r="H69" s="199">
        <f t="shared" si="167"/>
        <v>0</v>
      </c>
      <c r="I69" s="198"/>
      <c r="J69" s="149">
        <f t="shared" si="168"/>
        <v>0</v>
      </c>
      <c r="K69" s="181">
        <f t="shared" si="5"/>
        <v>0</v>
      </c>
      <c r="L69" s="108"/>
      <c r="M69" s="200"/>
      <c r="N69" s="207"/>
      <c r="O69" s="113"/>
      <c r="P69" s="165">
        <f t="shared" si="169"/>
        <v>0</v>
      </c>
      <c r="Q69" s="113">
        <f t="shared" si="170"/>
        <v>0</v>
      </c>
      <c r="R69" s="181">
        <f t="shared" si="6"/>
        <v>0</v>
      </c>
      <c r="S69" s="108"/>
      <c r="T69" s="115"/>
      <c r="V69" s="158"/>
      <c r="W69" s="107"/>
      <c r="X69" s="112"/>
      <c r="Y69" s="112"/>
      <c r="Z69" s="112"/>
      <c r="AA69" s="183"/>
      <c r="AB69" s="159"/>
      <c r="AC69" s="153">
        <f t="shared" si="171"/>
        <v>0</v>
      </c>
      <c r="AE69" s="160">
        <f t="shared" si="172"/>
        <v>0</v>
      </c>
      <c r="AG69" s="120"/>
      <c r="AH69" s="161"/>
      <c r="AI69" s="161"/>
      <c r="AJ69" s="161"/>
      <c r="AK69" s="153">
        <f t="shared" si="173"/>
        <v>0</v>
      </c>
      <c r="AM69" s="153">
        <f t="shared" si="174"/>
        <v>0</v>
      </c>
      <c r="AN69" s="108"/>
      <c r="AO69" s="120">
        <f t="shared" si="7"/>
        <v>0</v>
      </c>
      <c r="AP69" s="133">
        <f t="shared" si="8"/>
        <v>0</v>
      </c>
      <c r="AQ69" s="108"/>
      <c r="AR69" s="107"/>
      <c r="AT69" s="107"/>
      <c r="AV69" s="113"/>
      <c r="AW69" s="113"/>
      <c r="AY69" s="113"/>
      <c r="BA69" s="113"/>
      <c r="BC69" s="113"/>
      <c r="BE69" s="113"/>
      <c r="BF69" s="113"/>
      <c r="BH69" s="113"/>
      <c r="BI69" s="108"/>
      <c r="BJ69" s="148"/>
      <c r="BK69" s="149"/>
      <c r="BL69" s="149"/>
      <c r="BM69" s="162">
        <f t="shared" ref="BM69:BN69" si="199">AV69*BM$4</f>
        <v>0</v>
      </c>
      <c r="BN69" s="162">
        <f t="shared" si="199"/>
        <v>0</v>
      </c>
      <c r="BP69" s="162">
        <f t="shared" si="176"/>
        <v>0</v>
      </c>
      <c r="BR69" s="162">
        <f t="shared" si="177"/>
        <v>0</v>
      </c>
      <c r="BT69" s="162">
        <f t="shared" si="178"/>
        <v>0</v>
      </c>
      <c r="BV69" s="162">
        <f t="shared" ref="BV69:BW69" si="200">BE69*BV$4</f>
        <v>0</v>
      </c>
      <c r="BW69" s="162">
        <f t="shared" si="200"/>
        <v>0</v>
      </c>
      <c r="BY69" s="162">
        <f t="shared" si="180"/>
        <v>0</v>
      </c>
      <c r="BZ69" s="108"/>
      <c r="CA69" s="120">
        <f t="shared" si="11"/>
        <v>0</v>
      </c>
      <c r="CB69" s="133">
        <f t="shared" si="12"/>
        <v>0</v>
      </c>
      <c r="CC69" s="108"/>
      <c r="CD69" s="120"/>
      <c r="CF69" s="120"/>
      <c r="CG69" s="108"/>
    </row>
    <row r="70">
      <c r="A70" s="166"/>
      <c r="B70" s="166"/>
      <c r="C70" s="122"/>
      <c r="D70" s="167"/>
      <c r="E70" s="121"/>
      <c r="F70" s="209"/>
      <c r="G70" s="210"/>
      <c r="H70" s="211">
        <f t="shared" si="167"/>
        <v>0</v>
      </c>
      <c r="I70" s="210"/>
      <c r="J70" s="180">
        <f t="shared" si="168"/>
        <v>0</v>
      </c>
      <c r="K70" s="216">
        <f t="shared" si="5"/>
        <v>0</v>
      </c>
      <c r="L70" s="121"/>
      <c r="M70" s="212"/>
      <c r="N70" s="213"/>
      <c r="O70" s="214"/>
      <c r="P70" s="215">
        <f t="shared" si="169"/>
        <v>0</v>
      </c>
      <c r="Q70" s="123">
        <f t="shared" si="170"/>
        <v>0</v>
      </c>
      <c r="R70" s="216">
        <f t="shared" si="6"/>
        <v>0</v>
      </c>
      <c r="S70" s="121"/>
      <c r="T70" s="174"/>
      <c r="U70" s="122"/>
      <c r="V70" s="175"/>
      <c r="W70" s="119"/>
      <c r="X70" s="176"/>
      <c r="Y70" s="176"/>
      <c r="Z70" s="176"/>
      <c r="AA70" s="176"/>
      <c r="AB70" s="223"/>
      <c r="AC70" s="167">
        <f t="shared" si="171"/>
        <v>0</v>
      </c>
      <c r="AD70" s="122"/>
      <c r="AE70" s="177">
        <f t="shared" si="172"/>
        <v>0</v>
      </c>
      <c r="AF70" s="122"/>
      <c r="AG70" s="169"/>
      <c r="AH70" s="178"/>
      <c r="AI70" s="178"/>
      <c r="AJ70" s="178"/>
      <c r="AK70" s="153">
        <f t="shared" si="173"/>
        <v>0</v>
      </c>
      <c r="AM70" s="153">
        <f t="shared" si="174"/>
        <v>0</v>
      </c>
      <c r="AN70" s="108"/>
      <c r="AO70" s="169">
        <f t="shared" si="7"/>
        <v>0</v>
      </c>
      <c r="AP70" s="170">
        <f t="shared" si="8"/>
        <v>0</v>
      </c>
      <c r="AQ70" s="121"/>
      <c r="AR70" s="119"/>
      <c r="AS70" s="122"/>
      <c r="AT70" s="119"/>
      <c r="AU70" s="122"/>
      <c r="AV70" s="123"/>
      <c r="AW70" s="123"/>
      <c r="AX70" s="122"/>
      <c r="AY70" s="123"/>
      <c r="AZ70" s="122"/>
      <c r="BA70" s="123"/>
      <c r="BB70" s="122"/>
      <c r="BC70" s="123"/>
      <c r="BD70" s="122"/>
      <c r="BE70" s="123"/>
      <c r="BF70" s="123"/>
      <c r="BG70" s="122"/>
      <c r="BH70" s="123"/>
      <c r="BI70" s="121"/>
      <c r="BJ70" s="179"/>
      <c r="BK70" s="180"/>
      <c r="BL70" s="180"/>
      <c r="BM70" s="224">
        <f t="shared" ref="BM70:BN70" si="201">AV70*BM$4</f>
        <v>0</v>
      </c>
      <c r="BN70" s="224">
        <f t="shared" si="201"/>
        <v>0</v>
      </c>
      <c r="BO70" s="122"/>
      <c r="BP70" s="224">
        <f t="shared" si="176"/>
        <v>0</v>
      </c>
      <c r="BQ70" s="122"/>
      <c r="BR70" s="224">
        <f t="shared" si="177"/>
        <v>0</v>
      </c>
      <c r="BS70" s="122"/>
      <c r="BT70" s="224">
        <f t="shared" si="178"/>
        <v>0</v>
      </c>
      <c r="BU70" s="122"/>
      <c r="BV70" s="224">
        <f t="shared" ref="BV70:BW70" si="202">BE70*BV$4</f>
        <v>0</v>
      </c>
      <c r="BW70" s="224">
        <f t="shared" si="202"/>
        <v>0</v>
      </c>
      <c r="BX70" s="122"/>
      <c r="BY70" s="224">
        <f t="shared" si="180"/>
        <v>0</v>
      </c>
      <c r="BZ70" s="121"/>
      <c r="CA70" s="169">
        <f t="shared" si="11"/>
        <v>0</v>
      </c>
      <c r="CB70" s="170">
        <f t="shared" si="12"/>
        <v>0</v>
      </c>
      <c r="CC70" s="121"/>
      <c r="CD70" s="169"/>
      <c r="CE70" s="122"/>
      <c r="CF70" s="169"/>
      <c r="CG70" s="121"/>
    </row>
    <row r="71">
      <c r="A71" s="225"/>
      <c r="B71" s="225"/>
      <c r="C71" s="225"/>
      <c r="D71" s="153"/>
      <c r="E71" s="153"/>
      <c r="F71" s="226"/>
      <c r="G71" s="227"/>
      <c r="H71" s="149"/>
      <c r="I71" s="227"/>
      <c r="J71" s="149"/>
      <c r="K71" s="181"/>
      <c r="L71" s="181"/>
      <c r="M71" s="227"/>
      <c r="N71" s="226"/>
      <c r="O71" s="204"/>
      <c r="P71" s="113"/>
      <c r="Q71" s="149"/>
      <c r="R71" s="181"/>
      <c r="S71" s="181"/>
      <c r="T71" s="115"/>
      <c r="U71" s="115"/>
      <c r="V71" s="158"/>
      <c r="W71" s="107"/>
      <c r="X71" s="112"/>
      <c r="Y71" s="112"/>
      <c r="Z71" s="112"/>
      <c r="AA71" s="183"/>
      <c r="AB71" s="116"/>
      <c r="AC71" s="153"/>
      <c r="AD71" s="153"/>
      <c r="AE71" s="160"/>
      <c r="AF71" s="160"/>
      <c r="AG71" s="120"/>
      <c r="AH71" s="161"/>
      <c r="AI71" s="161"/>
      <c r="AJ71" s="161"/>
      <c r="AK71" s="153"/>
      <c r="AL71" s="153"/>
      <c r="AM71" s="153"/>
      <c r="AN71" s="153"/>
      <c r="AO71" s="120"/>
      <c r="AP71" s="133"/>
      <c r="AQ71" s="133"/>
      <c r="AR71" s="107"/>
      <c r="AS71" s="107"/>
      <c r="AT71" s="107"/>
      <c r="AU71" s="107"/>
      <c r="AV71" s="113"/>
      <c r="AW71" s="113"/>
      <c r="AX71" s="113"/>
      <c r="AY71" s="113"/>
      <c r="AZ71" s="113"/>
      <c r="BA71" s="113"/>
      <c r="BB71" s="113"/>
      <c r="BC71" s="113"/>
      <c r="BD71" s="113"/>
      <c r="BE71" s="113"/>
      <c r="BF71" s="113"/>
      <c r="BG71" s="113"/>
      <c r="BH71" s="113"/>
      <c r="BI71" s="113"/>
      <c r="BJ71" s="149"/>
      <c r="BK71" s="149"/>
      <c r="BL71" s="149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20"/>
      <c r="CB71" s="133"/>
      <c r="CC71" s="133"/>
      <c r="CD71" s="120"/>
      <c r="CE71" s="120"/>
      <c r="CF71" s="120"/>
      <c r="CG71" s="120"/>
    </row>
  </sheetData>
  <mergeCells count="1842">
    <mergeCell ref="AG3:AH3"/>
    <mergeCell ref="AI3:AJ3"/>
    <mergeCell ref="AK3:AL3"/>
    <mergeCell ref="AM3:AN3"/>
    <mergeCell ref="AP3:AQ3"/>
    <mergeCell ref="AR3:AS3"/>
    <mergeCell ref="AT3:AU3"/>
    <mergeCell ref="A3:C3"/>
    <mergeCell ref="D3:E3"/>
    <mergeCell ref="K3:L3"/>
    <mergeCell ref="R3:S3"/>
    <mergeCell ref="T3:U3"/>
    <mergeCell ref="AC3:AD3"/>
    <mergeCell ref="AE3:AF3"/>
    <mergeCell ref="A1:C1"/>
    <mergeCell ref="D1:E1"/>
    <mergeCell ref="F1:L1"/>
    <mergeCell ref="M1:S1"/>
    <mergeCell ref="T1:AQ1"/>
    <mergeCell ref="AR1:CC1"/>
    <mergeCell ref="CD1:CG1"/>
    <mergeCell ref="AC2:AD2"/>
    <mergeCell ref="AE2:AF2"/>
    <mergeCell ref="AG2:AH2"/>
    <mergeCell ref="AI2:AJ2"/>
    <mergeCell ref="AK2:AL2"/>
    <mergeCell ref="AM2:AN2"/>
    <mergeCell ref="AP2:AQ2"/>
    <mergeCell ref="AR2:AS2"/>
    <mergeCell ref="AT2:AU2"/>
    <mergeCell ref="AW2:AX2"/>
    <mergeCell ref="AY2:AZ2"/>
    <mergeCell ref="BA2:BB2"/>
    <mergeCell ref="BC2:BD2"/>
    <mergeCell ref="BF2:BG2"/>
    <mergeCell ref="BY2:BZ2"/>
    <mergeCell ref="CB2:CC2"/>
    <mergeCell ref="CD2:CE2"/>
    <mergeCell ref="CF2:CG2"/>
    <mergeCell ref="CB3:CC3"/>
    <mergeCell ref="CD3:CE3"/>
    <mergeCell ref="BH2:BI2"/>
    <mergeCell ref="BJ2:BL2"/>
    <mergeCell ref="BN2:BO2"/>
    <mergeCell ref="BP2:BQ2"/>
    <mergeCell ref="BR2:BS2"/>
    <mergeCell ref="BT2:BU2"/>
    <mergeCell ref="BW2:BX2"/>
    <mergeCell ref="B2:C2"/>
    <mergeCell ref="D2:E2"/>
    <mergeCell ref="K2:L2"/>
    <mergeCell ref="R2:S2"/>
    <mergeCell ref="T2:U2"/>
    <mergeCell ref="W2:X2"/>
    <mergeCell ref="Y2:Z2"/>
    <mergeCell ref="BN4:BO4"/>
    <mergeCell ref="BP4:BQ4"/>
    <mergeCell ref="BR4:BS4"/>
    <mergeCell ref="BT4:BU4"/>
    <mergeCell ref="BW4:BX4"/>
    <mergeCell ref="BY4:BZ4"/>
    <mergeCell ref="CD4:CE4"/>
    <mergeCell ref="BH6:BI6"/>
    <mergeCell ref="BJ6:BL6"/>
    <mergeCell ref="AR6:AS6"/>
    <mergeCell ref="AT6:AU6"/>
    <mergeCell ref="AW6:AX6"/>
    <mergeCell ref="AY6:AZ6"/>
    <mergeCell ref="BA6:BB6"/>
    <mergeCell ref="BC6:BD6"/>
    <mergeCell ref="BF6:BG6"/>
    <mergeCell ref="AG4:AH4"/>
    <mergeCell ref="AI4:AJ4"/>
    <mergeCell ref="AK4:AL4"/>
    <mergeCell ref="AM4:AN4"/>
    <mergeCell ref="AR4:AS4"/>
    <mergeCell ref="AT4:AU4"/>
    <mergeCell ref="BJ4:BL4"/>
    <mergeCell ref="A4:C4"/>
    <mergeCell ref="D4:E4"/>
    <mergeCell ref="K4:L4"/>
    <mergeCell ref="R4:S4"/>
    <mergeCell ref="T4:U4"/>
    <mergeCell ref="AC4:AD4"/>
    <mergeCell ref="AE4:AF4"/>
    <mergeCell ref="CB5:CC5"/>
    <mergeCell ref="CD5:CE5"/>
    <mergeCell ref="BY6:BZ6"/>
    <mergeCell ref="CB6:CC6"/>
    <mergeCell ref="CD6:CE6"/>
    <mergeCell ref="AG5:AH5"/>
    <mergeCell ref="AI5:AJ5"/>
    <mergeCell ref="AK5:AL5"/>
    <mergeCell ref="AM5:AN5"/>
    <mergeCell ref="AP5:AQ5"/>
    <mergeCell ref="AR5:AS5"/>
    <mergeCell ref="AT5:AU5"/>
    <mergeCell ref="A5:C5"/>
    <mergeCell ref="D5:E5"/>
    <mergeCell ref="K5:L5"/>
    <mergeCell ref="R5:S5"/>
    <mergeCell ref="T5:U5"/>
    <mergeCell ref="AC5:AD5"/>
    <mergeCell ref="AE5:AF5"/>
    <mergeCell ref="AC6:AD6"/>
    <mergeCell ref="AE6:AF6"/>
    <mergeCell ref="AG6:AH6"/>
    <mergeCell ref="AI6:AJ6"/>
    <mergeCell ref="AK6:AL6"/>
    <mergeCell ref="AM6:AN6"/>
    <mergeCell ref="AP6:AQ6"/>
    <mergeCell ref="B6:C6"/>
    <mergeCell ref="D6:E6"/>
    <mergeCell ref="K6:L6"/>
    <mergeCell ref="R6:S6"/>
    <mergeCell ref="T6:U6"/>
    <mergeCell ref="W6:X6"/>
    <mergeCell ref="Y6:Z6"/>
    <mergeCell ref="BA9:BB9"/>
    <mergeCell ref="BC9:BD9"/>
    <mergeCell ref="AK9:AL9"/>
    <mergeCell ref="AM9:AN9"/>
    <mergeCell ref="AP9:AQ9"/>
    <mergeCell ref="AR9:AS9"/>
    <mergeCell ref="AT9:AU9"/>
    <mergeCell ref="AW9:AX9"/>
    <mergeCell ref="AY9:AZ9"/>
    <mergeCell ref="AK10:AL10"/>
    <mergeCell ref="AM10:AN10"/>
    <mergeCell ref="AP10:AQ10"/>
    <mergeCell ref="AR10:AS10"/>
    <mergeCell ref="AT10:AU10"/>
    <mergeCell ref="AW10:AX10"/>
    <mergeCell ref="AY10:AZ10"/>
    <mergeCell ref="BT10:BU10"/>
    <mergeCell ref="BW10:BX10"/>
    <mergeCell ref="BY10:BZ10"/>
    <mergeCell ref="CB10:CC10"/>
    <mergeCell ref="CD10:CE10"/>
    <mergeCell ref="CF10:CG10"/>
    <mergeCell ref="BA10:BB10"/>
    <mergeCell ref="BC10:BD10"/>
    <mergeCell ref="BF10:BG10"/>
    <mergeCell ref="BH10:BI10"/>
    <mergeCell ref="BN10:BO10"/>
    <mergeCell ref="BP10:BQ10"/>
    <mergeCell ref="BR10:BS10"/>
    <mergeCell ref="BY9:BZ9"/>
    <mergeCell ref="CB9:CC9"/>
    <mergeCell ref="BF9:BG9"/>
    <mergeCell ref="BH9:BI9"/>
    <mergeCell ref="BN9:BO9"/>
    <mergeCell ref="BP9:BQ9"/>
    <mergeCell ref="BR9:BS9"/>
    <mergeCell ref="BT9:BU9"/>
    <mergeCell ref="BW9:BX9"/>
    <mergeCell ref="B11:C11"/>
    <mergeCell ref="D11:E11"/>
    <mergeCell ref="K11:L11"/>
    <mergeCell ref="R11:S11"/>
    <mergeCell ref="T11:U11"/>
    <mergeCell ref="AC11:AD11"/>
    <mergeCell ref="AE11:AF11"/>
    <mergeCell ref="B12:C12"/>
    <mergeCell ref="D12:E12"/>
    <mergeCell ref="K12:L12"/>
    <mergeCell ref="R12:S12"/>
    <mergeCell ref="T12:U12"/>
    <mergeCell ref="AC12:AD12"/>
    <mergeCell ref="AE12:AF12"/>
    <mergeCell ref="B7:C7"/>
    <mergeCell ref="D7:E7"/>
    <mergeCell ref="K7:L7"/>
    <mergeCell ref="R7:S7"/>
    <mergeCell ref="T7:U7"/>
    <mergeCell ref="AC7:AD7"/>
    <mergeCell ref="AE7:AF7"/>
    <mergeCell ref="B8:C8"/>
    <mergeCell ref="D8:E8"/>
    <mergeCell ref="K8:L8"/>
    <mergeCell ref="R8:S8"/>
    <mergeCell ref="T8:U8"/>
    <mergeCell ref="AC8:AD8"/>
    <mergeCell ref="AE8:AF8"/>
    <mergeCell ref="B10:C10"/>
    <mergeCell ref="D10:E10"/>
    <mergeCell ref="K10:L10"/>
    <mergeCell ref="R10:S10"/>
    <mergeCell ref="T10:U10"/>
    <mergeCell ref="AC10:AD10"/>
    <mergeCell ref="AE10:AF10"/>
    <mergeCell ref="BA11:BB11"/>
    <mergeCell ref="BC11:BD11"/>
    <mergeCell ref="BF11:BG11"/>
    <mergeCell ref="BH11:BI11"/>
    <mergeCell ref="BN11:BO11"/>
    <mergeCell ref="BP11:BQ11"/>
    <mergeCell ref="BR11:BS11"/>
    <mergeCell ref="CB12:CC12"/>
    <mergeCell ref="CD12:CE12"/>
    <mergeCell ref="CD13:CE13"/>
    <mergeCell ref="CF13:CG13"/>
    <mergeCell ref="BY14:BZ14"/>
    <mergeCell ref="CB14:CC14"/>
    <mergeCell ref="CD14:CE14"/>
    <mergeCell ref="CF14:CG14"/>
    <mergeCell ref="BT11:BU11"/>
    <mergeCell ref="BW11:BX11"/>
    <mergeCell ref="BY11:BZ11"/>
    <mergeCell ref="CB11:CC11"/>
    <mergeCell ref="CD11:CE11"/>
    <mergeCell ref="CF11:CG11"/>
    <mergeCell ref="BY12:BZ12"/>
    <mergeCell ref="CF12:CG12"/>
    <mergeCell ref="AK14:AL14"/>
    <mergeCell ref="AM14:AN14"/>
    <mergeCell ref="AP14:AQ14"/>
    <mergeCell ref="AR14:AS14"/>
    <mergeCell ref="AT14:AU14"/>
    <mergeCell ref="AW14:AX14"/>
    <mergeCell ref="AY14:AZ14"/>
    <mergeCell ref="BY16:BZ16"/>
    <mergeCell ref="CB16:CC16"/>
    <mergeCell ref="BF16:BG16"/>
    <mergeCell ref="BH16:BI16"/>
    <mergeCell ref="BN16:BO16"/>
    <mergeCell ref="BP16:BQ16"/>
    <mergeCell ref="BR16:BS16"/>
    <mergeCell ref="BT16:BU16"/>
    <mergeCell ref="BW16:BX16"/>
    <mergeCell ref="B13:C13"/>
    <mergeCell ref="D13:E13"/>
    <mergeCell ref="K13:L13"/>
    <mergeCell ref="R13:S13"/>
    <mergeCell ref="T13:U13"/>
    <mergeCell ref="AC13:AD13"/>
    <mergeCell ref="AE13:AF13"/>
    <mergeCell ref="B14:C14"/>
    <mergeCell ref="D14:E14"/>
    <mergeCell ref="K14:L14"/>
    <mergeCell ref="R14:S14"/>
    <mergeCell ref="T14:U14"/>
    <mergeCell ref="AC14:AD14"/>
    <mergeCell ref="AE14:AF14"/>
    <mergeCell ref="AK15:AL15"/>
    <mergeCell ref="AM15:AN15"/>
    <mergeCell ref="AP15:AQ15"/>
    <mergeCell ref="AR15:AS15"/>
    <mergeCell ref="AT15:AU15"/>
    <mergeCell ref="AW15:AX15"/>
    <mergeCell ref="AY15:AZ15"/>
    <mergeCell ref="BT15:BU15"/>
    <mergeCell ref="BW15:BX15"/>
    <mergeCell ref="BY15:BZ15"/>
    <mergeCell ref="CB15:CC15"/>
    <mergeCell ref="CD15:CE15"/>
    <mergeCell ref="CF15:CG15"/>
    <mergeCell ref="CD16:CE16"/>
    <mergeCell ref="CF16:CG16"/>
    <mergeCell ref="B15:C15"/>
    <mergeCell ref="D15:E15"/>
    <mergeCell ref="K15:L15"/>
    <mergeCell ref="R15:S15"/>
    <mergeCell ref="T15:U15"/>
    <mergeCell ref="AC15:AD15"/>
    <mergeCell ref="AE15:AF15"/>
    <mergeCell ref="B16:C16"/>
    <mergeCell ref="D16:E16"/>
    <mergeCell ref="K16:L16"/>
    <mergeCell ref="R16:S16"/>
    <mergeCell ref="T16:U16"/>
    <mergeCell ref="AC16:AD16"/>
    <mergeCell ref="AE16:AF16"/>
    <mergeCell ref="BA15:BB15"/>
    <mergeCell ref="BC15:BD15"/>
    <mergeCell ref="BF15:BG15"/>
    <mergeCell ref="BH15:BI15"/>
    <mergeCell ref="BN15:BO15"/>
    <mergeCell ref="BP15:BQ15"/>
    <mergeCell ref="BR15:BS15"/>
    <mergeCell ref="AK7:AL7"/>
    <mergeCell ref="AM7:AN7"/>
    <mergeCell ref="AP7:AQ7"/>
    <mergeCell ref="AR7:AS7"/>
    <mergeCell ref="AT7:AU7"/>
    <mergeCell ref="AW7:AX7"/>
    <mergeCell ref="AY7:AZ7"/>
    <mergeCell ref="BT7:BU7"/>
    <mergeCell ref="BW7:BX7"/>
    <mergeCell ref="BY7:BZ7"/>
    <mergeCell ref="CB7:CC7"/>
    <mergeCell ref="CD7:CE7"/>
    <mergeCell ref="CF7:CG7"/>
    <mergeCell ref="BA7:BB7"/>
    <mergeCell ref="BC7:BD7"/>
    <mergeCell ref="BF7:BG7"/>
    <mergeCell ref="BH7:BI7"/>
    <mergeCell ref="BN7:BO7"/>
    <mergeCell ref="BP7:BQ7"/>
    <mergeCell ref="BR7:BS7"/>
    <mergeCell ref="AK8:AL8"/>
    <mergeCell ref="AM8:AN8"/>
    <mergeCell ref="AP8:AQ8"/>
    <mergeCell ref="AR8:AS8"/>
    <mergeCell ref="AT8:AU8"/>
    <mergeCell ref="AW8:AX8"/>
    <mergeCell ref="AY8:AZ8"/>
    <mergeCell ref="BT8:BU8"/>
    <mergeCell ref="BW8:BX8"/>
    <mergeCell ref="BY8:BZ8"/>
    <mergeCell ref="CB8:CC8"/>
    <mergeCell ref="CD8:CE8"/>
    <mergeCell ref="CF8:CG8"/>
    <mergeCell ref="CD9:CE9"/>
    <mergeCell ref="CF9:CG9"/>
    <mergeCell ref="B9:C9"/>
    <mergeCell ref="D9:E9"/>
    <mergeCell ref="K9:L9"/>
    <mergeCell ref="R9:S9"/>
    <mergeCell ref="T9:U9"/>
    <mergeCell ref="AC9:AD9"/>
    <mergeCell ref="AE9:AF9"/>
    <mergeCell ref="BA8:BB8"/>
    <mergeCell ref="BC8:BD8"/>
    <mergeCell ref="BF8:BG8"/>
    <mergeCell ref="BH8:BI8"/>
    <mergeCell ref="BN8:BO8"/>
    <mergeCell ref="BP8:BQ8"/>
    <mergeCell ref="BR8:BS8"/>
    <mergeCell ref="BT12:BU12"/>
    <mergeCell ref="BW12:BX12"/>
    <mergeCell ref="BA12:BB12"/>
    <mergeCell ref="BC12:BD12"/>
    <mergeCell ref="BF12:BG12"/>
    <mergeCell ref="BH12:BI12"/>
    <mergeCell ref="BN12:BO12"/>
    <mergeCell ref="BP12:BQ12"/>
    <mergeCell ref="BR12:BS12"/>
    <mergeCell ref="AK11:AL11"/>
    <mergeCell ref="AM11:AN11"/>
    <mergeCell ref="AP11:AQ11"/>
    <mergeCell ref="AR11:AS11"/>
    <mergeCell ref="AT11:AU11"/>
    <mergeCell ref="AW11:AX11"/>
    <mergeCell ref="AY11:AZ11"/>
    <mergeCell ref="AK12:AL12"/>
    <mergeCell ref="AM12:AN12"/>
    <mergeCell ref="AP12:AQ12"/>
    <mergeCell ref="AR12:AS12"/>
    <mergeCell ref="AT12:AU12"/>
    <mergeCell ref="AW12:AX12"/>
    <mergeCell ref="AY12:AZ12"/>
    <mergeCell ref="BA13:BB13"/>
    <mergeCell ref="BC13:BD13"/>
    <mergeCell ref="AK13:AL13"/>
    <mergeCell ref="AM13:AN13"/>
    <mergeCell ref="AP13:AQ13"/>
    <mergeCell ref="AR13:AS13"/>
    <mergeCell ref="AT13:AU13"/>
    <mergeCell ref="AW13:AX13"/>
    <mergeCell ref="AY13:AZ13"/>
    <mergeCell ref="BY13:BZ13"/>
    <mergeCell ref="CB13:CC13"/>
    <mergeCell ref="BF13:BG13"/>
    <mergeCell ref="BH13:BI13"/>
    <mergeCell ref="BN13:BO13"/>
    <mergeCell ref="BP13:BQ13"/>
    <mergeCell ref="BR13:BS13"/>
    <mergeCell ref="BT13:BU13"/>
    <mergeCell ref="BW13:BX13"/>
    <mergeCell ref="BT14:BU14"/>
    <mergeCell ref="BW14:BX14"/>
    <mergeCell ref="BA14:BB14"/>
    <mergeCell ref="BC14:BD14"/>
    <mergeCell ref="BF14:BG14"/>
    <mergeCell ref="BH14:BI14"/>
    <mergeCell ref="BN14:BO14"/>
    <mergeCell ref="BP14:BQ14"/>
    <mergeCell ref="BR14:BS14"/>
    <mergeCell ref="BA18:BB18"/>
    <mergeCell ref="BC18:BD18"/>
    <mergeCell ref="AK18:AL18"/>
    <mergeCell ref="AM18:AN18"/>
    <mergeCell ref="AP18:AQ18"/>
    <mergeCell ref="AR18:AS18"/>
    <mergeCell ref="AT18:AU18"/>
    <mergeCell ref="AW18:AX18"/>
    <mergeCell ref="AY18:AZ18"/>
    <mergeCell ref="B17:C17"/>
    <mergeCell ref="D17:E17"/>
    <mergeCell ref="K17:L17"/>
    <mergeCell ref="R17:S17"/>
    <mergeCell ref="T17:U17"/>
    <mergeCell ref="AC17:AD17"/>
    <mergeCell ref="AE17:AF17"/>
    <mergeCell ref="B18:C18"/>
    <mergeCell ref="D18:E18"/>
    <mergeCell ref="K18:L18"/>
    <mergeCell ref="R18:S18"/>
    <mergeCell ref="T18:U18"/>
    <mergeCell ref="AC18:AD18"/>
    <mergeCell ref="AE18:AF18"/>
    <mergeCell ref="B20:C20"/>
    <mergeCell ref="D20:E20"/>
    <mergeCell ref="K20:L20"/>
    <mergeCell ref="R20:S20"/>
    <mergeCell ref="T20:U20"/>
    <mergeCell ref="AC20:AD20"/>
    <mergeCell ref="AE20:AF20"/>
    <mergeCell ref="AK21:AL21"/>
    <mergeCell ref="AM21:AN21"/>
    <mergeCell ref="AP21:AQ21"/>
    <mergeCell ref="AR21:AS21"/>
    <mergeCell ref="AT21:AU21"/>
    <mergeCell ref="AW21:AX21"/>
    <mergeCell ref="AY21:AZ21"/>
    <mergeCell ref="BA21:BB21"/>
    <mergeCell ref="BC21:BD21"/>
    <mergeCell ref="BF21:BG21"/>
    <mergeCell ref="BH21:BI21"/>
    <mergeCell ref="BN21:BO21"/>
    <mergeCell ref="BP21:BQ21"/>
    <mergeCell ref="BR21:BS21"/>
    <mergeCell ref="AK22:AL22"/>
    <mergeCell ref="AM22:AN22"/>
    <mergeCell ref="AP22:AQ22"/>
    <mergeCell ref="AR22:AS22"/>
    <mergeCell ref="AT22:AU22"/>
    <mergeCell ref="AW22:AX22"/>
    <mergeCell ref="AY22:AZ22"/>
    <mergeCell ref="CB22:CC22"/>
    <mergeCell ref="CD22:CE22"/>
    <mergeCell ref="BT21:BU21"/>
    <mergeCell ref="BW21:BX21"/>
    <mergeCell ref="BY21:BZ21"/>
    <mergeCell ref="CB21:CC21"/>
    <mergeCell ref="CD21:CE21"/>
    <mergeCell ref="CF21:CG21"/>
    <mergeCell ref="BY22:BZ22"/>
    <mergeCell ref="CF22:CG22"/>
    <mergeCell ref="BT25:BU25"/>
    <mergeCell ref="BW25:BX25"/>
    <mergeCell ref="BA25:BB25"/>
    <mergeCell ref="BC25:BD25"/>
    <mergeCell ref="BF25:BG25"/>
    <mergeCell ref="BH25:BI25"/>
    <mergeCell ref="BN25:BO25"/>
    <mergeCell ref="BP25:BQ25"/>
    <mergeCell ref="BR25:BS25"/>
    <mergeCell ref="B21:C21"/>
    <mergeCell ref="D21:E21"/>
    <mergeCell ref="K21:L21"/>
    <mergeCell ref="R21:S21"/>
    <mergeCell ref="T21:U21"/>
    <mergeCell ref="AC21:AD21"/>
    <mergeCell ref="AE21:AF21"/>
    <mergeCell ref="B22:C22"/>
    <mergeCell ref="D22:E22"/>
    <mergeCell ref="K22:L22"/>
    <mergeCell ref="R22:S22"/>
    <mergeCell ref="T22:U22"/>
    <mergeCell ref="AC22:AD22"/>
    <mergeCell ref="AE22:AF22"/>
    <mergeCell ref="AK23:AL23"/>
    <mergeCell ref="AM23:AN23"/>
    <mergeCell ref="AP23:AQ23"/>
    <mergeCell ref="AR23:AS23"/>
    <mergeCell ref="AT23:AU23"/>
    <mergeCell ref="AW23:AX23"/>
    <mergeCell ref="AY23:AZ23"/>
    <mergeCell ref="B23:C23"/>
    <mergeCell ref="D23:E23"/>
    <mergeCell ref="K23:L23"/>
    <mergeCell ref="R23:S23"/>
    <mergeCell ref="T23:U23"/>
    <mergeCell ref="AC23:AD23"/>
    <mergeCell ref="AE23:AF23"/>
    <mergeCell ref="BA23:BB23"/>
    <mergeCell ref="BC23:BD23"/>
    <mergeCell ref="BF23:BG23"/>
    <mergeCell ref="BH23:BI23"/>
    <mergeCell ref="BN23:BO23"/>
    <mergeCell ref="BP23:BQ23"/>
    <mergeCell ref="BR23:BS23"/>
    <mergeCell ref="AK25:AL25"/>
    <mergeCell ref="AM25:AN25"/>
    <mergeCell ref="AP25:AQ25"/>
    <mergeCell ref="AR25:AS25"/>
    <mergeCell ref="AT25:AU25"/>
    <mergeCell ref="AW25:AX25"/>
    <mergeCell ref="AY25:AZ25"/>
    <mergeCell ref="BY23:BZ23"/>
    <mergeCell ref="BY25:BZ25"/>
    <mergeCell ref="CB25:CC25"/>
    <mergeCell ref="CD25:CE25"/>
    <mergeCell ref="CF25:CG25"/>
    <mergeCell ref="BT23:BU23"/>
    <mergeCell ref="BW23:BX23"/>
    <mergeCell ref="CB23:CC23"/>
    <mergeCell ref="CD23:CE23"/>
    <mergeCell ref="CF23:CG23"/>
    <mergeCell ref="CD24:CE24"/>
    <mergeCell ref="CF24:CG24"/>
    <mergeCell ref="BY27:BZ27"/>
    <mergeCell ref="CB27:CC27"/>
    <mergeCell ref="BF27:BG27"/>
    <mergeCell ref="BH27:BI27"/>
    <mergeCell ref="BN27:BO27"/>
    <mergeCell ref="BP27:BQ27"/>
    <mergeCell ref="BR27:BS27"/>
    <mergeCell ref="BT27:BU27"/>
    <mergeCell ref="BW27:BX27"/>
    <mergeCell ref="B24:C24"/>
    <mergeCell ref="D24:E24"/>
    <mergeCell ref="K24:L24"/>
    <mergeCell ref="R24:S24"/>
    <mergeCell ref="T24:U24"/>
    <mergeCell ref="AC24:AD24"/>
    <mergeCell ref="AE24:AF24"/>
    <mergeCell ref="B25:C25"/>
    <mergeCell ref="D25:E25"/>
    <mergeCell ref="K25:L25"/>
    <mergeCell ref="R25:S25"/>
    <mergeCell ref="T25:U25"/>
    <mergeCell ref="AC25:AD25"/>
    <mergeCell ref="AE25:AF25"/>
    <mergeCell ref="AK26:AL26"/>
    <mergeCell ref="AM26:AN26"/>
    <mergeCell ref="AP26:AQ26"/>
    <mergeCell ref="AR26:AS26"/>
    <mergeCell ref="AT26:AU26"/>
    <mergeCell ref="AW26:AX26"/>
    <mergeCell ref="AY26:AZ26"/>
    <mergeCell ref="BT26:BU26"/>
    <mergeCell ref="BW26:BX26"/>
    <mergeCell ref="BY26:BZ26"/>
    <mergeCell ref="CB26:CC26"/>
    <mergeCell ref="CD26:CE26"/>
    <mergeCell ref="CF26:CG26"/>
    <mergeCell ref="CD27:CE27"/>
    <mergeCell ref="CF27:CG27"/>
    <mergeCell ref="B26:C26"/>
    <mergeCell ref="D26:E26"/>
    <mergeCell ref="K26:L26"/>
    <mergeCell ref="R26:S26"/>
    <mergeCell ref="T26:U26"/>
    <mergeCell ref="AC26:AD26"/>
    <mergeCell ref="AE26:AF26"/>
    <mergeCell ref="B27:C27"/>
    <mergeCell ref="D27:E27"/>
    <mergeCell ref="K27:L27"/>
    <mergeCell ref="R27:S27"/>
    <mergeCell ref="T27:U27"/>
    <mergeCell ref="AC27:AD27"/>
    <mergeCell ref="AE27:AF27"/>
    <mergeCell ref="BA26:BB26"/>
    <mergeCell ref="BC26:BD26"/>
    <mergeCell ref="BF26:BG26"/>
    <mergeCell ref="BH26:BI26"/>
    <mergeCell ref="BN26:BO26"/>
    <mergeCell ref="BP26:BQ26"/>
    <mergeCell ref="BR26:BS26"/>
    <mergeCell ref="AR19:AS19"/>
    <mergeCell ref="AT19:AU19"/>
    <mergeCell ref="AC19:AD19"/>
    <mergeCell ref="AE19:AF19"/>
    <mergeCell ref="AG19:AH19"/>
    <mergeCell ref="AI19:AJ19"/>
    <mergeCell ref="AK19:AL19"/>
    <mergeCell ref="AM19:AN19"/>
    <mergeCell ref="AP19:AQ19"/>
    <mergeCell ref="AK20:AL20"/>
    <mergeCell ref="AM20:AN20"/>
    <mergeCell ref="AP20:AQ20"/>
    <mergeCell ref="AR20:AS20"/>
    <mergeCell ref="AT20:AU20"/>
    <mergeCell ref="AW20:AX20"/>
    <mergeCell ref="AY20:AZ20"/>
    <mergeCell ref="BT20:BU20"/>
    <mergeCell ref="BW20:BX20"/>
    <mergeCell ref="BY20:BZ20"/>
    <mergeCell ref="CB20:CC20"/>
    <mergeCell ref="CD20:CE20"/>
    <mergeCell ref="CF20:CG20"/>
    <mergeCell ref="BA20:BB20"/>
    <mergeCell ref="BC20:BD20"/>
    <mergeCell ref="BF20:BG20"/>
    <mergeCell ref="BH20:BI20"/>
    <mergeCell ref="BN20:BO20"/>
    <mergeCell ref="BP20:BQ20"/>
    <mergeCell ref="BR20:BS20"/>
    <mergeCell ref="BY19:BZ19"/>
    <mergeCell ref="CB19:CC19"/>
    <mergeCell ref="AW19:AX19"/>
    <mergeCell ref="AY19:AZ19"/>
    <mergeCell ref="BA19:BB19"/>
    <mergeCell ref="BC19:BD19"/>
    <mergeCell ref="BF19:BG19"/>
    <mergeCell ref="BH19:BI19"/>
    <mergeCell ref="BJ19:BL19"/>
    <mergeCell ref="AK16:AL16"/>
    <mergeCell ref="AM16:AN16"/>
    <mergeCell ref="AP16:AQ16"/>
    <mergeCell ref="AR16:AS16"/>
    <mergeCell ref="AT16:AU16"/>
    <mergeCell ref="AW16:AX16"/>
    <mergeCell ref="AY16:AZ16"/>
    <mergeCell ref="AK17:AL17"/>
    <mergeCell ref="AM17:AN17"/>
    <mergeCell ref="AP17:AQ17"/>
    <mergeCell ref="AR17:AS17"/>
    <mergeCell ref="AT17:AU17"/>
    <mergeCell ref="AW17:AX17"/>
    <mergeCell ref="AY17:AZ17"/>
    <mergeCell ref="BT17:BU17"/>
    <mergeCell ref="BW17:BX17"/>
    <mergeCell ref="BY17:BZ17"/>
    <mergeCell ref="CB17:CC17"/>
    <mergeCell ref="CD17:CE17"/>
    <mergeCell ref="CF17:CG17"/>
    <mergeCell ref="BA17:BB17"/>
    <mergeCell ref="BC17:BD17"/>
    <mergeCell ref="BF17:BG17"/>
    <mergeCell ref="BH17:BI17"/>
    <mergeCell ref="BN17:BO17"/>
    <mergeCell ref="BP17:BQ17"/>
    <mergeCell ref="BR17:BS17"/>
    <mergeCell ref="BT18:BU18"/>
    <mergeCell ref="BW18:BX18"/>
    <mergeCell ref="BY18:BZ18"/>
    <mergeCell ref="CB18:CC18"/>
    <mergeCell ref="CD18:CE18"/>
    <mergeCell ref="CF18:CG18"/>
    <mergeCell ref="CD19:CE19"/>
    <mergeCell ref="BA16:BB16"/>
    <mergeCell ref="BC16:BD16"/>
    <mergeCell ref="BF18:BG18"/>
    <mergeCell ref="BH18:BI18"/>
    <mergeCell ref="BN18:BO18"/>
    <mergeCell ref="BP18:BQ18"/>
    <mergeCell ref="BR18:BS18"/>
    <mergeCell ref="B19:C19"/>
    <mergeCell ref="D19:E19"/>
    <mergeCell ref="K19:L19"/>
    <mergeCell ref="R19:S19"/>
    <mergeCell ref="T19:U19"/>
    <mergeCell ref="W19:X19"/>
    <mergeCell ref="Y19:Z19"/>
    <mergeCell ref="BT22:BU22"/>
    <mergeCell ref="BW22:BX22"/>
    <mergeCell ref="BA22:BB22"/>
    <mergeCell ref="BC22:BD22"/>
    <mergeCell ref="BF22:BG22"/>
    <mergeCell ref="BH22:BI22"/>
    <mergeCell ref="BN22:BO22"/>
    <mergeCell ref="BP22:BQ22"/>
    <mergeCell ref="BR22:BS22"/>
    <mergeCell ref="BA24:BB24"/>
    <mergeCell ref="BC24:BD24"/>
    <mergeCell ref="AK24:AL24"/>
    <mergeCell ref="AM24:AN24"/>
    <mergeCell ref="AP24:AQ24"/>
    <mergeCell ref="AR24:AS24"/>
    <mergeCell ref="AT24:AU24"/>
    <mergeCell ref="AW24:AX24"/>
    <mergeCell ref="AY24:AZ24"/>
    <mergeCell ref="BY24:BZ24"/>
    <mergeCell ref="CB24:CC24"/>
    <mergeCell ref="BF24:BG24"/>
    <mergeCell ref="BH24:BI24"/>
    <mergeCell ref="BN24:BO24"/>
    <mergeCell ref="BP24:BQ24"/>
    <mergeCell ref="BR24:BS24"/>
    <mergeCell ref="BT24:BU24"/>
    <mergeCell ref="BW24:BX24"/>
    <mergeCell ref="BA29:BB29"/>
    <mergeCell ref="BC29:BD29"/>
    <mergeCell ref="AK29:AL29"/>
    <mergeCell ref="AM29:AN29"/>
    <mergeCell ref="AP29:AQ29"/>
    <mergeCell ref="AR29:AS29"/>
    <mergeCell ref="AT29:AU29"/>
    <mergeCell ref="AW29:AX29"/>
    <mergeCell ref="AY29:AZ29"/>
    <mergeCell ref="BY40:BZ40"/>
    <mergeCell ref="CB40:CC40"/>
    <mergeCell ref="BF40:BG40"/>
    <mergeCell ref="BH40:BI40"/>
    <mergeCell ref="BN40:BO40"/>
    <mergeCell ref="BP40:BQ40"/>
    <mergeCell ref="BR40:BS40"/>
    <mergeCell ref="BT40:BU40"/>
    <mergeCell ref="BW40:BX40"/>
    <mergeCell ref="B37:C37"/>
    <mergeCell ref="D37:E37"/>
    <mergeCell ref="K37:L37"/>
    <mergeCell ref="R37:S37"/>
    <mergeCell ref="T37:U37"/>
    <mergeCell ref="AC37:AD37"/>
    <mergeCell ref="AE37:AF37"/>
    <mergeCell ref="B38:C38"/>
    <mergeCell ref="D38:E38"/>
    <mergeCell ref="K38:L38"/>
    <mergeCell ref="R38:S38"/>
    <mergeCell ref="T38:U38"/>
    <mergeCell ref="AC38:AD38"/>
    <mergeCell ref="AE38:AF38"/>
    <mergeCell ref="AK39:AL39"/>
    <mergeCell ref="AM39:AN39"/>
    <mergeCell ref="AP39:AQ39"/>
    <mergeCell ref="AR39:AS39"/>
    <mergeCell ref="AT39:AU39"/>
    <mergeCell ref="AW39:AX39"/>
    <mergeCell ref="AY39:AZ39"/>
    <mergeCell ref="BT39:BU39"/>
    <mergeCell ref="BW39:BX39"/>
    <mergeCell ref="BY39:BZ39"/>
    <mergeCell ref="CB39:CC39"/>
    <mergeCell ref="CD39:CE39"/>
    <mergeCell ref="CF39:CG39"/>
    <mergeCell ref="B39:C39"/>
    <mergeCell ref="D39:E39"/>
    <mergeCell ref="K39:L39"/>
    <mergeCell ref="R39:S39"/>
    <mergeCell ref="T39:U39"/>
    <mergeCell ref="AC39:AD39"/>
    <mergeCell ref="AE39:AF39"/>
    <mergeCell ref="B40:C40"/>
    <mergeCell ref="D40:E40"/>
    <mergeCell ref="K40:L40"/>
    <mergeCell ref="R40:S40"/>
    <mergeCell ref="T40:U40"/>
    <mergeCell ref="AC40:AD40"/>
    <mergeCell ref="AE40:AF40"/>
    <mergeCell ref="BA39:BB39"/>
    <mergeCell ref="BC39:BD39"/>
    <mergeCell ref="BF39:BG39"/>
    <mergeCell ref="BH39:BI39"/>
    <mergeCell ref="BN39:BO39"/>
    <mergeCell ref="BP39:BQ39"/>
    <mergeCell ref="BR39:BS39"/>
    <mergeCell ref="AK59:AL59"/>
    <mergeCell ref="AM59:AN59"/>
    <mergeCell ref="AP59:AQ59"/>
    <mergeCell ref="AR59:AS59"/>
    <mergeCell ref="AT59:AU59"/>
    <mergeCell ref="AW59:AX59"/>
    <mergeCell ref="AY59:AZ59"/>
    <mergeCell ref="BT59:BU59"/>
    <mergeCell ref="BW59:BX59"/>
    <mergeCell ref="BY59:BZ59"/>
    <mergeCell ref="CB59:CC59"/>
    <mergeCell ref="CD59:CE59"/>
    <mergeCell ref="CF59:CG59"/>
    <mergeCell ref="BA59:BB59"/>
    <mergeCell ref="BC59:BD59"/>
    <mergeCell ref="BF59:BG59"/>
    <mergeCell ref="BH59:BI59"/>
    <mergeCell ref="BN59:BO59"/>
    <mergeCell ref="BP59:BQ59"/>
    <mergeCell ref="BR59:BS59"/>
    <mergeCell ref="AK60:AL60"/>
    <mergeCell ref="AM60:AN60"/>
    <mergeCell ref="AP60:AQ60"/>
    <mergeCell ref="AR60:AS60"/>
    <mergeCell ref="AT60:AU60"/>
    <mergeCell ref="AW60:AX60"/>
    <mergeCell ref="AY60:AZ60"/>
    <mergeCell ref="BT60:BU60"/>
    <mergeCell ref="BW60:BX60"/>
    <mergeCell ref="BY60:BZ60"/>
    <mergeCell ref="CB60:CC60"/>
    <mergeCell ref="CD60:CE60"/>
    <mergeCell ref="CF60:CG60"/>
    <mergeCell ref="CD61:CE61"/>
    <mergeCell ref="CF61:CG61"/>
    <mergeCell ref="B61:C61"/>
    <mergeCell ref="D61:E61"/>
    <mergeCell ref="K61:L61"/>
    <mergeCell ref="R61:S61"/>
    <mergeCell ref="T61:U61"/>
    <mergeCell ref="AC61:AD61"/>
    <mergeCell ref="AE61:AF61"/>
    <mergeCell ref="BA60:BB60"/>
    <mergeCell ref="BC60:BD60"/>
    <mergeCell ref="BF60:BG60"/>
    <mergeCell ref="BH60:BI60"/>
    <mergeCell ref="BN60:BO60"/>
    <mergeCell ref="BP60:BQ60"/>
    <mergeCell ref="BR60:BS60"/>
    <mergeCell ref="BT64:BU64"/>
    <mergeCell ref="BW64:BX64"/>
    <mergeCell ref="BA64:BB64"/>
    <mergeCell ref="BC64:BD64"/>
    <mergeCell ref="BF64:BG64"/>
    <mergeCell ref="BH64:BI64"/>
    <mergeCell ref="BN64:BO64"/>
    <mergeCell ref="BP64:BQ64"/>
    <mergeCell ref="BR64:BS64"/>
    <mergeCell ref="B59:C59"/>
    <mergeCell ref="D59:E59"/>
    <mergeCell ref="K59:L59"/>
    <mergeCell ref="R59:S59"/>
    <mergeCell ref="T59:U59"/>
    <mergeCell ref="AC59:AD59"/>
    <mergeCell ref="AE59:AF59"/>
    <mergeCell ref="B60:C60"/>
    <mergeCell ref="D60:E60"/>
    <mergeCell ref="K60:L60"/>
    <mergeCell ref="R60:S60"/>
    <mergeCell ref="T60:U60"/>
    <mergeCell ref="AC60:AD60"/>
    <mergeCell ref="AE60:AF60"/>
    <mergeCell ref="B62:C62"/>
    <mergeCell ref="D62:E62"/>
    <mergeCell ref="K62:L62"/>
    <mergeCell ref="R62:S62"/>
    <mergeCell ref="T62:U62"/>
    <mergeCell ref="AC62:AD62"/>
    <mergeCell ref="AE62:AF62"/>
    <mergeCell ref="AK63:AL63"/>
    <mergeCell ref="AM63:AN63"/>
    <mergeCell ref="AP63:AQ63"/>
    <mergeCell ref="AR63:AS63"/>
    <mergeCell ref="AT63:AU63"/>
    <mergeCell ref="AW63:AX63"/>
    <mergeCell ref="AY63:AZ63"/>
    <mergeCell ref="BA63:BB63"/>
    <mergeCell ref="BC63:BD63"/>
    <mergeCell ref="BF63:BG63"/>
    <mergeCell ref="BH63:BI63"/>
    <mergeCell ref="BN63:BO63"/>
    <mergeCell ref="BP63:BQ63"/>
    <mergeCell ref="BR63:BS63"/>
    <mergeCell ref="AK64:AL64"/>
    <mergeCell ref="AM64:AN64"/>
    <mergeCell ref="AP64:AQ64"/>
    <mergeCell ref="AR64:AS64"/>
    <mergeCell ref="AT64:AU64"/>
    <mergeCell ref="AW64:AX64"/>
    <mergeCell ref="AY64:AZ64"/>
    <mergeCell ref="CB64:CC64"/>
    <mergeCell ref="CD64:CE64"/>
    <mergeCell ref="BT63:BU63"/>
    <mergeCell ref="BW63:BX63"/>
    <mergeCell ref="BY63:BZ63"/>
    <mergeCell ref="CB63:CC63"/>
    <mergeCell ref="CD63:CE63"/>
    <mergeCell ref="CF63:CG63"/>
    <mergeCell ref="BY64:BZ64"/>
    <mergeCell ref="CF64:CG64"/>
    <mergeCell ref="BA56:BB56"/>
    <mergeCell ref="BC56:BD56"/>
    <mergeCell ref="AK56:AL56"/>
    <mergeCell ref="AM56:AN56"/>
    <mergeCell ref="AP56:AQ56"/>
    <mergeCell ref="AR56:AS56"/>
    <mergeCell ref="AT56:AU56"/>
    <mergeCell ref="AW56:AX56"/>
    <mergeCell ref="AY56:AZ56"/>
    <mergeCell ref="AK57:AL57"/>
    <mergeCell ref="AM57:AN57"/>
    <mergeCell ref="AP57:AQ57"/>
    <mergeCell ref="AR57:AS57"/>
    <mergeCell ref="AT57:AU57"/>
    <mergeCell ref="AW57:AX57"/>
    <mergeCell ref="AY57:AZ57"/>
    <mergeCell ref="BT57:BU57"/>
    <mergeCell ref="BW57:BX57"/>
    <mergeCell ref="BY57:BZ57"/>
    <mergeCell ref="CB57:CC57"/>
    <mergeCell ref="CD57:CE57"/>
    <mergeCell ref="CF57:CG57"/>
    <mergeCell ref="BA57:BB57"/>
    <mergeCell ref="BC57:BD57"/>
    <mergeCell ref="BF57:BG57"/>
    <mergeCell ref="BH57:BI57"/>
    <mergeCell ref="BN57:BO57"/>
    <mergeCell ref="BP57:BQ57"/>
    <mergeCell ref="BR57:BS57"/>
    <mergeCell ref="BY56:BZ56"/>
    <mergeCell ref="CB56:CC56"/>
    <mergeCell ref="BY58:BZ58"/>
    <mergeCell ref="CB58:CC58"/>
    <mergeCell ref="CD58:CE58"/>
    <mergeCell ref="BF56:BG56"/>
    <mergeCell ref="BH56:BI56"/>
    <mergeCell ref="BN56:BO56"/>
    <mergeCell ref="BP56:BQ56"/>
    <mergeCell ref="BR56:BS56"/>
    <mergeCell ref="BT56:BU56"/>
    <mergeCell ref="BW56:BX56"/>
    <mergeCell ref="AK53:AL53"/>
    <mergeCell ref="AM53:AN53"/>
    <mergeCell ref="AP53:AQ53"/>
    <mergeCell ref="AR53:AS53"/>
    <mergeCell ref="AT53:AU53"/>
    <mergeCell ref="AW53:AX53"/>
    <mergeCell ref="AY53:AZ53"/>
    <mergeCell ref="AK54:AL54"/>
    <mergeCell ref="AM54:AN54"/>
    <mergeCell ref="AP54:AQ54"/>
    <mergeCell ref="AR54:AS54"/>
    <mergeCell ref="AT54:AU54"/>
    <mergeCell ref="AW54:AX54"/>
    <mergeCell ref="AY54:AZ54"/>
    <mergeCell ref="BT54:BU54"/>
    <mergeCell ref="BW54:BX54"/>
    <mergeCell ref="BY54:BZ54"/>
    <mergeCell ref="CB54:CC54"/>
    <mergeCell ref="CD54:CE54"/>
    <mergeCell ref="CF54:CG54"/>
    <mergeCell ref="BA54:BB54"/>
    <mergeCell ref="BC54:BD54"/>
    <mergeCell ref="BF54:BG54"/>
    <mergeCell ref="BH54:BI54"/>
    <mergeCell ref="BN54:BO54"/>
    <mergeCell ref="BP54:BQ54"/>
    <mergeCell ref="BR54:BS54"/>
    <mergeCell ref="BT55:BU55"/>
    <mergeCell ref="BW55:BX55"/>
    <mergeCell ref="BY55:BZ55"/>
    <mergeCell ref="CB55:CC55"/>
    <mergeCell ref="CD55:CE55"/>
    <mergeCell ref="CF55:CG55"/>
    <mergeCell ref="CD56:CE56"/>
    <mergeCell ref="CF56:CG56"/>
    <mergeCell ref="B56:C56"/>
    <mergeCell ref="D56:E56"/>
    <mergeCell ref="K56:L56"/>
    <mergeCell ref="R56:S56"/>
    <mergeCell ref="T56:U56"/>
    <mergeCell ref="AC56:AD56"/>
    <mergeCell ref="AE56:AF56"/>
    <mergeCell ref="BA53:BB53"/>
    <mergeCell ref="BC53:BD53"/>
    <mergeCell ref="BF55:BG55"/>
    <mergeCell ref="BH55:BI55"/>
    <mergeCell ref="BN55:BO55"/>
    <mergeCell ref="BP55:BQ55"/>
    <mergeCell ref="BR55:BS55"/>
    <mergeCell ref="B54:C54"/>
    <mergeCell ref="D54:E54"/>
    <mergeCell ref="K54:L54"/>
    <mergeCell ref="R54:S54"/>
    <mergeCell ref="T54:U54"/>
    <mergeCell ref="AC54:AD54"/>
    <mergeCell ref="AE54:AF54"/>
    <mergeCell ref="B55:C55"/>
    <mergeCell ref="D55:E55"/>
    <mergeCell ref="K55:L55"/>
    <mergeCell ref="R55:S55"/>
    <mergeCell ref="T55:U55"/>
    <mergeCell ref="AC55:AD55"/>
    <mergeCell ref="AE55:AF55"/>
    <mergeCell ref="B57:C57"/>
    <mergeCell ref="D57:E57"/>
    <mergeCell ref="K57:L57"/>
    <mergeCell ref="R57:S57"/>
    <mergeCell ref="T57:U57"/>
    <mergeCell ref="AC57:AD57"/>
    <mergeCell ref="AE57:AF57"/>
    <mergeCell ref="AC58:AD58"/>
    <mergeCell ref="AE58:AF58"/>
    <mergeCell ref="AG58:AH58"/>
    <mergeCell ref="AI58:AJ58"/>
    <mergeCell ref="AK58:AL58"/>
    <mergeCell ref="AM58:AN58"/>
    <mergeCell ref="AP58:AQ58"/>
    <mergeCell ref="BH58:BI58"/>
    <mergeCell ref="BJ58:BL58"/>
    <mergeCell ref="AR58:AS58"/>
    <mergeCell ref="AT58:AU58"/>
    <mergeCell ref="AW58:AX58"/>
    <mergeCell ref="AY58:AZ58"/>
    <mergeCell ref="BA58:BB58"/>
    <mergeCell ref="BC58:BD58"/>
    <mergeCell ref="BF58:BG58"/>
    <mergeCell ref="B58:C58"/>
    <mergeCell ref="D58:E58"/>
    <mergeCell ref="K58:L58"/>
    <mergeCell ref="R58:S58"/>
    <mergeCell ref="T58:U58"/>
    <mergeCell ref="W58:X58"/>
    <mergeCell ref="Y58:Z58"/>
    <mergeCell ref="BA61:BB61"/>
    <mergeCell ref="BC61:BD61"/>
    <mergeCell ref="AK61:AL61"/>
    <mergeCell ref="AM61:AN61"/>
    <mergeCell ref="AP61:AQ61"/>
    <mergeCell ref="AR61:AS61"/>
    <mergeCell ref="AT61:AU61"/>
    <mergeCell ref="AW61:AX61"/>
    <mergeCell ref="AY61:AZ61"/>
    <mergeCell ref="AK62:AL62"/>
    <mergeCell ref="AM62:AN62"/>
    <mergeCell ref="AP62:AQ62"/>
    <mergeCell ref="AR62:AS62"/>
    <mergeCell ref="AT62:AU62"/>
    <mergeCell ref="AW62:AX62"/>
    <mergeCell ref="AY62:AZ62"/>
    <mergeCell ref="BT62:BU62"/>
    <mergeCell ref="BW62:BX62"/>
    <mergeCell ref="BY62:BZ62"/>
    <mergeCell ref="CB62:CC62"/>
    <mergeCell ref="CD62:CE62"/>
    <mergeCell ref="CF62:CG62"/>
    <mergeCell ref="BA62:BB62"/>
    <mergeCell ref="BC62:BD62"/>
    <mergeCell ref="BF62:BG62"/>
    <mergeCell ref="BH62:BI62"/>
    <mergeCell ref="BN62:BO62"/>
    <mergeCell ref="BP62:BQ62"/>
    <mergeCell ref="BR62:BS62"/>
    <mergeCell ref="BY61:BZ61"/>
    <mergeCell ref="CB61:CC61"/>
    <mergeCell ref="BF61:BG61"/>
    <mergeCell ref="BH61:BI61"/>
    <mergeCell ref="BN61:BO61"/>
    <mergeCell ref="BP61:BQ61"/>
    <mergeCell ref="BR61:BS61"/>
    <mergeCell ref="BT61:BU61"/>
    <mergeCell ref="BW61:BX61"/>
    <mergeCell ref="BA66:BB66"/>
    <mergeCell ref="BC66:BD66"/>
    <mergeCell ref="CD66:CE66"/>
    <mergeCell ref="CF66:CG66"/>
    <mergeCell ref="AK66:AL66"/>
    <mergeCell ref="AM66:AN66"/>
    <mergeCell ref="AP66:AQ66"/>
    <mergeCell ref="AR66:AS66"/>
    <mergeCell ref="AT66:AU66"/>
    <mergeCell ref="AW66:AX66"/>
    <mergeCell ref="AY66:AZ66"/>
    <mergeCell ref="AK33:AL33"/>
    <mergeCell ref="AM33:AN33"/>
    <mergeCell ref="AP33:AQ33"/>
    <mergeCell ref="AR33:AS33"/>
    <mergeCell ref="AT33:AU33"/>
    <mergeCell ref="AW33:AX33"/>
    <mergeCell ref="AY33:AZ33"/>
    <mergeCell ref="BT33:BU33"/>
    <mergeCell ref="BW33:BX33"/>
    <mergeCell ref="BY33:BZ33"/>
    <mergeCell ref="CB33:CC33"/>
    <mergeCell ref="CD33:CE33"/>
    <mergeCell ref="CF33:CG33"/>
    <mergeCell ref="BA33:BB33"/>
    <mergeCell ref="BC33:BD33"/>
    <mergeCell ref="BF33:BG33"/>
    <mergeCell ref="BH33:BI33"/>
    <mergeCell ref="BN33:BO33"/>
    <mergeCell ref="BP33:BQ33"/>
    <mergeCell ref="BR33:BS33"/>
    <mergeCell ref="AK34:AL34"/>
    <mergeCell ref="AM34:AN34"/>
    <mergeCell ref="AP34:AQ34"/>
    <mergeCell ref="AR34:AS34"/>
    <mergeCell ref="AT34:AU34"/>
    <mergeCell ref="AW34:AX34"/>
    <mergeCell ref="AY34:AZ34"/>
    <mergeCell ref="BT34:BU34"/>
    <mergeCell ref="BW34:BX34"/>
    <mergeCell ref="BY34:BZ34"/>
    <mergeCell ref="CB34:CC34"/>
    <mergeCell ref="CD34:CE34"/>
    <mergeCell ref="CF34:CG34"/>
    <mergeCell ref="CD35:CE35"/>
    <mergeCell ref="CF35:CG35"/>
    <mergeCell ref="B35:C35"/>
    <mergeCell ref="D35:E35"/>
    <mergeCell ref="K35:L35"/>
    <mergeCell ref="R35:S35"/>
    <mergeCell ref="T35:U35"/>
    <mergeCell ref="AC35:AD35"/>
    <mergeCell ref="AE35:AF35"/>
    <mergeCell ref="BA34:BB34"/>
    <mergeCell ref="BC34:BD34"/>
    <mergeCell ref="BF34:BG34"/>
    <mergeCell ref="BH34:BI34"/>
    <mergeCell ref="BN34:BO34"/>
    <mergeCell ref="BP34:BQ34"/>
    <mergeCell ref="BR34:BS34"/>
    <mergeCell ref="BT38:BU38"/>
    <mergeCell ref="BW38:BX38"/>
    <mergeCell ref="BA38:BB38"/>
    <mergeCell ref="BC38:BD38"/>
    <mergeCell ref="BF38:BG38"/>
    <mergeCell ref="BH38:BI38"/>
    <mergeCell ref="BN38:BO38"/>
    <mergeCell ref="BP38:BQ38"/>
    <mergeCell ref="BR38:BS38"/>
    <mergeCell ref="B33:C33"/>
    <mergeCell ref="D33:E33"/>
    <mergeCell ref="K33:L33"/>
    <mergeCell ref="R33:S33"/>
    <mergeCell ref="T33:U33"/>
    <mergeCell ref="AC33:AD33"/>
    <mergeCell ref="AE33:AF33"/>
    <mergeCell ref="B34:C34"/>
    <mergeCell ref="D34:E34"/>
    <mergeCell ref="K34:L34"/>
    <mergeCell ref="R34:S34"/>
    <mergeCell ref="T34:U34"/>
    <mergeCell ref="AC34:AD34"/>
    <mergeCell ref="AE34:AF34"/>
    <mergeCell ref="B36:C36"/>
    <mergeCell ref="D36:E36"/>
    <mergeCell ref="K36:L36"/>
    <mergeCell ref="R36:S36"/>
    <mergeCell ref="T36:U36"/>
    <mergeCell ref="AC36:AD36"/>
    <mergeCell ref="AE36:AF36"/>
    <mergeCell ref="AK37:AL37"/>
    <mergeCell ref="AM37:AN37"/>
    <mergeCell ref="AP37:AQ37"/>
    <mergeCell ref="AR37:AS37"/>
    <mergeCell ref="AT37:AU37"/>
    <mergeCell ref="AW37:AX37"/>
    <mergeCell ref="AY37:AZ37"/>
    <mergeCell ref="BA37:BB37"/>
    <mergeCell ref="BC37:BD37"/>
    <mergeCell ref="BF37:BG37"/>
    <mergeCell ref="BH37:BI37"/>
    <mergeCell ref="BN37:BO37"/>
    <mergeCell ref="BP37:BQ37"/>
    <mergeCell ref="BR37:BS37"/>
    <mergeCell ref="AK38:AL38"/>
    <mergeCell ref="AM38:AN38"/>
    <mergeCell ref="AP38:AQ38"/>
    <mergeCell ref="AR38:AS38"/>
    <mergeCell ref="AT38:AU38"/>
    <mergeCell ref="AW38:AX38"/>
    <mergeCell ref="AY38:AZ38"/>
    <mergeCell ref="CB38:CC38"/>
    <mergeCell ref="CD38:CE38"/>
    <mergeCell ref="BT37:BU37"/>
    <mergeCell ref="BW37:BX37"/>
    <mergeCell ref="BY37:BZ37"/>
    <mergeCell ref="CB37:CC37"/>
    <mergeCell ref="CD37:CE37"/>
    <mergeCell ref="CF37:CG37"/>
    <mergeCell ref="BY38:BZ38"/>
    <mergeCell ref="CF38:CG38"/>
    <mergeCell ref="BY42:BZ42"/>
    <mergeCell ref="CB42:CC42"/>
    <mergeCell ref="BF42:BG42"/>
    <mergeCell ref="BH42:BI42"/>
    <mergeCell ref="BN42:BO42"/>
    <mergeCell ref="BP42:BQ42"/>
    <mergeCell ref="BR42:BS42"/>
    <mergeCell ref="BT42:BU42"/>
    <mergeCell ref="BW42:BX42"/>
    <mergeCell ref="BA40:BB40"/>
    <mergeCell ref="BC40:BD40"/>
    <mergeCell ref="CD40:CE40"/>
    <mergeCell ref="CF40:CG40"/>
    <mergeCell ref="AK40:AL40"/>
    <mergeCell ref="AM40:AN40"/>
    <mergeCell ref="AP40:AQ40"/>
    <mergeCell ref="AR40:AS40"/>
    <mergeCell ref="AT40:AU40"/>
    <mergeCell ref="AW40:AX40"/>
    <mergeCell ref="AY40:AZ40"/>
    <mergeCell ref="AK41:AL41"/>
    <mergeCell ref="AM41:AN41"/>
    <mergeCell ref="AP41:AQ41"/>
    <mergeCell ref="AR41:AS41"/>
    <mergeCell ref="AT41:AU41"/>
    <mergeCell ref="AW41:AX41"/>
    <mergeCell ref="AY41:AZ41"/>
    <mergeCell ref="BT41:BU41"/>
    <mergeCell ref="BW41:BX41"/>
    <mergeCell ref="BY41:BZ41"/>
    <mergeCell ref="CB41:CC41"/>
    <mergeCell ref="CD41:CE41"/>
    <mergeCell ref="CF41:CG41"/>
    <mergeCell ref="CD42:CE42"/>
    <mergeCell ref="CF42:CG42"/>
    <mergeCell ref="B41:C41"/>
    <mergeCell ref="D41:E41"/>
    <mergeCell ref="K41:L41"/>
    <mergeCell ref="R41:S41"/>
    <mergeCell ref="T41:U41"/>
    <mergeCell ref="AC41:AD41"/>
    <mergeCell ref="AE41:AF41"/>
    <mergeCell ref="B42:C42"/>
    <mergeCell ref="D42:E42"/>
    <mergeCell ref="K42:L42"/>
    <mergeCell ref="R42:S42"/>
    <mergeCell ref="T42:U42"/>
    <mergeCell ref="AC42:AD42"/>
    <mergeCell ref="AE42:AF42"/>
    <mergeCell ref="BA41:BB41"/>
    <mergeCell ref="BC41:BD41"/>
    <mergeCell ref="BF41:BG41"/>
    <mergeCell ref="BH41:BI41"/>
    <mergeCell ref="BN41:BO41"/>
    <mergeCell ref="BP41:BQ41"/>
    <mergeCell ref="BR41:BS41"/>
    <mergeCell ref="BA30:BB30"/>
    <mergeCell ref="BC30:BD30"/>
    <mergeCell ref="AK30:AL30"/>
    <mergeCell ref="AM30:AN30"/>
    <mergeCell ref="AP30:AQ30"/>
    <mergeCell ref="AR30:AS30"/>
    <mergeCell ref="AT30:AU30"/>
    <mergeCell ref="AW30:AX30"/>
    <mergeCell ref="AY30:AZ30"/>
    <mergeCell ref="AK31:AL31"/>
    <mergeCell ref="AM31:AN31"/>
    <mergeCell ref="AP31:AQ31"/>
    <mergeCell ref="AR31:AS31"/>
    <mergeCell ref="AT31:AU31"/>
    <mergeCell ref="AW31:AX31"/>
    <mergeCell ref="AY31:AZ31"/>
    <mergeCell ref="BT31:BU31"/>
    <mergeCell ref="BW31:BX31"/>
    <mergeCell ref="BY31:BZ31"/>
    <mergeCell ref="CB31:CC31"/>
    <mergeCell ref="CD31:CE31"/>
    <mergeCell ref="CF31:CG31"/>
    <mergeCell ref="BA31:BB31"/>
    <mergeCell ref="BC31:BD31"/>
    <mergeCell ref="BF31:BG31"/>
    <mergeCell ref="BH31:BI31"/>
    <mergeCell ref="BN31:BO31"/>
    <mergeCell ref="BP31:BQ31"/>
    <mergeCell ref="BR31:BS31"/>
    <mergeCell ref="BY30:BZ30"/>
    <mergeCell ref="CB30:CC30"/>
    <mergeCell ref="BY32:BZ32"/>
    <mergeCell ref="CB32:CC32"/>
    <mergeCell ref="CD32:CE32"/>
    <mergeCell ref="BF30:BG30"/>
    <mergeCell ref="BH30:BI30"/>
    <mergeCell ref="BN30:BO30"/>
    <mergeCell ref="BP30:BQ30"/>
    <mergeCell ref="BR30:BS30"/>
    <mergeCell ref="BT30:BU30"/>
    <mergeCell ref="BW30:BX30"/>
    <mergeCell ref="AK27:AL27"/>
    <mergeCell ref="AM27:AN27"/>
    <mergeCell ref="AP27:AQ27"/>
    <mergeCell ref="AR27:AS27"/>
    <mergeCell ref="AT27:AU27"/>
    <mergeCell ref="AW27:AX27"/>
    <mergeCell ref="AY27:AZ27"/>
    <mergeCell ref="AK28:AL28"/>
    <mergeCell ref="AM28:AN28"/>
    <mergeCell ref="AP28:AQ28"/>
    <mergeCell ref="AR28:AS28"/>
    <mergeCell ref="AT28:AU28"/>
    <mergeCell ref="AW28:AX28"/>
    <mergeCell ref="AY28:AZ28"/>
    <mergeCell ref="BT28:BU28"/>
    <mergeCell ref="BW28:BX28"/>
    <mergeCell ref="BY28:BZ28"/>
    <mergeCell ref="CB28:CC28"/>
    <mergeCell ref="CD28:CE28"/>
    <mergeCell ref="CF28:CG28"/>
    <mergeCell ref="BA28:BB28"/>
    <mergeCell ref="BC28:BD28"/>
    <mergeCell ref="BF28:BG28"/>
    <mergeCell ref="BH28:BI28"/>
    <mergeCell ref="BN28:BO28"/>
    <mergeCell ref="BP28:BQ28"/>
    <mergeCell ref="BR28:BS28"/>
    <mergeCell ref="BT29:BU29"/>
    <mergeCell ref="BW29:BX29"/>
    <mergeCell ref="BY29:BZ29"/>
    <mergeCell ref="CB29:CC29"/>
    <mergeCell ref="CD29:CE29"/>
    <mergeCell ref="CF29:CG29"/>
    <mergeCell ref="CD30:CE30"/>
    <mergeCell ref="CF30:CG30"/>
    <mergeCell ref="B30:C30"/>
    <mergeCell ref="D30:E30"/>
    <mergeCell ref="K30:L30"/>
    <mergeCell ref="R30:S30"/>
    <mergeCell ref="T30:U30"/>
    <mergeCell ref="AC30:AD30"/>
    <mergeCell ref="AE30:AF30"/>
    <mergeCell ref="BA27:BB27"/>
    <mergeCell ref="BC27:BD27"/>
    <mergeCell ref="BF29:BG29"/>
    <mergeCell ref="BH29:BI29"/>
    <mergeCell ref="BN29:BO29"/>
    <mergeCell ref="BP29:BQ29"/>
    <mergeCell ref="BR29:BS29"/>
    <mergeCell ref="B28:C28"/>
    <mergeCell ref="D28:E28"/>
    <mergeCell ref="K28:L28"/>
    <mergeCell ref="R28:S28"/>
    <mergeCell ref="T28:U28"/>
    <mergeCell ref="AC28:AD28"/>
    <mergeCell ref="AE28:AF28"/>
    <mergeCell ref="B29:C29"/>
    <mergeCell ref="D29:E29"/>
    <mergeCell ref="K29:L29"/>
    <mergeCell ref="R29:S29"/>
    <mergeCell ref="T29:U29"/>
    <mergeCell ref="AC29:AD29"/>
    <mergeCell ref="AE29:AF29"/>
    <mergeCell ref="B31:C31"/>
    <mergeCell ref="D31:E31"/>
    <mergeCell ref="K31:L31"/>
    <mergeCell ref="R31:S31"/>
    <mergeCell ref="T31:U31"/>
    <mergeCell ref="AC31:AD31"/>
    <mergeCell ref="AE31:AF31"/>
    <mergeCell ref="AC32:AD32"/>
    <mergeCell ref="AE32:AF32"/>
    <mergeCell ref="AG32:AH32"/>
    <mergeCell ref="AI32:AJ32"/>
    <mergeCell ref="AK32:AL32"/>
    <mergeCell ref="AM32:AN32"/>
    <mergeCell ref="AP32:AQ32"/>
    <mergeCell ref="BH32:BI32"/>
    <mergeCell ref="BJ32:BL32"/>
    <mergeCell ref="AR32:AS32"/>
    <mergeCell ref="AT32:AU32"/>
    <mergeCell ref="AW32:AX32"/>
    <mergeCell ref="AY32:AZ32"/>
    <mergeCell ref="BA32:BB32"/>
    <mergeCell ref="BC32:BD32"/>
    <mergeCell ref="BF32:BG32"/>
    <mergeCell ref="B32:C32"/>
    <mergeCell ref="D32:E32"/>
    <mergeCell ref="K32:L32"/>
    <mergeCell ref="R32:S32"/>
    <mergeCell ref="T32:U32"/>
    <mergeCell ref="W32:X32"/>
    <mergeCell ref="Y32:Z32"/>
    <mergeCell ref="BA35:BB35"/>
    <mergeCell ref="BC35:BD35"/>
    <mergeCell ref="AK35:AL35"/>
    <mergeCell ref="AM35:AN35"/>
    <mergeCell ref="AP35:AQ35"/>
    <mergeCell ref="AR35:AS35"/>
    <mergeCell ref="AT35:AU35"/>
    <mergeCell ref="AW35:AX35"/>
    <mergeCell ref="AY35:AZ35"/>
    <mergeCell ref="AK36:AL36"/>
    <mergeCell ref="AM36:AN36"/>
    <mergeCell ref="AP36:AQ36"/>
    <mergeCell ref="AR36:AS36"/>
    <mergeCell ref="AT36:AU36"/>
    <mergeCell ref="AW36:AX36"/>
    <mergeCell ref="AY36:AZ36"/>
    <mergeCell ref="BT36:BU36"/>
    <mergeCell ref="BW36:BX36"/>
    <mergeCell ref="BY36:BZ36"/>
    <mergeCell ref="CB36:CC36"/>
    <mergeCell ref="CD36:CE36"/>
    <mergeCell ref="CF36:CG36"/>
    <mergeCell ref="BA36:BB36"/>
    <mergeCell ref="BC36:BD36"/>
    <mergeCell ref="BF36:BG36"/>
    <mergeCell ref="BH36:BI36"/>
    <mergeCell ref="BN36:BO36"/>
    <mergeCell ref="BP36:BQ36"/>
    <mergeCell ref="BR36:BS36"/>
    <mergeCell ref="BY35:BZ35"/>
    <mergeCell ref="CB35:CC35"/>
    <mergeCell ref="BF35:BG35"/>
    <mergeCell ref="BH35:BI35"/>
    <mergeCell ref="BN35:BO35"/>
    <mergeCell ref="BP35:BQ35"/>
    <mergeCell ref="BR35:BS35"/>
    <mergeCell ref="BT35:BU35"/>
    <mergeCell ref="BW35:BX35"/>
    <mergeCell ref="BA44:BB44"/>
    <mergeCell ref="BC44:BD44"/>
    <mergeCell ref="AK44:AL44"/>
    <mergeCell ref="AM44:AN44"/>
    <mergeCell ref="AP44:AQ44"/>
    <mergeCell ref="AR44:AS44"/>
    <mergeCell ref="AT44:AU44"/>
    <mergeCell ref="AW44:AX44"/>
    <mergeCell ref="AY44:AZ44"/>
    <mergeCell ref="B43:C43"/>
    <mergeCell ref="D43:E43"/>
    <mergeCell ref="K43:L43"/>
    <mergeCell ref="R43:S43"/>
    <mergeCell ref="T43:U43"/>
    <mergeCell ref="AC43:AD43"/>
    <mergeCell ref="AE43:AF43"/>
    <mergeCell ref="B44:C44"/>
    <mergeCell ref="D44:E44"/>
    <mergeCell ref="K44:L44"/>
    <mergeCell ref="R44:S44"/>
    <mergeCell ref="T44:U44"/>
    <mergeCell ref="AC44:AD44"/>
    <mergeCell ref="AE44:AF44"/>
    <mergeCell ref="B46:C46"/>
    <mergeCell ref="D46:E46"/>
    <mergeCell ref="K46:L46"/>
    <mergeCell ref="R46:S46"/>
    <mergeCell ref="T46:U46"/>
    <mergeCell ref="AC46:AD46"/>
    <mergeCell ref="AE46:AF46"/>
    <mergeCell ref="AK47:AL47"/>
    <mergeCell ref="AM47:AN47"/>
    <mergeCell ref="AP47:AQ47"/>
    <mergeCell ref="AR47:AS47"/>
    <mergeCell ref="AT47:AU47"/>
    <mergeCell ref="AW47:AX47"/>
    <mergeCell ref="AY47:AZ47"/>
    <mergeCell ref="BA47:BB47"/>
    <mergeCell ref="BC47:BD47"/>
    <mergeCell ref="BF47:BG47"/>
    <mergeCell ref="BH47:BI47"/>
    <mergeCell ref="BN47:BO47"/>
    <mergeCell ref="BP47:BQ47"/>
    <mergeCell ref="BR47:BS47"/>
    <mergeCell ref="AK48:AL48"/>
    <mergeCell ref="AM48:AN48"/>
    <mergeCell ref="AP48:AQ48"/>
    <mergeCell ref="AR48:AS48"/>
    <mergeCell ref="AT48:AU48"/>
    <mergeCell ref="AW48:AX48"/>
    <mergeCell ref="AY48:AZ48"/>
    <mergeCell ref="CB48:CC48"/>
    <mergeCell ref="CD48:CE48"/>
    <mergeCell ref="BT47:BU47"/>
    <mergeCell ref="BW47:BX47"/>
    <mergeCell ref="BY47:BZ47"/>
    <mergeCell ref="CB47:CC47"/>
    <mergeCell ref="CD47:CE47"/>
    <mergeCell ref="CF47:CG47"/>
    <mergeCell ref="BY48:BZ48"/>
    <mergeCell ref="CF48:CG48"/>
    <mergeCell ref="BT51:BU51"/>
    <mergeCell ref="BW51:BX51"/>
    <mergeCell ref="BA51:BB51"/>
    <mergeCell ref="BC51:BD51"/>
    <mergeCell ref="BF51:BG51"/>
    <mergeCell ref="BH51:BI51"/>
    <mergeCell ref="BN51:BO51"/>
    <mergeCell ref="BP51:BQ51"/>
    <mergeCell ref="BR51:BS51"/>
    <mergeCell ref="B47:C47"/>
    <mergeCell ref="D47:E47"/>
    <mergeCell ref="K47:L47"/>
    <mergeCell ref="R47:S47"/>
    <mergeCell ref="T47:U47"/>
    <mergeCell ref="AC47:AD47"/>
    <mergeCell ref="AE47:AF47"/>
    <mergeCell ref="B48:C48"/>
    <mergeCell ref="D48:E48"/>
    <mergeCell ref="K48:L48"/>
    <mergeCell ref="R48:S48"/>
    <mergeCell ref="T48:U48"/>
    <mergeCell ref="AC48:AD48"/>
    <mergeCell ref="AE48:AF48"/>
    <mergeCell ref="AK49:AL49"/>
    <mergeCell ref="AM49:AN49"/>
    <mergeCell ref="AP49:AQ49"/>
    <mergeCell ref="AR49:AS49"/>
    <mergeCell ref="AT49:AU49"/>
    <mergeCell ref="AW49:AX49"/>
    <mergeCell ref="AY49:AZ49"/>
    <mergeCell ref="B49:C49"/>
    <mergeCell ref="D49:E49"/>
    <mergeCell ref="K49:L49"/>
    <mergeCell ref="R49:S49"/>
    <mergeCell ref="T49:U49"/>
    <mergeCell ref="AC49:AD49"/>
    <mergeCell ref="AE49:AF49"/>
    <mergeCell ref="BA49:BB49"/>
    <mergeCell ref="BC49:BD49"/>
    <mergeCell ref="BF49:BG49"/>
    <mergeCell ref="BH49:BI49"/>
    <mergeCell ref="BN49:BO49"/>
    <mergeCell ref="BP49:BQ49"/>
    <mergeCell ref="BR49:BS49"/>
    <mergeCell ref="AK51:AL51"/>
    <mergeCell ref="AM51:AN51"/>
    <mergeCell ref="AP51:AQ51"/>
    <mergeCell ref="AR51:AS51"/>
    <mergeCell ref="AT51:AU51"/>
    <mergeCell ref="AW51:AX51"/>
    <mergeCell ref="AY51:AZ51"/>
    <mergeCell ref="BY49:BZ49"/>
    <mergeCell ref="BY51:BZ51"/>
    <mergeCell ref="CB51:CC51"/>
    <mergeCell ref="CD51:CE51"/>
    <mergeCell ref="CF51:CG51"/>
    <mergeCell ref="BT49:BU49"/>
    <mergeCell ref="BW49:BX49"/>
    <mergeCell ref="CB49:CC49"/>
    <mergeCell ref="CD49:CE49"/>
    <mergeCell ref="CF49:CG49"/>
    <mergeCell ref="CD50:CE50"/>
    <mergeCell ref="CF50:CG50"/>
    <mergeCell ref="BY53:BZ53"/>
    <mergeCell ref="CB53:CC53"/>
    <mergeCell ref="BF53:BG53"/>
    <mergeCell ref="BH53:BI53"/>
    <mergeCell ref="BN53:BO53"/>
    <mergeCell ref="BP53:BQ53"/>
    <mergeCell ref="BR53:BS53"/>
    <mergeCell ref="BT53:BU53"/>
    <mergeCell ref="BW53:BX53"/>
    <mergeCell ref="B50:C50"/>
    <mergeCell ref="D50:E50"/>
    <mergeCell ref="K50:L50"/>
    <mergeCell ref="R50:S50"/>
    <mergeCell ref="T50:U50"/>
    <mergeCell ref="AC50:AD50"/>
    <mergeCell ref="AE50:AF50"/>
    <mergeCell ref="B51:C51"/>
    <mergeCell ref="D51:E51"/>
    <mergeCell ref="K51:L51"/>
    <mergeCell ref="R51:S51"/>
    <mergeCell ref="T51:U51"/>
    <mergeCell ref="AC51:AD51"/>
    <mergeCell ref="AE51:AF51"/>
    <mergeCell ref="AK52:AL52"/>
    <mergeCell ref="AM52:AN52"/>
    <mergeCell ref="AP52:AQ52"/>
    <mergeCell ref="AR52:AS52"/>
    <mergeCell ref="AT52:AU52"/>
    <mergeCell ref="AW52:AX52"/>
    <mergeCell ref="AY52:AZ52"/>
    <mergeCell ref="BT52:BU52"/>
    <mergeCell ref="BW52:BX52"/>
    <mergeCell ref="BY52:BZ52"/>
    <mergeCell ref="CB52:CC52"/>
    <mergeCell ref="CD52:CE52"/>
    <mergeCell ref="CF52:CG52"/>
    <mergeCell ref="CD53:CE53"/>
    <mergeCell ref="CF53:CG53"/>
    <mergeCell ref="B52:C52"/>
    <mergeCell ref="D52:E52"/>
    <mergeCell ref="K52:L52"/>
    <mergeCell ref="R52:S52"/>
    <mergeCell ref="T52:U52"/>
    <mergeCell ref="AC52:AD52"/>
    <mergeCell ref="AE52:AF52"/>
    <mergeCell ref="B53:C53"/>
    <mergeCell ref="D53:E53"/>
    <mergeCell ref="K53:L53"/>
    <mergeCell ref="R53:S53"/>
    <mergeCell ref="T53:U53"/>
    <mergeCell ref="AC53:AD53"/>
    <mergeCell ref="AE53:AF53"/>
    <mergeCell ref="BA52:BB52"/>
    <mergeCell ref="BC52:BD52"/>
    <mergeCell ref="BF52:BG52"/>
    <mergeCell ref="BH52:BI52"/>
    <mergeCell ref="BN52:BO52"/>
    <mergeCell ref="BP52:BQ52"/>
    <mergeCell ref="BR52:BS52"/>
    <mergeCell ref="AR45:AS45"/>
    <mergeCell ref="AT45:AU45"/>
    <mergeCell ref="AC45:AD45"/>
    <mergeCell ref="AE45:AF45"/>
    <mergeCell ref="AG45:AH45"/>
    <mergeCell ref="AI45:AJ45"/>
    <mergeCell ref="AK45:AL45"/>
    <mergeCell ref="AM45:AN45"/>
    <mergeCell ref="AP45:AQ45"/>
    <mergeCell ref="AK46:AL46"/>
    <mergeCell ref="AM46:AN46"/>
    <mergeCell ref="AP46:AQ46"/>
    <mergeCell ref="AR46:AS46"/>
    <mergeCell ref="AT46:AU46"/>
    <mergeCell ref="AW46:AX46"/>
    <mergeCell ref="AY46:AZ46"/>
    <mergeCell ref="BT46:BU46"/>
    <mergeCell ref="BW46:BX46"/>
    <mergeCell ref="BY46:BZ46"/>
    <mergeCell ref="CB46:CC46"/>
    <mergeCell ref="CD46:CE46"/>
    <mergeCell ref="CF46:CG46"/>
    <mergeCell ref="BA46:BB46"/>
    <mergeCell ref="BC46:BD46"/>
    <mergeCell ref="BF46:BG46"/>
    <mergeCell ref="BH46:BI46"/>
    <mergeCell ref="BN46:BO46"/>
    <mergeCell ref="BP46:BQ46"/>
    <mergeCell ref="BR46:BS46"/>
    <mergeCell ref="BY45:BZ45"/>
    <mergeCell ref="CB45:CC45"/>
    <mergeCell ref="AW45:AX45"/>
    <mergeCell ref="AY45:AZ45"/>
    <mergeCell ref="BA45:BB45"/>
    <mergeCell ref="BC45:BD45"/>
    <mergeCell ref="BF45:BG45"/>
    <mergeCell ref="BH45:BI45"/>
    <mergeCell ref="BJ45:BL45"/>
    <mergeCell ref="AK42:AL42"/>
    <mergeCell ref="AM42:AN42"/>
    <mergeCell ref="AP42:AQ42"/>
    <mergeCell ref="AR42:AS42"/>
    <mergeCell ref="AT42:AU42"/>
    <mergeCell ref="AW42:AX42"/>
    <mergeCell ref="AY42:AZ42"/>
    <mergeCell ref="AK43:AL43"/>
    <mergeCell ref="AM43:AN43"/>
    <mergeCell ref="AP43:AQ43"/>
    <mergeCell ref="AR43:AS43"/>
    <mergeCell ref="AT43:AU43"/>
    <mergeCell ref="AW43:AX43"/>
    <mergeCell ref="AY43:AZ43"/>
    <mergeCell ref="BT43:BU43"/>
    <mergeCell ref="BW43:BX43"/>
    <mergeCell ref="BY43:BZ43"/>
    <mergeCell ref="CB43:CC43"/>
    <mergeCell ref="CD43:CE43"/>
    <mergeCell ref="CF43:CG43"/>
    <mergeCell ref="BA43:BB43"/>
    <mergeCell ref="BC43:BD43"/>
    <mergeCell ref="BF43:BG43"/>
    <mergeCell ref="BH43:BI43"/>
    <mergeCell ref="BN43:BO43"/>
    <mergeCell ref="BP43:BQ43"/>
    <mergeCell ref="BR43:BS43"/>
    <mergeCell ref="BT44:BU44"/>
    <mergeCell ref="BW44:BX44"/>
    <mergeCell ref="BY44:BZ44"/>
    <mergeCell ref="CB44:CC44"/>
    <mergeCell ref="CD44:CE44"/>
    <mergeCell ref="CF44:CG44"/>
    <mergeCell ref="CD45:CE45"/>
    <mergeCell ref="BA42:BB42"/>
    <mergeCell ref="BC42:BD42"/>
    <mergeCell ref="BF44:BG44"/>
    <mergeCell ref="BH44:BI44"/>
    <mergeCell ref="BN44:BO44"/>
    <mergeCell ref="BP44:BQ44"/>
    <mergeCell ref="BR44:BS44"/>
    <mergeCell ref="B45:C45"/>
    <mergeCell ref="D45:E45"/>
    <mergeCell ref="K45:L45"/>
    <mergeCell ref="R45:S45"/>
    <mergeCell ref="T45:U45"/>
    <mergeCell ref="W45:X45"/>
    <mergeCell ref="Y45:Z45"/>
    <mergeCell ref="BT48:BU48"/>
    <mergeCell ref="BW48:BX48"/>
    <mergeCell ref="BA48:BB48"/>
    <mergeCell ref="BC48:BD48"/>
    <mergeCell ref="BF48:BG48"/>
    <mergeCell ref="BH48:BI48"/>
    <mergeCell ref="BN48:BO48"/>
    <mergeCell ref="BP48:BQ48"/>
    <mergeCell ref="BR48:BS48"/>
    <mergeCell ref="BA50:BB50"/>
    <mergeCell ref="BC50:BD50"/>
    <mergeCell ref="AK50:AL50"/>
    <mergeCell ref="AM50:AN50"/>
    <mergeCell ref="AP50:AQ50"/>
    <mergeCell ref="AR50:AS50"/>
    <mergeCell ref="AT50:AU50"/>
    <mergeCell ref="AW50:AX50"/>
    <mergeCell ref="AY50:AZ50"/>
    <mergeCell ref="BY50:BZ50"/>
    <mergeCell ref="CB50:CC50"/>
    <mergeCell ref="BF50:BG50"/>
    <mergeCell ref="BH50:BI50"/>
    <mergeCell ref="BN50:BO50"/>
    <mergeCell ref="BP50:BQ50"/>
    <mergeCell ref="BR50:BS50"/>
    <mergeCell ref="BT50:BU50"/>
    <mergeCell ref="BW50:BX50"/>
    <mergeCell ref="BA55:BB55"/>
    <mergeCell ref="BC55:BD55"/>
    <mergeCell ref="AK55:AL55"/>
    <mergeCell ref="AM55:AN55"/>
    <mergeCell ref="AP55:AQ55"/>
    <mergeCell ref="AR55:AS55"/>
    <mergeCell ref="AT55:AU55"/>
    <mergeCell ref="AW55:AX55"/>
    <mergeCell ref="AY55:AZ55"/>
    <mergeCell ref="BY66:BZ66"/>
    <mergeCell ref="CB66:CC66"/>
    <mergeCell ref="BF66:BG66"/>
    <mergeCell ref="BH66:BI66"/>
    <mergeCell ref="BN66:BO66"/>
    <mergeCell ref="BP66:BQ66"/>
    <mergeCell ref="BR66:BS66"/>
    <mergeCell ref="BT66:BU66"/>
    <mergeCell ref="BW66:BX66"/>
    <mergeCell ref="BT67:BU67"/>
    <mergeCell ref="BW67:BX67"/>
    <mergeCell ref="BA67:BB67"/>
    <mergeCell ref="BC67:BD67"/>
    <mergeCell ref="BF67:BG67"/>
    <mergeCell ref="BH67:BI67"/>
    <mergeCell ref="BN67:BO67"/>
    <mergeCell ref="BP67:BQ67"/>
    <mergeCell ref="BR67:BS67"/>
    <mergeCell ref="B63:C63"/>
    <mergeCell ref="D63:E63"/>
    <mergeCell ref="K63:L63"/>
    <mergeCell ref="R63:S63"/>
    <mergeCell ref="T63:U63"/>
    <mergeCell ref="AC63:AD63"/>
    <mergeCell ref="AE63:AF63"/>
    <mergeCell ref="B64:C64"/>
    <mergeCell ref="D64:E64"/>
    <mergeCell ref="K64:L64"/>
    <mergeCell ref="R64:S64"/>
    <mergeCell ref="T64:U64"/>
    <mergeCell ref="AC64:AD64"/>
    <mergeCell ref="AE64:AF64"/>
    <mergeCell ref="AK65:AL65"/>
    <mergeCell ref="AM65:AN65"/>
    <mergeCell ref="AP65:AQ65"/>
    <mergeCell ref="AR65:AS65"/>
    <mergeCell ref="AT65:AU65"/>
    <mergeCell ref="AW65:AX65"/>
    <mergeCell ref="AY65:AZ65"/>
    <mergeCell ref="BT65:BU65"/>
    <mergeCell ref="BW65:BX65"/>
    <mergeCell ref="BY65:BZ65"/>
    <mergeCell ref="CB65:CC65"/>
    <mergeCell ref="CD65:CE65"/>
    <mergeCell ref="CF65:CG65"/>
    <mergeCell ref="B65:C65"/>
    <mergeCell ref="D65:E65"/>
    <mergeCell ref="K65:L65"/>
    <mergeCell ref="R65:S65"/>
    <mergeCell ref="T65:U65"/>
    <mergeCell ref="AC65:AD65"/>
    <mergeCell ref="AE65:AF65"/>
    <mergeCell ref="BA65:BB65"/>
    <mergeCell ref="BC65:BD65"/>
    <mergeCell ref="BF65:BG65"/>
    <mergeCell ref="BH65:BI65"/>
    <mergeCell ref="BN65:BO65"/>
    <mergeCell ref="BP65:BQ65"/>
    <mergeCell ref="BR65:BS65"/>
    <mergeCell ref="BY67:BZ67"/>
    <mergeCell ref="CB67:CC67"/>
    <mergeCell ref="CD67:CE67"/>
    <mergeCell ref="CF67:CG67"/>
    <mergeCell ref="AK67:AL67"/>
    <mergeCell ref="AM67:AN67"/>
    <mergeCell ref="AP67:AQ67"/>
    <mergeCell ref="AR67:AS67"/>
    <mergeCell ref="AT67:AU67"/>
    <mergeCell ref="AW67:AX67"/>
    <mergeCell ref="AY67:AZ67"/>
    <mergeCell ref="BA69:BB69"/>
    <mergeCell ref="BC69:BD69"/>
    <mergeCell ref="AK69:AL69"/>
    <mergeCell ref="AM69:AN69"/>
    <mergeCell ref="AP69:AQ69"/>
    <mergeCell ref="AR69:AS69"/>
    <mergeCell ref="AT69:AU69"/>
    <mergeCell ref="AW69:AX69"/>
    <mergeCell ref="AY69:AZ69"/>
    <mergeCell ref="BY69:BZ69"/>
    <mergeCell ref="CB69:CC69"/>
    <mergeCell ref="BF69:BG69"/>
    <mergeCell ref="BH69:BI69"/>
    <mergeCell ref="BN69:BO69"/>
    <mergeCell ref="BP69:BQ69"/>
    <mergeCell ref="BR69:BS69"/>
    <mergeCell ref="BT69:BU69"/>
    <mergeCell ref="BW69:BX69"/>
    <mergeCell ref="B69:C69"/>
    <mergeCell ref="D69:E69"/>
    <mergeCell ref="K69:L69"/>
    <mergeCell ref="R69:S69"/>
    <mergeCell ref="T69:U69"/>
    <mergeCell ref="AC69:AD69"/>
    <mergeCell ref="AE69:AF69"/>
    <mergeCell ref="B70:C70"/>
    <mergeCell ref="D70:E70"/>
    <mergeCell ref="K70:L70"/>
    <mergeCell ref="R70:S70"/>
    <mergeCell ref="T70:U70"/>
    <mergeCell ref="AC70:AD70"/>
    <mergeCell ref="AE70:AF70"/>
    <mergeCell ref="BT70:BU70"/>
    <mergeCell ref="BW70:BX70"/>
    <mergeCell ref="BA70:BB70"/>
    <mergeCell ref="BC70:BD70"/>
    <mergeCell ref="BF70:BG70"/>
    <mergeCell ref="BH70:BI70"/>
    <mergeCell ref="BN70:BO70"/>
    <mergeCell ref="BP70:BQ70"/>
    <mergeCell ref="BR70:BS70"/>
    <mergeCell ref="B66:C66"/>
    <mergeCell ref="D66:E66"/>
    <mergeCell ref="K66:L66"/>
    <mergeCell ref="R66:S66"/>
    <mergeCell ref="T66:U66"/>
    <mergeCell ref="AC66:AD66"/>
    <mergeCell ref="AE66:AF66"/>
    <mergeCell ref="B67:C67"/>
    <mergeCell ref="D67:E67"/>
    <mergeCell ref="K67:L67"/>
    <mergeCell ref="R67:S67"/>
    <mergeCell ref="T67:U67"/>
    <mergeCell ref="AC67:AD67"/>
    <mergeCell ref="AE67:AF67"/>
    <mergeCell ref="AK68:AL68"/>
    <mergeCell ref="AM68:AN68"/>
    <mergeCell ref="AP68:AQ68"/>
    <mergeCell ref="AR68:AS68"/>
    <mergeCell ref="AT68:AU68"/>
    <mergeCell ref="AW68:AX68"/>
    <mergeCell ref="AY68:AZ68"/>
    <mergeCell ref="B68:C68"/>
    <mergeCell ref="D68:E68"/>
    <mergeCell ref="K68:L68"/>
    <mergeCell ref="R68:S68"/>
    <mergeCell ref="T68:U68"/>
    <mergeCell ref="AC68:AD68"/>
    <mergeCell ref="AE68:AF68"/>
    <mergeCell ref="BA68:BB68"/>
    <mergeCell ref="BC68:BD68"/>
    <mergeCell ref="BF68:BG68"/>
    <mergeCell ref="BH68:BI68"/>
    <mergeCell ref="BN68:BO68"/>
    <mergeCell ref="BP68:BQ68"/>
    <mergeCell ref="BR68:BS68"/>
    <mergeCell ref="AK70:AL70"/>
    <mergeCell ref="AM70:AN70"/>
    <mergeCell ref="AP70:AQ70"/>
    <mergeCell ref="AR70:AS70"/>
    <mergeCell ref="AT70:AU70"/>
    <mergeCell ref="AW70:AX70"/>
    <mergeCell ref="AY70:AZ70"/>
    <mergeCell ref="BY68:BZ68"/>
    <mergeCell ref="BY70:BZ70"/>
    <mergeCell ref="CB70:CC70"/>
    <mergeCell ref="CD70:CE70"/>
    <mergeCell ref="CF70:CG70"/>
    <mergeCell ref="BT68:BU68"/>
    <mergeCell ref="BW68:BX68"/>
    <mergeCell ref="CB68:CC68"/>
    <mergeCell ref="CD68:CE68"/>
    <mergeCell ref="CF68:CG68"/>
    <mergeCell ref="CD69:CE69"/>
    <mergeCell ref="CF69:CG69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6" width="11.43"/>
  </cols>
  <sheetData>
    <row r="1">
      <c r="A1" s="228"/>
      <c r="B1" s="228"/>
      <c r="C1" s="228"/>
      <c r="D1" s="229"/>
      <c r="E1" s="229"/>
      <c r="F1" s="228"/>
    </row>
    <row r="2">
      <c r="A2" s="228"/>
      <c r="B2" s="230" t="s">
        <v>140</v>
      </c>
      <c r="C2" s="126"/>
      <c r="D2" s="231">
        <v>25.0</v>
      </c>
      <c r="E2" s="232" t="s">
        <v>141</v>
      </c>
      <c r="F2" s="233"/>
    </row>
    <row r="3">
      <c r="A3" s="233"/>
      <c r="B3" s="234" t="s">
        <v>142</v>
      </c>
      <c r="D3" s="235">
        <v>5.0</v>
      </c>
      <c r="E3" s="236" t="s">
        <v>141</v>
      </c>
      <c r="F3" s="233"/>
    </row>
    <row r="4">
      <c r="A4" s="233"/>
      <c r="B4" s="237" t="s">
        <v>143</v>
      </c>
      <c r="D4" s="235">
        <f>Individueel!D3</f>
        <v>96</v>
      </c>
      <c r="E4" s="238">
        <v>0.1</v>
      </c>
      <c r="F4" s="239"/>
    </row>
    <row r="5">
      <c r="A5" s="228"/>
      <c r="B5" s="234" t="s">
        <v>144</v>
      </c>
      <c r="D5" s="240">
        <f t="shared" ref="D5:D8" si="1">$D$4/(100*$E$4)*(100*E5)</f>
        <v>288</v>
      </c>
      <c r="E5" s="238">
        <v>0.3</v>
      </c>
      <c r="F5" s="233"/>
    </row>
    <row r="6">
      <c r="A6" s="233"/>
      <c r="B6" s="237" t="s">
        <v>145</v>
      </c>
      <c r="D6" s="240">
        <f t="shared" si="1"/>
        <v>192</v>
      </c>
      <c r="E6" s="238">
        <v>0.2</v>
      </c>
      <c r="F6" s="233"/>
    </row>
    <row r="7">
      <c r="A7" s="233"/>
      <c r="B7" s="237" t="s">
        <v>146</v>
      </c>
      <c r="D7" s="240">
        <f t="shared" si="1"/>
        <v>240</v>
      </c>
      <c r="E7" s="238">
        <v>0.25</v>
      </c>
      <c r="F7" s="239"/>
    </row>
    <row r="8">
      <c r="A8" s="233"/>
      <c r="B8" s="237" t="s">
        <v>147</v>
      </c>
      <c r="C8" s="237"/>
      <c r="D8" s="240">
        <f t="shared" si="1"/>
        <v>144</v>
      </c>
      <c r="E8" s="241">
        <v>0.15</v>
      </c>
      <c r="F8" s="239"/>
    </row>
    <row r="9">
      <c r="A9" s="233"/>
      <c r="B9" s="234" t="s">
        <v>52</v>
      </c>
      <c r="D9" s="240">
        <f>SUM(D4:D8)</f>
        <v>960</v>
      </c>
      <c r="E9" s="242"/>
      <c r="F9" s="233"/>
    </row>
    <row r="10">
      <c r="A10" s="228"/>
      <c r="B10" s="243" t="s">
        <v>60</v>
      </c>
      <c r="C10" s="122"/>
      <c r="D10" s="244">
        <f>D9/D2</f>
        <v>38.4</v>
      </c>
      <c r="E10" s="245"/>
      <c r="F10" s="233"/>
    </row>
    <row r="11">
      <c r="A11" s="246"/>
      <c r="B11" s="246"/>
      <c r="C11" s="246"/>
      <c r="D11" s="247"/>
      <c r="E11" s="246"/>
      <c r="F11" s="246"/>
    </row>
    <row r="12">
      <c r="A12" s="228"/>
      <c r="B12" s="248" t="s">
        <v>35</v>
      </c>
      <c r="C12" s="228"/>
      <c r="D12" s="229"/>
      <c r="E12" s="228"/>
      <c r="F12" s="228"/>
    </row>
  </sheetData>
  <mergeCells count="8">
    <mergeCell ref="B2:C2"/>
    <mergeCell ref="B3:C3"/>
    <mergeCell ref="B4:C4"/>
    <mergeCell ref="B5:C5"/>
    <mergeCell ref="B6:C6"/>
    <mergeCell ref="B7:C7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16" width="17.29"/>
  </cols>
  <sheetData>
    <row r="1">
      <c r="A1" s="249"/>
      <c r="B1" s="250" t="s">
        <v>148</v>
      </c>
      <c r="C1" s="250" t="s">
        <v>149</v>
      </c>
      <c r="D1" s="250" t="s">
        <v>150</v>
      </c>
      <c r="E1" s="250" t="s">
        <v>151</v>
      </c>
      <c r="F1" s="250" t="s">
        <v>152</v>
      </c>
      <c r="G1" s="250" t="s">
        <v>153</v>
      </c>
      <c r="H1" s="250" t="s">
        <v>154</v>
      </c>
      <c r="I1" s="250" t="s">
        <v>155</v>
      </c>
      <c r="J1" s="250" t="s">
        <v>156</v>
      </c>
      <c r="K1" s="250" t="s">
        <v>157</v>
      </c>
      <c r="L1" s="250" t="s">
        <v>158</v>
      </c>
      <c r="M1" s="250" t="s">
        <v>159</v>
      </c>
      <c r="N1" s="250" t="s">
        <v>160</v>
      </c>
      <c r="O1" s="250" t="s">
        <v>161</v>
      </c>
      <c r="P1" s="250" t="s">
        <v>43</v>
      </c>
    </row>
    <row r="2">
      <c r="A2" s="251" t="s">
        <v>38</v>
      </c>
      <c r="B2" s="252">
        <v>1.0</v>
      </c>
      <c r="C2" s="252">
        <v>3.0</v>
      </c>
      <c r="D2" s="252">
        <v>0.0</v>
      </c>
      <c r="E2" s="252">
        <v>0.0</v>
      </c>
      <c r="F2" s="252">
        <v>0.0</v>
      </c>
      <c r="G2" s="252">
        <v>0.0</v>
      </c>
      <c r="H2" s="252">
        <v>2.0</v>
      </c>
      <c r="I2" s="252">
        <v>3.0</v>
      </c>
      <c r="J2" s="252">
        <v>2.0</v>
      </c>
      <c r="K2" s="252">
        <v>0.0</v>
      </c>
      <c r="L2" s="252">
        <v>0.0</v>
      </c>
      <c r="M2" s="252">
        <v>3.0</v>
      </c>
      <c r="N2" s="252">
        <v>1.0</v>
      </c>
      <c r="O2" s="252">
        <v>4.0</v>
      </c>
      <c r="P2" s="253">
        <f t="shared" ref="P2:P7" si="1">sum(B2:O2)</f>
        <v>19</v>
      </c>
    </row>
    <row r="3">
      <c r="A3" s="251" t="s">
        <v>40</v>
      </c>
      <c r="B3" s="252">
        <v>0.0</v>
      </c>
      <c r="C3" s="252">
        <v>1.0</v>
      </c>
      <c r="D3" s="252">
        <v>0.0</v>
      </c>
      <c r="E3" s="252">
        <v>3.0</v>
      </c>
      <c r="F3" s="252">
        <v>4.0</v>
      </c>
      <c r="G3" s="252">
        <v>2.0</v>
      </c>
      <c r="H3" s="252">
        <v>2.0</v>
      </c>
      <c r="I3" s="252">
        <v>2.0</v>
      </c>
      <c r="J3" s="252">
        <v>2.0</v>
      </c>
      <c r="K3" s="252">
        <v>0.0</v>
      </c>
      <c r="L3" s="252">
        <v>0.0</v>
      </c>
      <c r="M3" s="252">
        <v>0.0</v>
      </c>
      <c r="N3" s="252">
        <v>1.0</v>
      </c>
      <c r="O3" s="252">
        <v>2.0</v>
      </c>
      <c r="P3" s="253">
        <f t="shared" si="1"/>
        <v>19</v>
      </c>
    </row>
    <row r="4">
      <c r="A4" s="251" t="s">
        <v>42</v>
      </c>
      <c r="B4" s="252">
        <v>3.0</v>
      </c>
      <c r="C4" s="252">
        <v>0.0</v>
      </c>
      <c r="D4" s="252">
        <v>2.0</v>
      </c>
      <c r="E4" s="252">
        <v>2.0</v>
      </c>
      <c r="F4" s="252">
        <v>6.0</v>
      </c>
      <c r="G4" s="252">
        <v>2.0</v>
      </c>
      <c r="H4" s="252">
        <v>2.0</v>
      </c>
      <c r="I4" s="252">
        <v>3.0</v>
      </c>
      <c r="J4" s="252">
        <v>6.0</v>
      </c>
      <c r="K4" s="252">
        <v>1.0</v>
      </c>
      <c r="L4" s="252">
        <v>0.0</v>
      </c>
      <c r="M4" s="252">
        <v>3.0</v>
      </c>
      <c r="N4" s="252">
        <v>0.0</v>
      </c>
      <c r="O4" s="252">
        <v>6.0</v>
      </c>
      <c r="P4" s="253">
        <f t="shared" si="1"/>
        <v>36</v>
      </c>
    </row>
    <row r="5">
      <c r="A5" s="251" t="s">
        <v>41</v>
      </c>
      <c r="B5" s="252">
        <v>0.0</v>
      </c>
      <c r="C5" s="252">
        <v>0.0</v>
      </c>
      <c r="D5" s="252">
        <v>0.0</v>
      </c>
      <c r="E5" s="252">
        <v>1.0</v>
      </c>
      <c r="F5" s="252">
        <v>0.0</v>
      </c>
      <c r="G5" s="252">
        <v>0.0</v>
      </c>
      <c r="H5" s="252">
        <v>0.0</v>
      </c>
      <c r="I5" s="252">
        <v>0.0</v>
      </c>
      <c r="J5" s="252">
        <v>0.0</v>
      </c>
      <c r="K5" s="252">
        <v>0.0</v>
      </c>
      <c r="L5" s="252">
        <v>0.0</v>
      </c>
      <c r="M5" s="252">
        <v>0.0</v>
      </c>
      <c r="N5" s="252">
        <v>0.0</v>
      </c>
      <c r="O5" s="252">
        <v>0.0</v>
      </c>
      <c r="P5" s="253">
        <f t="shared" si="1"/>
        <v>1</v>
      </c>
    </row>
    <row r="6">
      <c r="A6" s="251" t="s">
        <v>39</v>
      </c>
      <c r="B6" s="252">
        <v>1.0</v>
      </c>
      <c r="C6" s="252">
        <v>1.0</v>
      </c>
      <c r="D6" s="252">
        <v>0.0</v>
      </c>
      <c r="E6" s="252">
        <v>1.0</v>
      </c>
      <c r="F6" s="252">
        <v>0.0</v>
      </c>
      <c r="G6" s="252">
        <v>0.0</v>
      </c>
      <c r="H6" s="252">
        <v>0.0</v>
      </c>
      <c r="I6" s="252">
        <v>4.0</v>
      </c>
      <c r="J6" s="252">
        <v>4.0</v>
      </c>
      <c r="K6" s="252">
        <v>1.0</v>
      </c>
      <c r="L6" s="252">
        <v>0.0</v>
      </c>
      <c r="M6" s="252">
        <v>1.0</v>
      </c>
      <c r="N6" s="252">
        <v>0.0</v>
      </c>
      <c r="O6" s="252">
        <v>8.0</v>
      </c>
      <c r="P6" s="253">
        <f t="shared" si="1"/>
        <v>21</v>
      </c>
    </row>
    <row r="7">
      <c r="A7" s="251" t="s">
        <v>162</v>
      </c>
      <c r="B7" s="252">
        <v>0.0</v>
      </c>
      <c r="C7" s="252">
        <v>0.0</v>
      </c>
      <c r="D7" s="252">
        <v>0.0</v>
      </c>
      <c r="E7" s="252">
        <v>0.0</v>
      </c>
      <c r="F7" s="252">
        <v>0.0</v>
      </c>
      <c r="G7" s="252">
        <v>1.0</v>
      </c>
      <c r="H7" s="252">
        <v>0.0</v>
      </c>
      <c r="I7" s="252">
        <v>0.0</v>
      </c>
      <c r="J7" s="252">
        <v>0.0</v>
      </c>
      <c r="K7" s="252">
        <v>0.0</v>
      </c>
      <c r="L7" s="252">
        <v>0.0</v>
      </c>
      <c r="M7" s="252">
        <v>0.0</v>
      </c>
      <c r="N7" s="252">
        <v>0.0</v>
      </c>
      <c r="O7" s="252">
        <v>0.0</v>
      </c>
      <c r="P7" s="253">
        <f t="shared" si="1"/>
        <v>1</v>
      </c>
    </row>
    <row r="8">
      <c r="A8" s="254" t="s">
        <v>43</v>
      </c>
      <c r="B8" s="255">
        <f t="shared" ref="B8:P8" si="2">SUM(B2:B7)</f>
        <v>5</v>
      </c>
      <c r="C8" s="255">
        <f t="shared" si="2"/>
        <v>5</v>
      </c>
      <c r="D8" s="255">
        <f t="shared" si="2"/>
        <v>2</v>
      </c>
      <c r="E8" s="255">
        <f t="shared" si="2"/>
        <v>7</v>
      </c>
      <c r="F8" s="255">
        <f t="shared" si="2"/>
        <v>10</v>
      </c>
      <c r="G8" s="255">
        <f t="shared" si="2"/>
        <v>5</v>
      </c>
      <c r="H8" s="255">
        <f t="shared" si="2"/>
        <v>6</v>
      </c>
      <c r="I8" s="255">
        <f t="shared" si="2"/>
        <v>12</v>
      </c>
      <c r="J8" s="255">
        <f t="shared" si="2"/>
        <v>14</v>
      </c>
      <c r="K8" s="255">
        <f t="shared" si="2"/>
        <v>2</v>
      </c>
      <c r="L8" s="255">
        <f t="shared" si="2"/>
        <v>0</v>
      </c>
      <c r="M8" s="255">
        <f t="shared" si="2"/>
        <v>7</v>
      </c>
      <c r="N8" s="255">
        <f t="shared" si="2"/>
        <v>2</v>
      </c>
      <c r="O8" s="255">
        <f t="shared" si="2"/>
        <v>20</v>
      </c>
      <c r="P8" s="255">
        <f t="shared" si="2"/>
        <v>97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3.71"/>
  </cols>
  <sheetData>
    <row r="1">
      <c r="A1" s="254" t="s">
        <v>163</v>
      </c>
      <c r="B1" s="254" t="s">
        <v>164</v>
      </c>
      <c r="C1" s="254" t="s">
        <v>165</v>
      </c>
      <c r="D1" s="254" t="s">
        <v>166</v>
      </c>
      <c r="E1" s="254" t="s">
        <v>167</v>
      </c>
      <c r="F1" s="256"/>
      <c r="G1" s="256"/>
      <c r="H1" s="254" t="s">
        <v>38</v>
      </c>
      <c r="I1" s="254" t="s">
        <v>39</v>
      </c>
      <c r="J1" s="254" t="s">
        <v>40</v>
      </c>
      <c r="K1" s="254" t="s">
        <v>41</v>
      </c>
      <c r="L1" s="254" t="s">
        <v>42</v>
      </c>
    </row>
    <row r="2">
      <c r="A2" s="257" t="s">
        <v>168</v>
      </c>
      <c r="B2" s="257">
        <v>10.0</v>
      </c>
      <c r="C2" s="257" t="s">
        <v>38</v>
      </c>
      <c r="D2" s="257">
        <v>1.0</v>
      </c>
      <c r="E2">
        <f t="shared" ref="E2:E11" si="1">B2/D2</f>
        <v>10</v>
      </c>
      <c r="G2" s="257" t="s">
        <v>169</v>
      </c>
      <c r="H2" s="257">
        <v>23.5</v>
      </c>
      <c r="I2" s="257">
        <v>17.0</v>
      </c>
      <c r="J2" s="257">
        <v>15.5</v>
      </c>
      <c r="K2" s="257">
        <v>13.0</v>
      </c>
      <c r="L2" s="257" t="s">
        <v>170</v>
      </c>
    </row>
    <row r="3">
      <c r="A3" s="257" t="s">
        <v>171</v>
      </c>
      <c r="B3" s="257">
        <v>7.0</v>
      </c>
      <c r="C3" s="257" t="s">
        <v>172</v>
      </c>
      <c r="D3" s="257">
        <v>2.0</v>
      </c>
      <c r="E3">
        <f t="shared" si="1"/>
        <v>3.5</v>
      </c>
      <c r="G3" s="257" t="s">
        <v>173</v>
      </c>
      <c r="H3">
        <f t="shared" ref="H3:K3" si="2">H2/3</f>
        <v>7.833333333</v>
      </c>
      <c r="I3">
        <f t="shared" si="2"/>
        <v>5.666666667</v>
      </c>
      <c r="J3">
        <f t="shared" si="2"/>
        <v>5.166666667</v>
      </c>
      <c r="K3">
        <f t="shared" si="2"/>
        <v>4.333333333</v>
      </c>
      <c r="L3" t="str">
        <f>L2/1</f>
        <v>#VALUE!</v>
      </c>
    </row>
    <row r="4">
      <c r="A4" s="257" t="s">
        <v>174</v>
      </c>
      <c r="B4" s="257">
        <v>10.0</v>
      </c>
      <c r="C4" s="257" t="s">
        <v>38</v>
      </c>
      <c r="D4" s="257">
        <v>1.0</v>
      </c>
      <c r="E4">
        <f t="shared" si="1"/>
        <v>10</v>
      </c>
    </row>
    <row r="5">
      <c r="A5" s="257" t="s">
        <v>175</v>
      </c>
      <c r="B5" s="257">
        <v>6.0</v>
      </c>
      <c r="C5" s="257" t="s">
        <v>39</v>
      </c>
      <c r="D5" s="257">
        <v>1.0</v>
      </c>
      <c r="E5">
        <f t="shared" si="1"/>
        <v>6</v>
      </c>
    </row>
    <row r="6">
      <c r="A6" s="257" t="s">
        <v>176</v>
      </c>
      <c r="B6" s="257">
        <v>5.0</v>
      </c>
      <c r="C6" s="257" t="s">
        <v>39</v>
      </c>
      <c r="D6" s="257">
        <v>1.0</v>
      </c>
      <c r="E6">
        <f t="shared" si="1"/>
        <v>5</v>
      </c>
    </row>
    <row r="7">
      <c r="A7" s="257" t="s">
        <v>177</v>
      </c>
      <c r="B7" s="257">
        <v>6.0</v>
      </c>
      <c r="C7" s="257" t="s">
        <v>39</v>
      </c>
      <c r="D7" s="257">
        <v>1.0</v>
      </c>
      <c r="E7">
        <f t="shared" si="1"/>
        <v>6</v>
      </c>
    </row>
    <row r="8">
      <c r="A8" s="257" t="s">
        <v>178</v>
      </c>
      <c r="B8" s="257">
        <v>6.0</v>
      </c>
      <c r="C8" s="257" t="s">
        <v>40</v>
      </c>
      <c r="D8" s="257">
        <v>1.0</v>
      </c>
      <c r="E8">
        <f t="shared" si="1"/>
        <v>6</v>
      </c>
    </row>
    <row r="9">
      <c r="A9" s="257" t="s">
        <v>179</v>
      </c>
      <c r="B9" s="257">
        <v>6.0</v>
      </c>
      <c r="C9" s="257" t="s">
        <v>40</v>
      </c>
      <c r="D9" s="257">
        <v>1.0</v>
      </c>
      <c r="E9">
        <f t="shared" si="1"/>
        <v>6</v>
      </c>
    </row>
    <row r="10">
      <c r="A10" s="257" t="s">
        <v>180</v>
      </c>
      <c r="B10" s="257">
        <v>9.0</v>
      </c>
      <c r="C10" s="257" t="s">
        <v>41</v>
      </c>
      <c r="D10" s="257">
        <v>1.0</v>
      </c>
      <c r="E10">
        <f t="shared" si="1"/>
        <v>9</v>
      </c>
    </row>
    <row r="11">
      <c r="A11" s="257" t="s">
        <v>181</v>
      </c>
      <c r="B11" s="257">
        <v>4.0</v>
      </c>
      <c r="C11" s="257" t="s">
        <v>41</v>
      </c>
      <c r="D11" s="257">
        <v>1.0</v>
      </c>
      <c r="E11">
        <f t="shared" si="1"/>
        <v>4</v>
      </c>
    </row>
  </sheetData>
  <drawing r:id="rId1"/>
</worksheet>
</file>