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90" yWindow="105" windowWidth="16260" windowHeight="5775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T12" i="1"/>
  <c r="T11"/>
  <c r="T9"/>
  <c r="T8"/>
  <c r="Q56" l="1"/>
  <c r="M88"/>
  <c r="M86"/>
  <c r="M84"/>
  <c r="M82"/>
  <c r="M80"/>
  <c r="M78"/>
  <c r="M76"/>
  <c r="M74"/>
  <c r="M72"/>
  <c r="M70"/>
  <c r="M68"/>
  <c r="M66"/>
  <c r="M64"/>
  <c r="M62"/>
  <c r="M60"/>
  <c r="M58"/>
  <c r="K87"/>
  <c r="P87" s="1"/>
  <c r="K86"/>
  <c r="P86" s="1"/>
  <c r="K83"/>
  <c r="K82"/>
  <c r="K79"/>
  <c r="P79" s="1"/>
  <c r="K78"/>
  <c r="K75"/>
  <c r="K74"/>
  <c r="K71"/>
  <c r="K70"/>
  <c r="K67"/>
  <c r="K66"/>
  <c r="K63"/>
  <c r="K62"/>
  <c r="K59"/>
  <c r="K58"/>
  <c r="I85"/>
  <c r="I84"/>
  <c r="I83"/>
  <c r="I82"/>
  <c r="I77"/>
  <c r="I76"/>
  <c r="I75"/>
  <c r="I74"/>
  <c r="I69"/>
  <c r="I68"/>
  <c r="I67"/>
  <c r="I66"/>
  <c r="I61"/>
  <c r="I60"/>
  <c r="I59"/>
  <c r="I58"/>
  <c r="G81"/>
  <c r="G80"/>
  <c r="G79"/>
  <c r="G78"/>
  <c r="P78" s="1"/>
  <c r="G77"/>
  <c r="G76"/>
  <c r="G75"/>
  <c r="G74"/>
  <c r="P74" s="1"/>
  <c r="G65"/>
  <c r="G64"/>
  <c r="G63"/>
  <c r="G62"/>
  <c r="G61"/>
  <c r="G60"/>
  <c r="G59"/>
  <c r="G58"/>
  <c r="E73"/>
  <c r="E72"/>
  <c r="E71"/>
  <c r="E70"/>
  <c r="E69"/>
  <c r="E68"/>
  <c r="E67"/>
  <c r="E66"/>
  <c r="E65"/>
  <c r="E64"/>
  <c r="E63"/>
  <c r="E62"/>
  <c r="E61"/>
  <c r="E60"/>
  <c r="E59"/>
  <c r="E58"/>
  <c r="F56"/>
  <c r="D56"/>
  <c r="L12"/>
  <c r="L56" s="1"/>
  <c r="J12"/>
  <c r="J56" s="1"/>
  <c r="H12"/>
  <c r="H56" s="1"/>
  <c r="F12"/>
  <c r="D12"/>
  <c r="M56"/>
  <c r="K56"/>
  <c r="I56"/>
  <c r="G56"/>
  <c r="E56"/>
  <c r="C55"/>
  <c r="C56"/>
  <c r="P11"/>
  <c r="I11"/>
  <c r="R11" s="1"/>
  <c r="G11"/>
  <c r="S11" s="1"/>
  <c r="E11"/>
  <c r="K11" s="1"/>
  <c r="P89"/>
  <c r="L89"/>
  <c r="J89"/>
  <c r="H89"/>
  <c r="F89"/>
  <c r="D89"/>
  <c r="P88"/>
  <c r="L88"/>
  <c r="J88"/>
  <c r="H88"/>
  <c r="F88"/>
  <c r="D88"/>
  <c r="N88" s="1"/>
  <c r="L87"/>
  <c r="J87"/>
  <c r="H87"/>
  <c r="F87"/>
  <c r="D87"/>
  <c r="N87" s="1"/>
  <c r="L86"/>
  <c r="J86"/>
  <c r="H86"/>
  <c r="F86"/>
  <c r="D86"/>
  <c r="P85"/>
  <c r="L85"/>
  <c r="J85"/>
  <c r="H85"/>
  <c r="F85"/>
  <c r="D85"/>
  <c r="L84"/>
  <c r="J84"/>
  <c r="P84"/>
  <c r="H84"/>
  <c r="F84"/>
  <c r="D84"/>
  <c r="L83"/>
  <c r="J83"/>
  <c r="H83"/>
  <c r="F83"/>
  <c r="D83"/>
  <c r="N83" s="1"/>
  <c r="L82"/>
  <c r="J82"/>
  <c r="P82"/>
  <c r="H82"/>
  <c r="F82"/>
  <c r="D82"/>
  <c r="N82" s="1"/>
  <c r="L81"/>
  <c r="J81"/>
  <c r="H81"/>
  <c r="P81"/>
  <c r="F81"/>
  <c r="D81"/>
  <c r="L80"/>
  <c r="J80"/>
  <c r="H80"/>
  <c r="P80"/>
  <c r="F80"/>
  <c r="D80"/>
  <c r="L79"/>
  <c r="J79"/>
  <c r="H79"/>
  <c r="F79"/>
  <c r="D79"/>
  <c r="L78"/>
  <c r="J78"/>
  <c r="H78"/>
  <c r="F78"/>
  <c r="D78"/>
  <c r="L77"/>
  <c r="J77"/>
  <c r="H77"/>
  <c r="P77"/>
  <c r="F77"/>
  <c r="D77"/>
  <c r="L76"/>
  <c r="J76"/>
  <c r="H76"/>
  <c r="P76"/>
  <c r="F76"/>
  <c r="D76"/>
  <c r="L75"/>
  <c r="J75"/>
  <c r="H75"/>
  <c r="P75"/>
  <c r="F75"/>
  <c r="D75"/>
  <c r="L74"/>
  <c r="J74"/>
  <c r="H74"/>
  <c r="F74"/>
  <c r="D74"/>
  <c r="N74" s="1"/>
  <c r="L73"/>
  <c r="J73"/>
  <c r="H73"/>
  <c r="F73"/>
  <c r="P73"/>
  <c r="D73"/>
  <c r="N73" s="1"/>
  <c r="L72"/>
  <c r="J72"/>
  <c r="H72"/>
  <c r="F72"/>
  <c r="P72"/>
  <c r="D72"/>
  <c r="L71"/>
  <c r="J71"/>
  <c r="H71"/>
  <c r="F71"/>
  <c r="P71"/>
  <c r="D71"/>
  <c r="N71" s="1"/>
  <c r="L70"/>
  <c r="J70"/>
  <c r="H70"/>
  <c r="F70"/>
  <c r="P70"/>
  <c r="D70"/>
  <c r="N70" s="1"/>
  <c r="L69"/>
  <c r="J69"/>
  <c r="H69"/>
  <c r="F69"/>
  <c r="P69"/>
  <c r="D69"/>
  <c r="L68"/>
  <c r="J68"/>
  <c r="H68"/>
  <c r="F68"/>
  <c r="P68"/>
  <c r="D68"/>
  <c r="L67"/>
  <c r="J67"/>
  <c r="H67"/>
  <c r="F67"/>
  <c r="P67"/>
  <c r="D67"/>
  <c r="L66"/>
  <c r="J66"/>
  <c r="H66"/>
  <c r="F66"/>
  <c r="D66"/>
  <c r="L65"/>
  <c r="J65"/>
  <c r="H65"/>
  <c r="F65"/>
  <c r="P65"/>
  <c r="D65"/>
  <c r="L64"/>
  <c r="J64"/>
  <c r="H64"/>
  <c r="F64"/>
  <c r="P64"/>
  <c r="D64"/>
  <c r="L63"/>
  <c r="J63"/>
  <c r="H63"/>
  <c r="F63"/>
  <c r="P63"/>
  <c r="D63"/>
  <c r="L62"/>
  <c r="J62"/>
  <c r="H62"/>
  <c r="F62"/>
  <c r="D62"/>
  <c r="L61"/>
  <c r="J61"/>
  <c r="H61"/>
  <c r="F61"/>
  <c r="P61"/>
  <c r="D61"/>
  <c r="N61" s="1"/>
  <c r="L60"/>
  <c r="J60"/>
  <c r="H60"/>
  <c r="F60"/>
  <c r="D60"/>
  <c r="L59"/>
  <c r="J59"/>
  <c r="H59"/>
  <c r="F59"/>
  <c r="P59"/>
  <c r="D59"/>
  <c r="L58"/>
  <c r="J58"/>
  <c r="H58"/>
  <c r="F58"/>
  <c r="P58"/>
  <c r="D58"/>
  <c r="P55"/>
  <c r="I55"/>
  <c r="R55" s="1"/>
  <c r="G55"/>
  <c r="E55"/>
  <c r="K55" s="1"/>
  <c r="P83" l="1"/>
  <c r="P66"/>
  <c r="P62"/>
  <c r="N66"/>
  <c r="N85"/>
  <c r="N58"/>
  <c r="N59"/>
  <c r="N78"/>
  <c r="N79"/>
  <c r="P60"/>
  <c r="N81"/>
  <c r="N86"/>
  <c r="N63"/>
  <c r="N64"/>
  <c r="N65"/>
  <c r="N68"/>
  <c r="N69"/>
  <c r="N76"/>
  <c r="N77"/>
  <c r="N89"/>
  <c r="N60"/>
  <c r="N67"/>
  <c r="N72"/>
  <c r="O72" s="1"/>
  <c r="N75"/>
  <c r="N80"/>
  <c r="N84"/>
  <c r="N62"/>
  <c r="O62" s="1"/>
  <c r="M11"/>
  <c r="Q11"/>
  <c r="M55"/>
  <c r="S55"/>
  <c r="Q55"/>
  <c r="N56"/>
  <c r="O63"/>
  <c r="O64"/>
  <c r="O65"/>
  <c r="O67"/>
  <c r="O68"/>
  <c r="O69"/>
  <c r="O74"/>
  <c r="O78"/>
  <c r="O79"/>
  <c r="O81"/>
  <c r="O84"/>
  <c r="O58"/>
  <c r="P56"/>
  <c r="P12" s="1"/>
  <c r="O59"/>
  <c r="O61"/>
  <c r="O70"/>
  <c r="O71"/>
  <c r="O73"/>
  <c r="O75"/>
  <c r="O76"/>
  <c r="O77"/>
  <c r="O80"/>
  <c r="O82"/>
  <c r="O83"/>
  <c r="O87"/>
  <c r="O85"/>
  <c r="O86"/>
  <c r="O88"/>
  <c r="O89"/>
  <c r="P45"/>
  <c r="L15"/>
  <c r="M44"/>
  <c r="P44" s="1"/>
  <c r="M42"/>
  <c r="M40"/>
  <c r="M38"/>
  <c r="M36"/>
  <c r="M34"/>
  <c r="M32"/>
  <c r="M30"/>
  <c r="M28"/>
  <c r="M26"/>
  <c r="M24"/>
  <c r="M22"/>
  <c r="M20"/>
  <c r="M18"/>
  <c r="M16"/>
  <c r="M14"/>
  <c r="K43"/>
  <c r="P43" s="1"/>
  <c r="K42"/>
  <c r="P42" s="1"/>
  <c r="K39"/>
  <c r="K38"/>
  <c r="K35"/>
  <c r="K34"/>
  <c r="K31"/>
  <c r="K30"/>
  <c r="K27"/>
  <c r="K26"/>
  <c r="K23"/>
  <c r="K22"/>
  <c r="K19"/>
  <c r="K18"/>
  <c r="K15"/>
  <c r="K14"/>
  <c r="I41"/>
  <c r="P41" s="1"/>
  <c r="I40"/>
  <c r="P40" s="1"/>
  <c r="I39"/>
  <c r="P39" s="1"/>
  <c r="I38"/>
  <c r="P38" s="1"/>
  <c r="I33"/>
  <c r="I32"/>
  <c r="I31"/>
  <c r="I30"/>
  <c r="I25"/>
  <c r="I24"/>
  <c r="I23"/>
  <c r="I22"/>
  <c r="I17"/>
  <c r="I16"/>
  <c r="I15"/>
  <c r="I14"/>
  <c r="G37"/>
  <c r="P37" s="1"/>
  <c r="G36"/>
  <c r="P36" s="1"/>
  <c r="G35"/>
  <c r="P35" s="1"/>
  <c r="G34"/>
  <c r="P34" s="1"/>
  <c r="G33"/>
  <c r="P33" s="1"/>
  <c r="G32"/>
  <c r="P32" s="1"/>
  <c r="G31"/>
  <c r="P31" s="1"/>
  <c r="G30"/>
  <c r="P30" s="1"/>
  <c r="G21"/>
  <c r="G20"/>
  <c r="G19"/>
  <c r="G18"/>
  <c r="G17"/>
  <c r="G16"/>
  <c r="G15"/>
  <c r="G14"/>
  <c r="E29"/>
  <c r="P29" s="1"/>
  <c r="E28"/>
  <c r="P28" s="1"/>
  <c r="E27"/>
  <c r="P27" s="1"/>
  <c r="E26"/>
  <c r="P26" s="1"/>
  <c r="E25"/>
  <c r="P25" s="1"/>
  <c r="E24"/>
  <c r="P24" s="1"/>
  <c r="E23"/>
  <c r="P23" s="1"/>
  <c r="E22"/>
  <c r="P22" s="1"/>
  <c r="E21"/>
  <c r="P21" s="1"/>
  <c r="E20"/>
  <c r="P20" s="1"/>
  <c r="E19"/>
  <c r="P19" s="1"/>
  <c r="E18"/>
  <c r="P18" s="1"/>
  <c r="E17"/>
  <c r="P17" s="1"/>
  <c r="E16"/>
  <c r="P16" s="1"/>
  <c r="E15"/>
  <c r="P15" s="1"/>
  <c r="E14"/>
  <c r="P14" s="1"/>
  <c r="L45"/>
  <c r="L43"/>
  <c r="L41"/>
  <c r="L39"/>
  <c r="L37"/>
  <c r="L35"/>
  <c r="L33"/>
  <c r="L31"/>
  <c r="L29"/>
  <c r="L27"/>
  <c r="L25"/>
  <c r="L23"/>
  <c r="L21"/>
  <c r="L19"/>
  <c r="L17"/>
  <c r="J45"/>
  <c r="J44"/>
  <c r="J41"/>
  <c r="J40"/>
  <c r="J37"/>
  <c r="J36"/>
  <c r="J33"/>
  <c r="J32"/>
  <c r="J29"/>
  <c r="J28"/>
  <c r="J25"/>
  <c r="J24"/>
  <c r="J21"/>
  <c r="J20"/>
  <c r="J17"/>
  <c r="J16"/>
  <c r="H21"/>
  <c r="H20"/>
  <c r="H19"/>
  <c r="H18"/>
  <c r="H29"/>
  <c r="H28"/>
  <c r="H27"/>
  <c r="H26"/>
  <c r="H37"/>
  <c r="H36"/>
  <c r="H35"/>
  <c r="H34"/>
  <c r="H45"/>
  <c r="H44"/>
  <c r="H43"/>
  <c r="H42"/>
  <c r="F45"/>
  <c r="F44"/>
  <c r="F43"/>
  <c r="F42"/>
  <c r="F41"/>
  <c r="F40"/>
  <c r="F39"/>
  <c r="F38"/>
  <c r="F29"/>
  <c r="F28"/>
  <c r="F27"/>
  <c r="F26"/>
  <c r="F25"/>
  <c r="F24"/>
  <c r="F23"/>
  <c r="F22"/>
  <c r="D45"/>
  <c r="N45" s="1"/>
  <c r="O45" s="1"/>
  <c r="D44"/>
  <c r="D43"/>
  <c r="D42"/>
  <c r="D41"/>
  <c r="D40"/>
  <c r="D39"/>
  <c r="D38"/>
  <c r="D37"/>
  <c r="D36"/>
  <c r="D35"/>
  <c r="D34"/>
  <c r="D33"/>
  <c r="D32"/>
  <c r="D31"/>
  <c r="D30"/>
  <c r="L44"/>
  <c r="L42"/>
  <c r="L40"/>
  <c r="L38"/>
  <c r="L36"/>
  <c r="L34"/>
  <c r="L32"/>
  <c r="L30"/>
  <c r="L28"/>
  <c r="L26"/>
  <c r="L24"/>
  <c r="L22"/>
  <c r="L20"/>
  <c r="L18"/>
  <c r="L16"/>
  <c r="J43"/>
  <c r="J42"/>
  <c r="J39"/>
  <c r="J38"/>
  <c r="J35"/>
  <c r="J34"/>
  <c r="J31"/>
  <c r="J30"/>
  <c r="J27"/>
  <c r="J26"/>
  <c r="J23"/>
  <c r="J22"/>
  <c r="J19"/>
  <c r="J18"/>
  <c r="J15"/>
  <c r="H41"/>
  <c r="H40"/>
  <c r="H39"/>
  <c r="H38"/>
  <c r="H33"/>
  <c r="H32"/>
  <c r="H31"/>
  <c r="H30"/>
  <c r="F37"/>
  <c r="F36"/>
  <c r="F35"/>
  <c r="F34"/>
  <c r="F33"/>
  <c r="F32"/>
  <c r="F31"/>
  <c r="F30"/>
  <c r="H25"/>
  <c r="H24"/>
  <c r="H23"/>
  <c r="H22"/>
  <c r="H17"/>
  <c r="H16"/>
  <c r="H15"/>
  <c r="F21"/>
  <c r="F20"/>
  <c r="F19"/>
  <c r="F18"/>
  <c r="F17"/>
  <c r="F16"/>
  <c r="F15"/>
  <c r="L14"/>
  <c r="J14"/>
  <c r="H14"/>
  <c r="F14"/>
  <c r="D29"/>
  <c r="N29" s="1"/>
  <c r="O29" s="1"/>
  <c r="D28"/>
  <c r="D27"/>
  <c r="N27" s="1"/>
  <c r="O27" s="1"/>
  <c r="D26"/>
  <c r="D25"/>
  <c r="N25" s="1"/>
  <c r="O25" s="1"/>
  <c r="D24"/>
  <c r="D23"/>
  <c r="N23" s="1"/>
  <c r="O23" s="1"/>
  <c r="D22"/>
  <c r="D21"/>
  <c r="N21" s="1"/>
  <c r="O21" s="1"/>
  <c r="D20"/>
  <c r="D19"/>
  <c r="N19" s="1"/>
  <c r="O19" s="1"/>
  <c r="D18"/>
  <c r="D17"/>
  <c r="N17" s="1"/>
  <c r="D16"/>
  <c r="D15"/>
  <c r="N15" s="1"/>
  <c r="O15" s="1"/>
  <c r="D14"/>
  <c r="O66" l="1"/>
  <c r="O60"/>
  <c r="R52"/>
  <c r="O17"/>
  <c r="O56"/>
  <c r="P9"/>
  <c r="N18"/>
  <c r="O18" s="1"/>
  <c r="N22"/>
  <c r="O22" s="1"/>
  <c r="N26"/>
  <c r="O26" s="1"/>
  <c r="N16"/>
  <c r="O16" s="1"/>
  <c r="N20"/>
  <c r="O20" s="1"/>
  <c r="N24"/>
  <c r="O24" s="1"/>
  <c r="N28"/>
  <c r="O28" s="1"/>
  <c r="N44"/>
  <c r="O44" s="1"/>
  <c r="N42"/>
  <c r="O42" s="1"/>
  <c r="N43"/>
  <c r="O43" s="1"/>
  <c r="N38"/>
  <c r="O38" s="1"/>
  <c r="N40"/>
  <c r="O40" s="1"/>
  <c r="N39"/>
  <c r="O39" s="1"/>
  <c r="N41"/>
  <c r="O41" s="1"/>
  <c r="N30"/>
  <c r="O30" s="1"/>
  <c r="N32"/>
  <c r="O32" s="1"/>
  <c r="N34"/>
  <c r="O34" s="1"/>
  <c r="N36"/>
  <c r="O36" s="1"/>
  <c r="N31"/>
  <c r="O31" s="1"/>
  <c r="N33"/>
  <c r="O33" s="1"/>
  <c r="N35"/>
  <c r="O35" s="1"/>
  <c r="N37"/>
  <c r="O37" s="1"/>
  <c r="N14"/>
  <c r="W89" l="1"/>
  <c r="W58"/>
  <c r="W62"/>
  <c r="W66"/>
  <c r="W70"/>
  <c r="W74"/>
  <c r="W78"/>
  <c r="W82"/>
  <c r="W86"/>
  <c r="W59"/>
  <c r="W63"/>
  <c r="W67"/>
  <c r="W71"/>
  <c r="W75"/>
  <c r="W79"/>
  <c r="W83"/>
  <c r="W87"/>
  <c r="W64"/>
  <c r="W68"/>
  <c r="W72"/>
  <c r="W76"/>
  <c r="W80"/>
  <c r="W84"/>
  <c r="W88"/>
  <c r="W61"/>
  <c r="W65"/>
  <c r="W69"/>
  <c r="W73"/>
  <c r="W77"/>
  <c r="W81"/>
  <c r="W85"/>
  <c r="W60"/>
  <c r="N12"/>
  <c r="O12"/>
  <c r="R5"/>
  <c r="N9"/>
  <c r="O14"/>
  <c r="O9" s="1"/>
  <c r="P8"/>
  <c r="I8"/>
  <c r="R8" s="1"/>
  <c r="G8"/>
  <c r="S8" s="1"/>
  <c r="E8"/>
  <c r="K8" s="1"/>
  <c r="W41" l="1"/>
  <c r="R41" s="1"/>
  <c r="R85"/>
  <c r="R88"/>
  <c r="R60"/>
  <c r="R63"/>
  <c r="R67"/>
  <c r="R72"/>
  <c r="R78"/>
  <c r="R79"/>
  <c r="R84"/>
  <c r="R58"/>
  <c r="R59"/>
  <c r="R66"/>
  <c r="R70"/>
  <c r="R71"/>
  <c r="R75"/>
  <c r="R80"/>
  <c r="R82"/>
  <c r="R83"/>
  <c r="R87"/>
  <c r="R86"/>
  <c r="R89"/>
  <c r="R64"/>
  <c r="R65"/>
  <c r="R68"/>
  <c r="R69"/>
  <c r="R74"/>
  <c r="R81"/>
  <c r="R61"/>
  <c r="R62"/>
  <c r="R73"/>
  <c r="R76"/>
  <c r="R77"/>
  <c r="W18"/>
  <c r="R18" s="1"/>
  <c r="W26"/>
  <c r="R26" s="1"/>
  <c r="W34"/>
  <c r="R34" s="1"/>
  <c r="W42"/>
  <c r="R42" s="1"/>
  <c r="W21"/>
  <c r="R21" s="1"/>
  <c r="W29"/>
  <c r="R29" s="1"/>
  <c r="W37"/>
  <c r="R37" s="1"/>
  <c r="W44"/>
  <c r="R44" s="1"/>
  <c r="W22"/>
  <c r="R22" s="1"/>
  <c r="W30"/>
  <c r="R30" s="1"/>
  <c r="W38"/>
  <c r="R38" s="1"/>
  <c r="W17"/>
  <c r="R17" s="1"/>
  <c r="W25"/>
  <c r="R25" s="1"/>
  <c r="W33"/>
  <c r="R33" s="1"/>
  <c r="W14"/>
  <c r="R14" s="1"/>
  <c r="W20"/>
  <c r="R20" s="1"/>
  <c r="W28"/>
  <c r="R28" s="1"/>
  <c r="W36"/>
  <c r="R36" s="1"/>
  <c r="W15"/>
  <c r="R15" s="1"/>
  <c r="W23"/>
  <c r="R23" s="1"/>
  <c r="W31"/>
  <c r="R31" s="1"/>
  <c r="W39"/>
  <c r="R39" s="1"/>
  <c r="W45"/>
  <c r="R45" s="1"/>
  <c r="W16"/>
  <c r="R16" s="1"/>
  <c r="W24"/>
  <c r="R24" s="1"/>
  <c r="W32"/>
  <c r="R32" s="1"/>
  <c r="W40"/>
  <c r="R40" s="1"/>
  <c r="W19"/>
  <c r="R19" s="1"/>
  <c r="W27"/>
  <c r="R27" s="1"/>
  <c r="W35"/>
  <c r="R35" s="1"/>
  <c r="W43"/>
  <c r="R43" s="1"/>
  <c r="M8"/>
  <c r="Q8"/>
  <c r="R12" l="1"/>
  <c r="R56"/>
  <c r="S56" s="1"/>
  <c r="S12" s="1"/>
  <c r="R9"/>
  <c r="S9" s="1"/>
</calcChain>
</file>

<file path=xl/sharedStrings.xml><?xml version="1.0" encoding="utf-8"?>
<sst xmlns="http://schemas.openxmlformats.org/spreadsheetml/2006/main" count="114" uniqueCount="59">
  <si>
    <t>OBJECTIVE</t>
  </si>
  <si>
    <t>RISK 1</t>
  </si>
  <si>
    <t>RISK 2</t>
  </si>
  <si>
    <t>RISK 3</t>
  </si>
  <si>
    <t>Design Flaw</t>
  </si>
  <si>
    <t>Bad Weather</t>
  </si>
  <si>
    <t>Probability</t>
  </si>
  <si>
    <t>Ceiling Estimate</t>
  </si>
  <si>
    <t>Time Unit =</t>
  </si>
  <si>
    <t>Impact</t>
  </si>
  <si>
    <t>Expertise Not Available</t>
  </si>
  <si>
    <t>SCENARIO OVERUN</t>
  </si>
  <si>
    <t>Input Drivers:</t>
  </si>
  <si>
    <t>EXPECTED IMPACT</t>
  </si>
  <si>
    <t xml:space="preserve">  Enter Risks and data in the Yellow Cells Below</t>
  </si>
  <si>
    <t>of Occurrence</t>
  </si>
  <si>
    <t>for CONTINGENCY</t>
  </si>
  <si>
    <t>RISK 4</t>
  </si>
  <si>
    <t>RISK 5</t>
  </si>
  <si>
    <t>Civil Disorder</t>
  </si>
  <si>
    <t>Equipment Breakdown</t>
  </si>
  <si>
    <t>DECISION TREE ANALYSIS [5 Tier Scenario]</t>
  </si>
  <si>
    <t>TOTAL "As is" IMPACT</t>
  </si>
  <si>
    <r>
      <t>An "</t>
    </r>
    <r>
      <rPr>
        <i/>
        <sz val="12"/>
        <color theme="1"/>
        <rFont val="Arial Black"/>
        <family val="2"/>
      </rPr>
      <t>A Priori Analysis</t>
    </r>
    <r>
      <rPr>
        <sz val="12"/>
        <color theme="1"/>
        <rFont val="Arial Black"/>
        <family val="2"/>
      </rPr>
      <t>" of Possible Outcomes for [</t>
    </r>
    <r>
      <rPr>
        <i/>
        <sz val="12"/>
        <color theme="1"/>
        <rFont val="Arial Black"/>
        <family val="2"/>
      </rPr>
      <t>Up to Five</t>
    </r>
    <r>
      <rPr>
        <sz val="12"/>
        <color theme="1"/>
        <rFont val="Arial Black"/>
        <family val="2"/>
      </rPr>
      <t>] Mutually Independent Risks</t>
    </r>
  </si>
  <si>
    <t>FOR ESTIMATING A SCHEDULE BUFFER &amp;  MANAGEMENT RESERVE BUDGET</t>
  </si>
  <si>
    <t>Alt</t>
  </si>
  <si>
    <t>Probability*</t>
  </si>
  <si>
    <t>Actual Number of Risks in Each  Scenario</t>
  </si>
  <si>
    <t>Added Cumulative Cascade Effect</t>
  </si>
  <si>
    <t>Effect in Each  Scenario</t>
  </si>
  <si>
    <t xml:space="preserve"> Murphy Cascade = All Risks Occur</t>
  </si>
  <si>
    <t>=  Cascade Rate</t>
  </si>
  <si>
    <t xml:space="preserve">     Computation Basis</t>
  </si>
  <si>
    <t>PLANNED SCHEDULE</t>
  </si>
  <si>
    <t>"Murphy Cascade" i.e. YOUR Estimated IMPACT if ALL KNOWN RISKS Occur</t>
  </si>
  <si>
    <t>WORST CASE = "Murphy"</t>
  </si>
  <si>
    <t>BEST CASE = "Pollyanna"</t>
  </si>
  <si>
    <t>PLANNED BUDGET</t>
  </si>
  <si>
    <t>Money Unit</t>
  </si>
  <si>
    <t>© 2012. Dr. Kenneth F. Smith, PMP</t>
  </si>
  <si>
    <t>© 2012.  Dr. Kenneth F. Smith, PMP</t>
  </si>
  <si>
    <t>Poor Design</t>
  </si>
  <si>
    <t>Unavailable Skills</t>
  </si>
  <si>
    <t>$m</t>
  </si>
  <si>
    <t>Project ID</t>
  </si>
  <si>
    <t>days</t>
  </si>
  <si>
    <t>SUGGESTED CONTINGENCY SCHEDULE &amp; BUDGET</t>
  </si>
  <si>
    <t>SUGGESTED REVISED SCHEDULE &amp; BUDGET</t>
  </si>
  <si>
    <t>SUGGESTED CONTINGENCY BUDGET</t>
  </si>
  <si>
    <t>Computation Basis</t>
  </si>
  <si>
    <t xml:space="preserve"> This Program was developed by Dr. Ken Smith, PMP </t>
  </si>
  <si>
    <t xml:space="preserve">   to make your life easier in planning projects &amp; analyzing data</t>
  </si>
  <si>
    <t xml:space="preserve">        If you would like further technical assistance with</t>
  </si>
  <si>
    <t xml:space="preserve">        Program/Project Design, Monitoring &amp;/or Evaluation </t>
  </si>
  <si>
    <t xml:space="preserve">        Either On-the-Job, or in Workshop Training</t>
  </si>
  <si>
    <t xml:space="preserve">   Please      </t>
  </si>
  <si>
    <t>EMail:   kenfsmith@aol.com</t>
  </si>
  <si>
    <t>Aiding the World's Projects</t>
  </si>
  <si>
    <t>Have Laptop, will travel</t>
  </si>
</sst>
</file>

<file path=xl/styles.xml><?xml version="1.0" encoding="utf-8"?>
<styleSheet xmlns="http://schemas.openxmlformats.org/spreadsheetml/2006/main">
  <numFmts count="1">
    <numFmt numFmtId="164" formatCode="&quot;$&quot;#,##0"/>
  </numFmts>
  <fonts count="4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sz val="10"/>
      <color theme="1"/>
      <name val="Arial Black"/>
      <family val="2"/>
    </font>
    <font>
      <sz val="14"/>
      <color theme="1"/>
      <name val="Arial Black"/>
      <family val="2"/>
    </font>
    <font>
      <sz val="16"/>
      <color theme="1"/>
      <name val="Arial Black"/>
      <family val="2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 Black"/>
      <family val="2"/>
    </font>
    <font>
      <b/>
      <sz val="11"/>
      <color theme="0"/>
      <name val="Calibri"/>
      <family val="2"/>
      <scheme val="minor"/>
    </font>
    <font>
      <b/>
      <sz val="10"/>
      <color theme="1"/>
      <name val="Arial Black"/>
      <family val="2"/>
    </font>
    <font>
      <sz val="12"/>
      <color theme="1"/>
      <name val="Arial Black"/>
      <family val="2"/>
    </font>
    <font>
      <i/>
      <sz val="12"/>
      <color theme="1"/>
      <name val="Arial Black"/>
      <family val="2"/>
    </font>
    <font>
      <b/>
      <sz val="12"/>
      <color theme="1"/>
      <name val="Arial Black"/>
      <family val="2"/>
    </font>
    <font>
      <b/>
      <sz val="12"/>
      <color theme="0"/>
      <name val="Arial Black"/>
      <family val="2"/>
    </font>
    <font>
      <sz val="10"/>
      <color theme="0"/>
      <name val="Arial Black"/>
      <family val="2"/>
    </font>
    <font>
      <i/>
      <sz val="11"/>
      <color theme="1"/>
      <name val="Calibri"/>
      <family val="2"/>
      <scheme val="minor"/>
    </font>
    <font>
      <b/>
      <i/>
      <sz val="10"/>
      <color theme="0"/>
      <name val="Arial Black"/>
      <family val="2"/>
    </font>
    <font>
      <b/>
      <sz val="16"/>
      <color theme="1"/>
      <name val="Arial Black"/>
      <family val="2"/>
    </font>
    <font>
      <b/>
      <sz val="12"/>
      <color theme="1"/>
      <name val="Arial Narrow"/>
      <family val="2"/>
    </font>
    <font>
      <b/>
      <sz val="12"/>
      <color theme="1"/>
      <name val="Arial"/>
      <family val="2"/>
    </font>
    <font>
      <i/>
      <sz val="14"/>
      <color theme="1"/>
      <name val="Arial Black"/>
      <family val="2"/>
    </font>
    <font>
      <b/>
      <sz val="14"/>
      <color theme="7"/>
      <name val="Arial Black"/>
      <family val="2"/>
    </font>
    <font>
      <sz val="14"/>
      <color theme="7"/>
      <name val="Arial Black"/>
      <family val="2"/>
    </font>
    <font>
      <b/>
      <sz val="14"/>
      <color theme="3" tint="0.39997558519241921"/>
      <name val="Arial Black"/>
      <family val="2"/>
    </font>
    <font>
      <sz val="12"/>
      <color theme="1"/>
      <name val="Calibri"/>
      <family val="2"/>
      <scheme val="minor"/>
    </font>
    <font>
      <b/>
      <sz val="8"/>
      <color theme="1"/>
      <name val="Arial Narrow"/>
      <family val="2"/>
    </font>
    <font>
      <sz val="12"/>
      <name val="Arial"/>
      <family val="2"/>
    </font>
    <font>
      <b/>
      <sz val="20"/>
      <name val="Britannic Bold"/>
      <family val="2"/>
    </font>
    <font>
      <sz val="20"/>
      <name val="Arial Narrow"/>
      <family val="2"/>
    </font>
    <font>
      <sz val="18"/>
      <name val="Arial Narrow"/>
      <family val="2"/>
    </font>
    <font>
      <sz val="12"/>
      <name val="Arial Narrow"/>
      <family val="2"/>
    </font>
    <font>
      <sz val="20"/>
      <name val="Britannic Bold"/>
      <family val="2"/>
    </font>
    <font>
      <b/>
      <sz val="20"/>
      <name val="Arial"/>
      <family val="2"/>
    </font>
    <font>
      <b/>
      <sz val="20"/>
      <name val="Arial Narrow"/>
      <family val="2"/>
    </font>
    <font>
      <sz val="18"/>
      <name val="Arial"/>
      <family val="2"/>
    </font>
    <font>
      <sz val="20"/>
      <name val="Arial"/>
      <family val="2"/>
    </font>
    <font>
      <sz val="14"/>
      <name val="Britannic Bold"/>
      <family val="2"/>
    </font>
    <font>
      <sz val="14"/>
      <name val="Arial"/>
      <family val="2"/>
    </font>
    <font>
      <b/>
      <sz val="16"/>
      <color indexed="13"/>
      <name val="Arial Black"/>
      <family val="2"/>
    </font>
    <font>
      <b/>
      <sz val="16"/>
      <color indexed="13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0" fillId="0" borderId="0" xfId="0" applyProtection="1">
      <protection hidden="1"/>
    </xf>
    <xf numFmtId="0" fontId="5" fillId="0" borderId="0" xfId="0" applyFont="1" applyAlignment="1" applyProtection="1">
      <alignment horizontal="center"/>
      <protection hidden="1"/>
    </xf>
    <xf numFmtId="0" fontId="13" fillId="0" borderId="21" xfId="0" applyFont="1" applyFill="1" applyBorder="1" applyAlignment="1" applyProtection="1">
      <alignment horizontal="center"/>
      <protection hidden="1"/>
    </xf>
    <xf numFmtId="0" fontId="0" fillId="4" borderId="0" xfId="0" applyFill="1" applyProtection="1">
      <protection hidden="1"/>
    </xf>
    <xf numFmtId="0" fontId="0" fillId="0" borderId="0" xfId="0" applyBorder="1" applyProtection="1">
      <protection hidden="1"/>
    </xf>
    <xf numFmtId="0" fontId="8" fillId="0" borderId="0" xfId="0" applyFont="1" applyProtection="1">
      <protection hidden="1"/>
    </xf>
    <xf numFmtId="0" fontId="5" fillId="0" borderId="0" xfId="0" applyFont="1" applyAlignment="1" applyProtection="1">
      <alignment horizontal="left"/>
      <protection hidden="1"/>
    </xf>
    <xf numFmtId="0" fontId="4" fillId="0" borderId="0" xfId="0" applyFont="1" applyAlignment="1" applyProtection="1">
      <alignment horizontal="left"/>
      <protection hidden="1"/>
    </xf>
    <xf numFmtId="0" fontId="20" fillId="0" borderId="0" xfId="0" applyFont="1" applyAlignment="1" applyProtection="1">
      <alignment horizontal="left"/>
      <protection hidden="1"/>
    </xf>
    <xf numFmtId="0" fontId="13" fillId="0" borderId="0" xfId="0" applyFont="1" applyFill="1" applyBorder="1" applyAlignment="1" applyProtection="1">
      <alignment horizontal="center"/>
      <protection hidden="1"/>
    </xf>
    <xf numFmtId="0" fontId="11" fillId="0" borderId="0" xfId="0" applyFont="1" applyProtection="1">
      <protection hidden="1"/>
    </xf>
    <xf numFmtId="0" fontId="1" fillId="0" borderId="0" xfId="0" applyFont="1" applyBorder="1" applyProtection="1">
      <protection hidden="1"/>
    </xf>
    <xf numFmtId="0" fontId="21" fillId="2" borderId="9" xfId="0" applyFont="1" applyFill="1" applyBorder="1" applyAlignment="1" applyProtection="1">
      <protection hidden="1"/>
    </xf>
    <xf numFmtId="0" fontId="21" fillId="2" borderId="10" xfId="0" applyFont="1" applyFill="1" applyBorder="1" applyAlignment="1" applyProtection="1">
      <protection hidden="1"/>
    </xf>
    <xf numFmtId="0" fontId="21" fillId="2" borderId="11" xfId="0" applyFont="1" applyFill="1" applyBorder="1" applyAlignment="1" applyProtection="1">
      <protection hidden="1"/>
    </xf>
    <xf numFmtId="0" fontId="0" fillId="2" borderId="10" xfId="0" applyFill="1" applyBorder="1" applyProtection="1">
      <protection hidden="1"/>
    </xf>
    <xf numFmtId="0" fontId="0" fillId="2" borderId="11" xfId="0" applyFill="1" applyBorder="1" applyProtection="1">
      <protection hidden="1"/>
    </xf>
    <xf numFmtId="0" fontId="1" fillId="10" borderId="0" xfId="0" applyFont="1" applyFill="1" applyBorder="1" applyProtection="1">
      <protection hidden="1"/>
    </xf>
    <xf numFmtId="0" fontId="16" fillId="10" borderId="0" xfId="0" applyFont="1" applyFill="1" applyProtection="1">
      <protection hidden="1"/>
    </xf>
    <xf numFmtId="0" fontId="0" fillId="10" borderId="0" xfId="0" applyFill="1" applyProtection="1">
      <protection hidden="1"/>
    </xf>
    <xf numFmtId="0" fontId="11" fillId="0" borderId="0" xfId="0" applyFont="1" applyAlignment="1" applyProtection="1">
      <alignment horizontal="center"/>
      <protection hidden="1"/>
    </xf>
    <xf numFmtId="0" fontId="25" fillId="0" borderId="0" xfId="0" applyFont="1" applyProtection="1">
      <protection hidden="1"/>
    </xf>
    <xf numFmtId="10" fontId="1" fillId="8" borderId="0" xfId="0" applyNumberFormat="1" applyFont="1" applyFill="1" applyBorder="1" applyAlignment="1" applyProtection="1">
      <alignment horizontal="center"/>
      <protection hidden="1"/>
    </xf>
    <xf numFmtId="0" fontId="1" fillId="8" borderId="0" xfId="0" quotePrefix="1" applyFont="1" applyFill="1" applyAlignment="1" applyProtection="1">
      <alignment horizontal="left"/>
      <protection hidden="1"/>
    </xf>
    <xf numFmtId="0" fontId="0" fillId="7" borderId="0" xfId="0" applyFill="1" applyProtection="1">
      <protection hidden="1"/>
    </xf>
    <xf numFmtId="0" fontId="7" fillId="10" borderId="0" xfId="0" applyFont="1" applyFill="1" applyProtection="1">
      <protection hidden="1"/>
    </xf>
    <xf numFmtId="0" fontId="3" fillId="0" borderId="1" xfId="0" applyFont="1" applyBorder="1" applyProtection="1">
      <protection hidden="1"/>
    </xf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0" fontId="1" fillId="0" borderId="0" xfId="0" applyFont="1" applyFill="1" applyAlignment="1" applyProtection="1">
      <alignment horizontal="left" vertical="center" wrapText="1"/>
      <protection hidden="1"/>
    </xf>
    <xf numFmtId="0" fontId="26" fillId="0" borderId="0" xfId="0" applyFont="1" applyFill="1" applyAlignment="1" applyProtection="1">
      <alignment horizontal="center" vertical="center" wrapText="1"/>
      <protection hidden="1"/>
    </xf>
    <xf numFmtId="0" fontId="15" fillId="6" borderId="23" xfId="0" applyFont="1" applyFill="1" applyBorder="1" applyAlignment="1" applyProtection="1">
      <alignment horizontal="center" wrapText="1"/>
      <protection hidden="1"/>
    </xf>
    <xf numFmtId="0" fontId="1" fillId="0" borderId="3" xfId="0" applyFont="1" applyBorder="1" applyAlignment="1" applyProtection="1">
      <alignment horizontal="center" wrapText="1"/>
      <protection hidden="1"/>
    </xf>
    <xf numFmtId="0" fontId="1" fillId="0" borderId="0" xfId="0" applyFont="1" applyBorder="1" applyAlignment="1" applyProtection="1">
      <alignment horizontal="center" wrapText="1"/>
      <protection hidden="1"/>
    </xf>
    <xf numFmtId="0" fontId="1" fillId="2" borderId="7" xfId="0" applyFont="1" applyFill="1" applyBorder="1" applyAlignment="1" applyProtection="1">
      <alignment vertical="center" wrapText="1"/>
      <protection locked="0" hidden="1"/>
    </xf>
    <xf numFmtId="0" fontId="26" fillId="0" borderId="8" xfId="0" applyFont="1" applyBorder="1" applyAlignment="1" applyProtection="1">
      <alignment wrapText="1"/>
      <protection hidden="1"/>
    </xf>
    <xf numFmtId="0" fontId="1" fillId="2" borderId="7" xfId="0" applyFont="1" applyFill="1" applyBorder="1" applyAlignment="1" applyProtection="1">
      <alignment wrapText="1"/>
      <protection locked="0" hidden="1"/>
    </xf>
    <xf numFmtId="0" fontId="7" fillId="0" borderId="0" xfId="0" applyFont="1" applyFill="1" applyAlignment="1" applyProtection="1">
      <alignment horizontal="center" vertical="center" wrapText="1"/>
      <protection hidden="1"/>
    </xf>
    <xf numFmtId="0" fontId="26" fillId="0" borderId="0" xfId="0" applyFont="1" applyAlignment="1" applyProtection="1">
      <alignment horizontal="center" vertical="center" wrapText="1"/>
      <protection hidden="1"/>
    </xf>
    <xf numFmtId="0" fontId="9" fillId="6" borderId="24" xfId="0" applyFont="1" applyFill="1" applyBorder="1" applyAlignment="1" applyProtection="1">
      <alignment horizontal="center" vertical="center" wrapText="1"/>
      <protection hidden="1"/>
    </xf>
    <xf numFmtId="0" fontId="1" fillId="0" borderId="0" xfId="0" applyFont="1" applyProtection="1">
      <protection hidden="1"/>
    </xf>
    <xf numFmtId="0" fontId="7" fillId="2" borderId="2" xfId="0" applyFont="1" applyFill="1" applyBorder="1" applyAlignment="1" applyProtection="1">
      <alignment horizontal="center"/>
      <protection locked="0" hidden="1"/>
    </xf>
    <xf numFmtId="0" fontId="1" fillId="5" borderId="3" xfId="0" applyFont="1" applyFill="1" applyBorder="1" applyProtection="1">
      <protection hidden="1"/>
    </xf>
    <xf numFmtId="0" fontId="1" fillId="0" borderId="4" xfId="0" applyFont="1" applyBorder="1" applyAlignment="1" applyProtection="1">
      <alignment wrapText="1"/>
      <protection hidden="1"/>
    </xf>
    <xf numFmtId="0" fontId="1" fillId="5" borderId="3" xfId="0" applyFont="1" applyFill="1" applyBorder="1" applyAlignment="1" applyProtection="1">
      <alignment wrapText="1"/>
      <protection hidden="1"/>
    </xf>
    <xf numFmtId="0" fontId="1" fillId="0" borderId="0" xfId="0" applyFont="1" applyBorder="1" applyAlignment="1" applyProtection="1">
      <alignment wrapText="1"/>
      <protection hidden="1"/>
    </xf>
    <xf numFmtId="0" fontId="1" fillId="0" borderId="0" xfId="0" applyFont="1" applyFill="1" applyAlignment="1" applyProtection="1">
      <alignment horizontal="center" wrapText="1"/>
      <protection hidden="1"/>
    </xf>
    <xf numFmtId="0" fontId="9" fillId="6" borderId="0" xfId="0" applyFont="1" applyFill="1" applyAlignment="1" applyProtection="1">
      <alignment horizontal="center" wrapText="1"/>
      <protection hidden="1"/>
    </xf>
    <xf numFmtId="0" fontId="1" fillId="10" borderId="0" xfId="0" applyFont="1" applyFill="1" applyAlignment="1" applyProtection="1">
      <alignment horizontal="center"/>
      <protection hidden="1"/>
    </xf>
    <xf numFmtId="0" fontId="13" fillId="12" borderId="13" xfId="0" applyFont="1" applyFill="1" applyBorder="1" applyAlignment="1" applyProtection="1">
      <alignment horizontal="center" wrapText="1"/>
      <protection hidden="1"/>
    </xf>
    <xf numFmtId="0" fontId="13" fillId="12" borderId="0" xfId="0" applyFont="1" applyFill="1" applyBorder="1" applyAlignment="1" applyProtection="1">
      <alignment horizontal="center" wrapText="1"/>
      <protection hidden="1"/>
    </xf>
    <xf numFmtId="0" fontId="1" fillId="0" borderId="0" xfId="0" applyFont="1" applyAlignment="1" applyProtection="1">
      <alignment horizontal="center"/>
      <protection hidden="1"/>
    </xf>
    <xf numFmtId="0" fontId="18" fillId="2" borderId="2" xfId="0" applyFont="1" applyFill="1" applyBorder="1" applyAlignment="1" applyProtection="1">
      <alignment horizontal="center"/>
      <protection locked="0" hidden="1"/>
    </xf>
    <xf numFmtId="9" fontId="8" fillId="2" borderId="5" xfId="0" applyNumberFormat="1" applyFont="1" applyFill="1" applyBorder="1" applyProtection="1">
      <protection locked="0" hidden="1"/>
    </xf>
    <xf numFmtId="0" fontId="8" fillId="2" borderId="6" xfId="0" applyFont="1" applyFill="1" applyBorder="1" applyProtection="1">
      <protection locked="0" hidden="1"/>
    </xf>
    <xf numFmtId="10" fontId="7" fillId="0" borderId="0" xfId="0" applyNumberFormat="1" applyFont="1" applyFill="1" applyProtection="1">
      <protection hidden="1"/>
    </xf>
    <xf numFmtId="10" fontId="7" fillId="8" borderId="0" xfId="0" applyNumberFormat="1" applyFont="1" applyFill="1" applyProtection="1">
      <protection hidden="1"/>
    </xf>
    <xf numFmtId="1" fontId="14" fillId="6" borderId="0" xfId="0" applyNumberFormat="1" applyFont="1" applyFill="1" applyAlignment="1" applyProtection="1">
      <alignment horizontal="center"/>
      <protection hidden="1"/>
    </xf>
    <xf numFmtId="0" fontId="22" fillId="2" borderId="21" xfId="0" applyFont="1" applyFill="1" applyBorder="1" applyAlignment="1" applyProtection="1">
      <alignment horizontal="center"/>
      <protection locked="0" hidden="1"/>
    </xf>
    <xf numFmtId="2" fontId="7" fillId="13" borderId="0" xfId="0" applyNumberFormat="1" applyFont="1" applyFill="1" applyProtection="1">
      <protection hidden="1"/>
    </xf>
    <xf numFmtId="1" fontId="5" fillId="13" borderId="14" xfId="0" applyNumberFormat="1" applyFont="1" applyFill="1" applyBorder="1" applyAlignment="1" applyProtection="1">
      <alignment horizontal="center"/>
      <protection hidden="1"/>
    </xf>
    <xf numFmtId="1" fontId="5" fillId="8" borderId="0" xfId="0" applyNumberFormat="1" applyFont="1" applyFill="1" applyBorder="1" applyAlignment="1" applyProtection="1">
      <alignment horizontal="center"/>
      <protection hidden="1"/>
    </xf>
    <xf numFmtId="0" fontId="0" fillId="7" borderId="13" xfId="0" applyFill="1" applyBorder="1" applyProtection="1">
      <protection hidden="1"/>
    </xf>
    <xf numFmtId="0" fontId="0" fillId="7" borderId="0" xfId="0" applyFill="1" applyBorder="1" applyProtection="1">
      <protection hidden="1"/>
    </xf>
    <xf numFmtId="164" fontId="18" fillId="2" borderId="2" xfId="0" applyNumberFormat="1" applyFont="1" applyFill="1" applyBorder="1" applyAlignment="1" applyProtection="1">
      <alignment horizontal="center"/>
      <protection locked="0" hidden="1"/>
    </xf>
    <xf numFmtId="9" fontId="1" fillId="5" borderId="5" xfId="0" applyNumberFormat="1" applyFont="1" applyFill="1" applyBorder="1" applyProtection="1">
      <protection hidden="1"/>
    </xf>
    <xf numFmtId="164" fontId="8" fillId="2" borderId="6" xfId="0" applyNumberFormat="1" applyFont="1" applyFill="1" applyBorder="1" applyProtection="1">
      <protection locked="0" hidden="1"/>
    </xf>
    <xf numFmtId="164" fontId="14" fillId="6" borderId="0" xfId="0" applyNumberFormat="1" applyFont="1" applyFill="1" applyAlignment="1" applyProtection="1">
      <alignment horizontal="center"/>
      <protection hidden="1"/>
    </xf>
    <xf numFmtId="164" fontId="23" fillId="2" borderId="21" xfId="0" applyNumberFormat="1" applyFont="1" applyFill="1" applyBorder="1" applyAlignment="1" applyProtection="1">
      <alignment horizontal="center"/>
      <protection locked="0" hidden="1"/>
    </xf>
    <xf numFmtId="164" fontId="7" fillId="13" borderId="0" xfId="0" applyNumberFormat="1" applyFont="1" applyFill="1" applyProtection="1">
      <protection hidden="1"/>
    </xf>
    <xf numFmtId="164" fontId="5" fillId="13" borderId="14" xfId="0" applyNumberFormat="1" applyFont="1" applyFill="1" applyBorder="1" applyAlignment="1" applyProtection="1">
      <alignment horizontal="center"/>
      <protection hidden="1"/>
    </xf>
    <xf numFmtId="164" fontId="5" fillId="8" borderId="0" xfId="0" applyNumberFormat="1" applyFont="1" applyFill="1" applyBorder="1" applyAlignment="1" applyProtection="1">
      <alignment horizontal="center"/>
      <protection hidden="1"/>
    </xf>
    <xf numFmtId="164" fontId="0" fillId="7" borderId="0" xfId="0" applyNumberFormat="1" applyFill="1" applyProtection="1">
      <protection hidden="1"/>
    </xf>
    <xf numFmtId="0" fontId="0" fillId="0" borderId="0" xfId="0" applyFill="1" applyProtection="1">
      <protection hidden="1"/>
    </xf>
    <xf numFmtId="9" fontId="0" fillId="6" borderId="0" xfId="0" applyNumberFormat="1" applyFill="1" applyProtection="1">
      <protection hidden="1"/>
    </xf>
    <xf numFmtId="10" fontId="0" fillId="0" borderId="0" xfId="0" applyNumberFormat="1" applyFill="1" applyProtection="1">
      <protection hidden="1"/>
    </xf>
    <xf numFmtId="1" fontId="9" fillId="6" borderId="0" xfId="0" applyNumberFormat="1" applyFont="1" applyFill="1" applyProtection="1">
      <protection hidden="1"/>
    </xf>
    <xf numFmtId="2" fontId="0" fillId="0" borderId="0" xfId="0" applyNumberFormat="1" applyProtection="1">
      <protection hidden="1"/>
    </xf>
    <xf numFmtId="9" fontId="0" fillId="8" borderId="0" xfId="0" applyNumberFormat="1" applyFill="1" applyProtection="1">
      <protection hidden="1"/>
    </xf>
    <xf numFmtId="0" fontId="1" fillId="0" borderId="0" xfId="0" applyFont="1" applyFill="1" applyProtection="1">
      <protection hidden="1"/>
    </xf>
    <xf numFmtId="0" fontId="7" fillId="0" borderId="0" xfId="0" applyFont="1" applyFill="1" applyProtection="1">
      <protection hidden="1"/>
    </xf>
    <xf numFmtId="0" fontId="0" fillId="11" borderId="0" xfId="0" applyFill="1" applyProtection="1">
      <protection hidden="1"/>
    </xf>
    <xf numFmtId="0" fontId="4" fillId="0" borderId="0" xfId="0" applyFont="1" applyProtection="1">
      <protection hidden="1"/>
    </xf>
    <xf numFmtId="0" fontId="2" fillId="0" borderId="0" xfId="0" applyFont="1" applyProtection="1">
      <protection hidden="1"/>
    </xf>
    <xf numFmtId="0" fontId="3" fillId="0" borderId="0" xfId="0" applyFont="1" applyAlignment="1" applyProtection="1">
      <alignment horizontal="center"/>
      <protection hidden="1"/>
    </xf>
    <xf numFmtId="0" fontId="10" fillId="0" borderId="0" xfId="0" applyFont="1" applyFill="1" applyAlignment="1" applyProtection="1">
      <alignment horizontal="center" vertical="center" wrapText="1"/>
      <protection hidden="1"/>
    </xf>
    <xf numFmtId="0" fontId="1" fillId="5" borderId="7" xfId="0" applyFont="1" applyFill="1" applyBorder="1" applyAlignment="1" applyProtection="1">
      <alignment vertical="center"/>
      <protection hidden="1"/>
    </xf>
    <xf numFmtId="0" fontId="0" fillId="0" borderId="8" xfId="0" applyFont="1" applyBorder="1" applyAlignment="1" applyProtection="1">
      <alignment wrapText="1"/>
      <protection hidden="1"/>
    </xf>
    <xf numFmtId="0" fontId="1" fillId="5" borderId="7" xfId="0" applyFont="1" applyFill="1" applyBorder="1" applyAlignment="1" applyProtection="1">
      <alignment wrapText="1"/>
      <protection hidden="1"/>
    </xf>
    <xf numFmtId="0" fontId="0" fillId="0" borderId="22" xfId="0" applyFont="1" applyBorder="1" applyAlignment="1" applyProtection="1">
      <alignment wrapText="1"/>
      <protection hidden="1"/>
    </xf>
    <xf numFmtId="0" fontId="6" fillId="0" borderId="0" xfId="0" applyFont="1" applyAlignment="1" applyProtection="1">
      <alignment horizontal="center" vertical="center" wrapText="1"/>
      <protection hidden="1"/>
    </xf>
    <xf numFmtId="0" fontId="7" fillId="5" borderId="2" xfId="0" applyFont="1" applyFill="1" applyBorder="1" applyAlignment="1" applyProtection="1">
      <alignment horizontal="center"/>
      <protection hidden="1"/>
    </xf>
    <xf numFmtId="0" fontId="7" fillId="13" borderId="0" xfId="0" applyFont="1" applyFill="1" applyBorder="1" applyAlignment="1" applyProtection="1">
      <alignment horizontal="center" wrapText="1"/>
      <protection hidden="1"/>
    </xf>
    <xf numFmtId="164" fontId="18" fillId="5" borderId="2" xfId="0" applyNumberFormat="1" applyFont="1" applyFill="1" applyBorder="1" applyAlignment="1" applyProtection="1">
      <alignment horizontal="center"/>
      <protection hidden="1"/>
    </xf>
    <xf numFmtId="164" fontId="1" fillId="5" borderId="6" xfId="0" applyNumberFormat="1" applyFont="1" applyFill="1" applyBorder="1" applyProtection="1">
      <protection hidden="1"/>
    </xf>
    <xf numFmtId="164" fontId="24" fillId="5" borderId="21" xfId="0" applyNumberFormat="1" applyFont="1" applyFill="1" applyBorder="1" applyAlignment="1" applyProtection="1">
      <alignment horizontal="center"/>
      <protection hidden="1"/>
    </xf>
    <xf numFmtId="2" fontId="5" fillId="13" borderId="14" xfId="0" applyNumberFormat="1" applyFont="1" applyFill="1" applyBorder="1" applyAlignment="1" applyProtection="1">
      <alignment horizontal="center"/>
      <protection hidden="1"/>
    </xf>
    <xf numFmtId="164" fontId="0" fillId="0" borderId="0" xfId="0" applyNumberFormat="1" applyProtection="1">
      <protection hidden="1"/>
    </xf>
    <xf numFmtId="0" fontId="27" fillId="0" borderId="0" xfId="0" applyNumberFormat="1" applyFont="1" applyAlignment="1" applyProtection="1">
      <protection hidden="1"/>
    </xf>
    <xf numFmtId="0" fontId="27" fillId="14" borderId="0" xfId="0" applyNumberFormat="1" applyFont="1" applyFill="1" applyAlignment="1" applyProtection="1">
      <protection hidden="1"/>
    </xf>
    <xf numFmtId="0" fontId="28" fillId="15" borderId="0" xfId="0" applyNumberFormat="1" applyFont="1" applyFill="1" applyAlignment="1" applyProtection="1">
      <alignment horizontal="left"/>
      <protection hidden="1"/>
    </xf>
    <xf numFmtId="0" fontId="29" fillId="15" borderId="0" xfId="0" applyNumberFormat="1" applyFont="1" applyFill="1" applyAlignment="1" applyProtection="1">
      <protection hidden="1"/>
    </xf>
    <xf numFmtId="0" fontId="30" fillId="15" borderId="0" xfId="0" applyNumberFormat="1" applyFont="1" applyFill="1" applyAlignment="1" applyProtection="1">
      <protection hidden="1"/>
    </xf>
    <xf numFmtId="0" fontId="31" fillId="15" borderId="0" xfId="0" applyNumberFormat="1" applyFont="1" applyFill="1" applyAlignment="1" applyProtection="1">
      <protection hidden="1"/>
    </xf>
    <xf numFmtId="0" fontId="32" fillId="15" borderId="0" xfId="0" applyNumberFormat="1" applyFont="1" applyFill="1" applyAlignment="1" applyProtection="1">
      <protection hidden="1"/>
    </xf>
    <xf numFmtId="0" fontId="29" fillId="14" borderId="0" xfId="0" applyNumberFormat="1" applyFont="1" applyFill="1" applyAlignment="1" applyProtection="1">
      <protection hidden="1"/>
    </xf>
    <xf numFmtId="0" fontId="30" fillId="14" borderId="0" xfId="0" applyNumberFormat="1" applyFont="1" applyFill="1" applyAlignment="1" applyProtection="1">
      <protection hidden="1"/>
    </xf>
    <xf numFmtId="0" fontId="31" fillId="14" borderId="0" xfId="0" applyNumberFormat="1" applyFont="1" applyFill="1" applyAlignment="1" applyProtection="1">
      <protection hidden="1"/>
    </xf>
    <xf numFmtId="0" fontId="32" fillId="16" borderId="0" xfId="0" applyNumberFormat="1" applyFont="1" applyFill="1" applyAlignment="1" applyProtection="1">
      <protection hidden="1"/>
    </xf>
    <xf numFmtId="0" fontId="29" fillId="16" borderId="0" xfId="0" applyNumberFormat="1" applyFont="1" applyFill="1" applyAlignment="1" applyProtection="1">
      <protection hidden="1"/>
    </xf>
    <xf numFmtId="0" fontId="30" fillId="16" borderId="0" xfId="0" applyNumberFormat="1" applyFont="1" applyFill="1" applyAlignment="1" applyProtection="1">
      <protection hidden="1"/>
    </xf>
    <xf numFmtId="0" fontId="31" fillId="16" borderId="0" xfId="0" applyNumberFormat="1" applyFont="1" applyFill="1" applyAlignment="1" applyProtection="1">
      <protection hidden="1"/>
    </xf>
    <xf numFmtId="0" fontId="33" fillId="16" borderId="0" xfId="0" applyNumberFormat="1" applyFont="1" applyFill="1" applyAlignment="1" applyProtection="1">
      <alignment horizontal="center"/>
      <protection hidden="1"/>
    </xf>
    <xf numFmtId="0" fontId="34" fillId="16" borderId="0" xfId="0" applyNumberFormat="1" applyFont="1" applyFill="1" applyAlignment="1" applyProtection="1">
      <protection hidden="1"/>
    </xf>
    <xf numFmtId="0" fontId="35" fillId="16" borderId="0" xfId="0" applyNumberFormat="1" applyFont="1" applyFill="1" applyAlignment="1" applyProtection="1">
      <protection hidden="1"/>
    </xf>
    <xf numFmtId="0" fontId="36" fillId="16" borderId="0" xfId="0" applyNumberFormat="1" applyFont="1" applyFill="1" applyAlignment="1" applyProtection="1">
      <protection hidden="1"/>
    </xf>
    <xf numFmtId="0" fontId="37" fillId="16" borderId="0" xfId="0" applyNumberFormat="1" applyFont="1" applyFill="1" applyAlignment="1" applyProtection="1">
      <protection hidden="1"/>
    </xf>
    <xf numFmtId="0" fontId="38" fillId="16" borderId="0" xfId="0" applyNumberFormat="1" applyFont="1" applyFill="1" applyAlignment="1" applyProtection="1">
      <protection hidden="1"/>
    </xf>
    <xf numFmtId="0" fontId="39" fillId="17" borderId="0" xfId="0" applyNumberFormat="1" applyFont="1" applyFill="1" applyAlignment="1" applyProtection="1">
      <protection hidden="1"/>
    </xf>
    <xf numFmtId="0" fontId="40" fillId="17" borderId="0" xfId="0" applyNumberFormat="1" applyFont="1" applyFill="1" applyAlignment="1" applyProtection="1">
      <protection hidden="1"/>
    </xf>
    <xf numFmtId="0" fontId="5" fillId="0" borderId="0" xfId="0" applyFont="1" applyAlignment="1" applyProtection="1">
      <alignment horizontal="center"/>
      <protection hidden="1"/>
    </xf>
    <xf numFmtId="0" fontId="19" fillId="9" borderId="0" xfId="0" applyFont="1" applyFill="1" applyBorder="1" applyAlignment="1" applyProtection="1">
      <alignment horizontal="center" vertical="center" wrapText="1"/>
      <protection hidden="1"/>
    </xf>
    <xf numFmtId="0" fontId="19" fillId="10" borderId="0" xfId="0" applyFont="1" applyFill="1" applyBorder="1" applyAlignment="1" applyProtection="1">
      <alignment horizontal="center" vertical="center" wrapText="1"/>
      <protection hidden="1"/>
    </xf>
    <xf numFmtId="0" fontId="11" fillId="3" borderId="0" xfId="0" applyFont="1" applyFill="1" applyAlignment="1" applyProtection="1">
      <alignment horizontal="center" wrapText="1"/>
      <protection hidden="1"/>
    </xf>
    <xf numFmtId="0" fontId="11" fillId="3" borderId="24" xfId="0" applyFont="1" applyFill="1" applyBorder="1" applyAlignment="1" applyProtection="1">
      <alignment horizontal="center" wrapText="1"/>
      <protection hidden="1"/>
    </xf>
    <xf numFmtId="0" fontId="10" fillId="8" borderId="12" xfId="0" applyFont="1" applyFill="1" applyBorder="1" applyAlignment="1" applyProtection="1">
      <alignment horizontal="center" vertical="center" wrapText="1"/>
      <protection hidden="1"/>
    </xf>
    <xf numFmtId="0" fontId="10" fillId="8" borderId="13" xfId="0" applyFont="1" applyFill="1" applyBorder="1" applyAlignment="1" applyProtection="1">
      <alignment horizontal="center" vertical="center" wrapText="1"/>
      <protection hidden="1"/>
    </xf>
    <xf numFmtId="0" fontId="17" fillId="11" borderId="0" xfId="0" applyFont="1" applyFill="1" applyBorder="1" applyAlignment="1" applyProtection="1">
      <alignment horizontal="center" vertical="center" wrapText="1"/>
      <protection hidden="1"/>
    </xf>
    <xf numFmtId="0" fontId="10" fillId="13" borderId="12" xfId="0" applyFont="1" applyFill="1" applyBorder="1" applyAlignment="1" applyProtection="1">
      <alignment horizontal="center" vertical="center" wrapText="1"/>
      <protection hidden="1"/>
    </xf>
    <xf numFmtId="0" fontId="10" fillId="13" borderId="13" xfId="0" applyFont="1" applyFill="1" applyBorder="1" applyAlignment="1" applyProtection="1">
      <alignment horizontal="center" vertical="center" wrapText="1"/>
      <protection hidden="1"/>
    </xf>
    <xf numFmtId="0" fontId="0" fillId="2" borderId="15" xfId="0" applyFill="1" applyBorder="1" applyAlignment="1" applyProtection="1">
      <alignment horizontal="center" wrapText="1"/>
      <protection locked="0" hidden="1"/>
    </xf>
    <xf numFmtId="0" fontId="0" fillId="2" borderId="16" xfId="0" applyFill="1" applyBorder="1" applyAlignment="1" applyProtection="1">
      <alignment horizontal="center" wrapText="1"/>
      <protection locked="0" hidden="1"/>
    </xf>
    <xf numFmtId="0" fontId="0" fillId="2" borderId="17" xfId="0" applyFill="1" applyBorder="1" applyAlignment="1" applyProtection="1">
      <alignment horizontal="center" wrapText="1"/>
      <protection locked="0" hidden="1"/>
    </xf>
    <xf numFmtId="0" fontId="0" fillId="2" borderId="18" xfId="0" applyFill="1" applyBorder="1" applyAlignment="1" applyProtection="1">
      <alignment horizontal="center" wrapText="1"/>
      <protection locked="0" hidden="1"/>
    </xf>
    <xf numFmtId="0" fontId="0" fillId="2" borderId="19" xfId="0" applyFill="1" applyBorder="1" applyAlignment="1" applyProtection="1">
      <alignment horizontal="center" wrapText="1"/>
      <protection locked="0" hidden="1"/>
    </xf>
    <xf numFmtId="0" fontId="0" fillId="2" borderId="20" xfId="0" applyFill="1" applyBorder="1" applyAlignment="1" applyProtection="1">
      <alignment horizontal="center" wrapText="1"/>
      <protection locked="0" hidden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  <color rgb="FF66FF33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07"/>
  <sheetViews>
    <sheetView tabSelected="1" zoomScale="55" zoomScaleNormal="55" workbookViewId="0">
      <selection activeCell="AC12" sqref="AC12"/>
    </sheetView>
  </sheetViews>
  <sheetFormatPr defaultRowHeight="15"/>
  <cols>
    <col min="1" max="1" width="4.28515625" style="1" customWidth="1"/>
    <col min="2" max="2" width="12" style="1" customWidth="1"/>
    <col min="3" max="3" width="17" style="1" customWidth="1"/>
    <col min="4" max="4" width="11.85546875" style="1" customWidth="1"/>
    <col min="5" max="5" width="8.5703125" style="1" customWidth="1"/>
    <col min="6" max="6" width="12.85546875" style="1" customWidth="1"/>
    <col min="7" max="7" width="9.140625" style="1"/>
    <col min="8" max="8" width="11.5703125" style="1" customWidth="1"/>
    <col min="9" max="9" width="9.140625" style="1"/>
    <col min="10" max="10" width="11.5703125" style="1" customWidth="1"/>
    <col min="11" max="11" width="9.140625" style="1"/>
    <col min="12" max="12" width="11.85546875" style="1" customWidth="1"/>
    <col min="13" max="13" width="9.140625" style="1"/>
    <col min="14" max="14" width="13.5703125" style="1" customWidth="1"/>
    <col min="15" max="15" width="13.7109375" style="1" customWidth="1"/>
    <col min="16" max="16" width="11.85546875" style="1" customWidth="1"/>
    <col min="17" max="17" width="14.42578125" style="1" customWidth="1"/>
    <col min="18" max="18" width="11.85546875" style="1" customWidth="1"/>
    <col min="19" max="20" width="17.7109375" style="1" customWidth="1"/>
    <col min="21" max="21" width="3.85546875" style="1" customWidth="1"/>
    <col min="22" max="22" width="12.28515625" style="1" customWidth="1"/>
    <col min="23" max="23" width="12.5703125" style="1" customWidth="1"/>
    <col min="24" max="24" width="4.5703125" style="1" customWidth="1"/>
    <col min="25" max="25" width="4.28515625" style="1" customWidth="1"/>
    <col min="26" max="16384" width="9.140625" style="1"/>
  </cols>
  <sheetData>
    <row r="1" spans="1:31" ht="25.5" thickBot="1">
      <c r="C1" s="121" t="s">
        <v>21</v>
      </c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Q1" s="2"/>
      <c r="R1" s="2"/>
      <c r="S1" s="2"/>
      <c r="T1" s="2"/>
      <c r="U1" s="2"/>
      <c r="V1" s="2"/>
      <c r="W1" s="3"/>
      <c r="Y1" s="4"/>
      <c r="Z1" s="5"/>
      <c r="AA1" s="5"/>
      <c r="AB1" s="5"/>
    </row>
    <row r="2" spans="1:31" ht="25.5" thickBot="1">
      <c r="B2" s="6" t="s">
        <v>44</v>
      </c>
      <c r="C2" s="7"/>
      <c r="D2" s="8" t="s">
        <v>24</v>
      </c>
      <c r="E2" s="2"/>
      <c r="F2" s="7"/>
      <c r="G2" s="2"/>
      <c r="H2" s="2"/>
      <c r="I2" s="2"/>
      <c r="J2" s="2"/>
      <c r="K2" s="2"/>
      <c r="L2" s="2"/>
      <c r="M2" s="2"/>
      <c r="N2" s="2"/>
      <c r="Q2" s="2"/>
      <c r="R2" s="2"/>
      <c r="S2" s="9" t="s">
        <v>39</v>
      </c>
      <c r="T2" s="9"/>
      <c r="U2" s="2"/>
      <c r="V2" s="2"/>
      <c r="W2" s="10"/>
      <c r="Y2" s="4"/>
      <c r="AA2" s="5"/>
      <c r="AB2" s="5"/>
      <c r="AC2" s="5"/>
      <c r="AD2" s="5"/>
      <c r="AE2" s="5"/>
    </row>
    <row r="3" spans="1:31" ht="33.6" customHeight="1" thickBot="1">
      <c r="B3" s="131"/>
      <c r="C3" s="132"/>
      <c r="D3" s="132"/>
      <c r="E3" s="132"/>
      <c r="F3" s="133"/>
      <c r="G3" s="11" t="s">
        <v>23</v>
      </c>
      <c r="Q3" s="123" t="s">
        <v>34</v>
      </c>
      <c r="V3" s="5"/>
      <c r="Y3" s="4"/>
      <c r="AA3" s="12"/>
      <c r="AB3" s="5"/>
      <c r="AC3" s="5"/>
      <c r="AD3" s="5"/>
      <c r="AE3" s="5"/>
    </row>
    <row r="4" spans="1:31" ht="28.9" customHeight="1" thickBot="1">
      <c r="B4" s="134"/>
      <c r="C4" s="135"/>
      <c r="D4" s="135"/>
      <c r="E4" s="135"/>
      <c r="F4" s="136"/>
      <c r="H4" s="13" t="s">
        <v>14</v>
      </c>
      <c r="I4" s="14"/>
      <c r="J4" s="14"/>
      <c r="K4" s="14"/>
      <c r="L4" s="15"/>
      <c r="M4" s="16"/>
      <c r="N4" s="17"/>
      <c r="Q4" s="123"/>
      <c r="R4" s="18" t="s">
        <v>30</v>
      </c>
      <c r="S4" s="18"/>
      <c r="T4" s="18"/>
      <c r="U4" s="18"/>
      <c r="V4" s="19"/>
      <c r="W4" s="20"/>
      <c r="Y4" s="4"/>
      <c r="AA4" s="5"/>
      <c r="AB4" s="5"/>
      <c r="AC4" s="5"/>
      <c r="AD4" s="5"/>
      <c r="AE4" s="5"/>
    </row>
    <row r="5" spans="1:31" ht="18" customHeight="1" thickBot="1">
      <c r="C5" s="11" t="s">
        <v>0</v>
      </c>
      <c r="D5" s="21" t="s">
        <v>1</v>
      </c>
      <c r="E5" s="22"/>
      <c r="F5" s="21" t="s">
        <v>2</v>
      </c>
      <c r="G5" s="22"/>
      <c r="H5" s="21" t="s">
        <v>3</v>
      </c>
      <c r="I5" s="22"/>
      <c r="J5" s="21" t="s">
        <v>17</v>
      </c>
      <c r="K5" s="22"/>
      <c r="L5" s="21" t="s">
        <v>18</v>
      </c>
      <c r="Q5" s="123"/>
      <c r="R5" s="23">
        <f>RATE(5,,-($P$9),$Q$9)</f>
        <v>8.218584539097033E-17</v>
      </c>
      <c r="S5" s="24" t="s">
        <v>31</v>
      </c>
      <c r="T5" s="24"/>
      <c r="U5" s="25"/>
      <c r="V5" s="26" t="s">
        <v>49</v>
      </c>
      <c r="W5" s="20"/>
      <c r="Y5" s="4"/>
      <c r="Z5" s="5"/>
      <c r="AA5" s="5"/>
      <c r="AB5" s="5"/>
      <c r="AC5" s="5"/>
      <c r="AD5" s="5"/>
      <c r="AE5" s="5"/>
    </row>
    <row r="6" spans="1:31" ht="35.450000000000003" customHeight="1">
      <c r="C6" s="124" t="s">
        <v>33</v>
      </c>
      <c r="D6" s="27" t="s">
        <v>6</v>
      </c>
      <c r="E6" s="28" t="s">
        <v>9</v>
      </c>
      <c r="F6" s="27" t="s">
        <v>6</v>
      </c>
      <c r="G6" s="28" t="s">
        <v>9</v>
      </c>
      <c r="H6" s="27" t="s">
        <v>6</v>
      </c>
      <c r="I6" s="28" t="s">
        <v>9</v>
      </c>
      <c r="J6" s="27" t="s">
        <v>6</v>
      </c>
      <c r="K6" s="28" t="s">
        <v>9</v>
      </c>
      <c r="L6" s="27" t="s">
        <v>6</v>
      </c>
      <c r="M6" s="29" t="s">
        <v>9</v>
      </c>
      <c r="N6" s="30" t="s">
        <v>26</v>
      </c>
      <c r="O6" s="31" t="s">
        <v>13</v>
      </c>
      <c r="P6" s="32" t="s">
        <v>22</v>
      </c>
      <c r="Q6" s="123"/>
      <c r="R6" s="122" t="s">
        <v>28</v>
      </c>
      <c r="S6" s="129" t="s">
        <v>46</v>
      </c>
      <c r="T6" s="126" t="s">
        <v>47</v>
      </c>
      <c r="U6" s="25"/>
      <c r="V6" s="128" t="s">
        <v>27</v>
      </c>
      <c r="W6" s="128" t="s">
        <v>29</v>
      </c>
      <c r="Y6" s="4"/>
      <c r="Z6" s="33"/>
      <c r="AA6" s="34"/>
      <c r="AB6" s="34"/>
      <c r="AC6" s="5"/>
      <c r="AD6" s="5"/>
      <c r="AE6" s="5"/>
    </row>
    <row r="7" spans="1:31" ht="40.15" customHeight="1">
      <c r="C7" s="125"/>
      <c r="D7" s="35" t="s">
        <v>41</v>
      </c>
      <c r="E7" s="36" t="s">
        <v>7</v>
      </c>
      <c r="F7" s="37" t="s">
        <v>42</v>
      </c>
      <c r="G7" s="36" t="s">
        <v>7</v>
      </c>
      <c r="H7" s="37" t="s">
        <v>20</v>
      </c>
      <c r="I7" s="36" t="s">
        <v>7</v>
      </c>
      <c r="J7" s="37" t="s">
        <v>5</v>
      </c>
      <c r="K7" s="36" t="s">
        <v>7</v>
      </c>
      <c r="L7" s="37" t="s">
        <v>19</v>
      </c>
      <c r="M7" s="36" t="s">
        <v>7</v>
      </c>
      <c r="N7" s="38" t="s">
        <v>15</v>
      </c>
      <c r="O7" s="39" t="s">
        <v>16</v>
      </c>
      <c r="P7" s="40" t="s">
        <v>11</v>
      </c>
      <c r="Q7" s="123"/>
      <c r="R7" s="122"/>
      <c r="S7" s="130"/>
      <c r="T7" s="127"/>
      <c r="U7" s="25"/>
      <c r="V7" s="128"/>
      <c r="W7" s="128"/>
      <c r="Y7" s="4"/>
    </row>
    <row r="8" spans="1:31" ht="20.45" customHeight="1" thickBot="1">
      <c r="B8" s="41" t="s">
        <v>8</v>
      </c>
      <c r="C8" s="42" t="s">
        <v>45</v>
      </c>
      <c r="D8" s="43"/>
      <c r="E8" s="44" t="str">
        <f>+C8</f>
        <v>days</v>
      </c>
      <c r="F8" s="45"/>
      <c r="G8" s="44" t="str">
        <f>+C8</f>
        <v>days</v>
      </c>
      <c r="H8" s="45"/>
      <c r="I8" s="44" t="str">
        <f>+C8</f>
        <v>days</v>
      </c>
      <c r="J8" s="45"/>
      <c r="K8" s="44" t="str">
        <f>+E8</f>
        <v>days</v>
      </c>
      <c r="L8" s="45"/>
      <c r="M8" s="46" t="str">
        <f>+G8</f>
        <v>days</v>
      </c>
      <c r="N8" s="47"/>
      <c r="O8" s="47"/>
      <c r="P8" s="48" t="str">
        <f>+C8</f>
        <v>days</v>
      </c>
      <c r="Q8" s="49" t="str">
        <f>+G8</f>
        <v>days</v>
      </c>
      <c r="R8" s="49" t="str">
        <f>+I8</f>
        <v>days</v>
      </c>
      <c r="S8" s="50" t="str">
        <f>+G8</f>
        <v>days</v>
      </c>
      <c r="T8" s="51" t="str">
        <f>+C8</f>
        <v>days</v>
      </c>
      <c r="U8" s="25"/>
      <c r="V8" s="128"/>
      <c r="W8" s="128"/>
      <c r="Y8" s="4"/>
    </row>
    <row r="9" spans="1:31" ht="25.5" thickBot="1">
      <c r="A9" s="1" t="s">
        <v>25</v>
      </c>
      <c r="B9" s="52" t="s">
        <v>12</v>
      </c>
      <c r="C9" s="53">
        <v>100</v>
      </c>
      <c r="D9" s="54">
        <v>0.37</v>
      </c>
      <c r="E9" s="55">
        <v>1</v>
      </c>
      <c r="F9" s="54">
        <v>0.35</v>
      </c>
      <c r="G9" s="55">
        <v>1</v>
      </c>
      <c r="H9" s="54">
        <v>0.2</v>
      </c>
      <c r="I9" s="55">
        <v>1</v>
      </c>
      <c r="J9" s="54">
        <v>0.3</v>
      </c>
      <c r="K9" s="55">
        <v>1</v>
      </c>
      <c r="L9" s="54">
        <v>0.2</v>
      </c>
      <c r="M9" s="55">
        <v>1</v>
      </c>
      <c r="N9" s="56">
        <f>SUM(N14:N45)</f>
        <v>1</v>
      </c>
      <c r="O9" s="57">
        <f>SUM(O14:O45)/100</f>
        <v>1.4199999999999999E-2</v>
      </c>
      <c r="P9" s="58">
        <f>+P14</f>
        <v>5</v>
      </c>
      <c r="Q9" s="59">
        <v>5</v>
      </c>
      <c r="R9" s="60">
        <f>SUM(R14:R45)</f>
        <v>1.42</v>
      </c>
      <c r="S9" s="61">
        <f>+P9+R9</f>
        <v>6.42</v>
      </c>
      <c r="T9" s="62">
        <f>C9+S9</f>
        <v>106.42</v>
      </c>
      <c r="U9" s="25"/>
      <c r="V9" s="128"/>
      <c r="W9" s="128"/>
      <c r="Y9" s="4"/>
    </row>
    <row r="10" spans="1:31"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63"/>
      <c r="T10" s="64"/>
      <c r="U10" s="25"/>
      <c r="V10" s="128"/>
      <c r="W10" s="128"/>
      <c r="Y10" s="4"/>
    </row>
    <row r="11" spans="1:31" ht="20.25" thickBot="1">
      <c r="B11" s="41" t="s">
        <v>38</v>
      </c>
      <c r="C11" s="42" t="s">
        <v>43</v>
      </c>
      <c r="D11" s="43"/>
      <c r="E11" s="44" t="str">
        <f>+C11</f>
        <v>$m</v>
      </c>
      <c r="F11" s="45"/>
      <c r="G11" s="44" t="str">
        <f>+C11</f>
        <v>$m</v>
      </c>
      <c r="H11" s="45"/>
      <c r="I11" s="44" t="str">
        <f>+C11</f>
        <v>$m</v>
      </c>
      <c r="J11" s="45"/>
      <c r="K11" s="44" t="str">
        <f>+E11</f>
        <v>$m</v>
      </c>
      <c r="L11" s="45"/>
      <c r="M11" s="46" t="str">
        <f>+G11</f>
        <v>$m</v>
      </c>
      <c r="N11" s="47"/>
      <c r="O11" s="47"/>
      <c r="P11" s="48" t="str">
        <f>+C11</f>
        <v>$m</v>
      </c>
      <c r="Q11" s="49" t="str">
        <f>+G11</f>
        <v>$m</v>
      </c>
      <c r="R11" s="49" t="str">
        <f>+I11</f>
        <v>$m</v>
      </c>
      <c r="S11" s="50" t="str">
        <f>+G11</f>
        <v>$m</v>
      </c>
      <c r="T11" s="51" t="str">
        <f>+S11</f>
        <v>$m</v>
      </c>
      <c r="U11" s="25"/>
      <c r="V11" s="25"/>
      <c r="W11" s="25"/>
      <c r="Y11" s="4"/>
    </row>
    <row r="12" spans="1:31" ht="25.5" thickBot="1">
      <c r="B12" s="52" t="s">
        <v>12</v>
      </c>
      <c r="C12" s="65">
        <v>200</v>
      </c>
      <c r="D12" s="66">
        <f>+D9</f>
        <v>0.37</v>
      </c>
      <c r="E12" s="67">
        <v>1</v>
      </c>
      <c r="F12" s="66">
        <f>+F9</f>
        <v>0.35</v>
      </c>
      <c r="G12" s="67">
        <v>1</v>
      </c>
      <c r="H12" s="66">
        <f>+H9</f>
        <v>0.2</v>
      </c>
      <c r="I12" s="67">
        <v>1</v>
      </c>
      <c r="J12" s="66">
        <f>+J9</f>
        <v>0.3</v>
      </c>
      <c r="K12" s="67">
        <v>1</v>
      </c>
      <c r="L12" s="66">
        <f>+L9</f>
        <v>0.2</v>
      </c>
      <c r="M12" s="55">
        <v>1</v>
      </c>
      <c r="N12" s="56">
        <f>SUM(N17:N48)</f>
        <v>0.98860400000000004</v>
      </c>
      <c r="O12" s="57">
        <f>SUM(O17:O48)/100</f>
        <v>1.372862E-2</v>
      </c>
      <c r="P12" s="68">
        <f>+P56</f>
        <v>5</v>
      </c>
      <c r="Q12" s="69">
        <v>5</v>
      </c>
      <c r="R12" s="70">
        <f>SUM(R14:R45)</f>
        <v>1.42</v>
      </c>
      <c r="S12" s="71">
        <f>+S56</f>
        <v>6.42</v>
      </c>
      <c r="T12" s="72">
        <f>+C12+S12</f>
        <v>206.42</v>
      </c>
      <c r="U12" s="25"/>
      <c r="V12" s="25"/>
      <c r="W12" s="25"/>
      <c r="Y12" s="4"/>
    </row>
    <row r="13" spans="1:31">
      <c r="D13" s="25"/>
      <c r="E13" s="25"/>
      <c r="F13" s="25"/>
      <c r="G13" s="25"/>
      <c r="H13" s="25"/>
      <c r="I13" s="25"/>
      <c r="J13" s="25"/>
      <c r="K13" s="25"/>
      <c r="L13" s="25"/>
      <c r="M13" s="73"/>
      <c r="N13" s="25"/>
      <c r="O13" s="25"/>
      <c r="P13" s="25"/>
      <c r="Q13" s="25"/>
      <c r="R13" s="25"/>
      <c r="S13" s="25"/>
      <c r="T13" s="25"/>
      <c r="U13" s="25"/>
      <c r="V13" s="25"/>
      <c r="W13" s="25"/>
      <c r="Y13" s="4"/>
    </row>
    <row r="14" spans="1:31">
      <c r="A14" s="1">
        <v>1</v>
      </c>
      <c r="B14" s="41" t="s">
        <v>35</v>
      </c>
      <c r="C14" s="74"/>
      <c r="D14" s="75">
        <f>+D$9</f>
        <v>0.37</v>
      </c>
      <c r="E14" s="1">
        <f>+E$9</f>
        <v>1</v>
      </c>
      <c r="F14" s="75">
        <f>+F$9</f>
        <v>0.35</v>
      </c>
      <c r="G14" s="1">
        <f t="shared" ref="G14:M44" si="0">+G$9</f>
        <v>1</v>
      </c>
      <c r="H14" s="75">
        <f>+H$9</f>
        <v>0.2</v>
      </c>
      <c r="I14" s="1">
        <f t="shared" si="0"/>
        <v>1</v>
      </c>
      <c r="J14" s="75">
        <f>+J$9</f>
        <v>0.3</v>
      </c>
      <c r="K14" s="1">
        <f t="shared" si="0"/>
        <v>1</v>
      </c>
      <c r="L14" s="75">
        <f>+L$9</f>
        <v>0.2</v>
      </c>
      <c r="M14" s="1">
        <f t="shared" si="0"/>
        <v>1</v>
      </c>
      <c r="N14" s="76">
        <f t="shared" ref="N14:N45" si="1">SUM(D14*F14*H14*J14*L14)</f>
        <v>1.5540000000000003E-3</v>
      </c>
      <c r="O14" s="1">
        <f t="shared" ref="O14:O45" si="2">+P14*N14</f>
        <v>7.7700000000000009E-3</v>
      </c>
      <c r="P14" s="77">
        <f t="shared" ref="P14:P45" si="3">+E14+G14+I14+K14+M14</f>
        <v>5</v>
      </c>
      <c r="Q14" s="25"/>
      <c r="R14" s="78">
        <f t="shared" ref="R14:R45" si="4">+N14*W14</f>
        <v>7.7700000000000009E-3</v>
      </c>
      <c r="S14" s="78"/>
      <c r="T14" s="78"/>
      <c r="U14" s="25"/>
      <c r="V14" s="41">
        <v>5</v>
      </c>
      <c r="W14" s="78">
        <f t="shared" ref="W14:W45" si="5">SUM($P14*(1+$R$5)^V14)</f>
        <v>5</v>
      </c>
      <c r="Y14" s="4"/>
    </row>
    <row r="15" spans="1:31">
      <c r="A15" s="1">
        <v>2</v>
      </c>
      <c r="C15" s="74"/>
      <c r="D15" s="75">
        <f t="shared" ref="D15:G30" si="6">+D$9</f>
        <v>0.37</v>
      </c>
      <c r="E15" s="1">
        <f t="shared" si="6"/>
        <v>1</v>
      </c>
      <c r="F15" s="75">
        <f t="shared" ref="F15:F21" si="7">+F$9</f>
        <v>0.35</v>
      </c>
      <c r="G15" s="1">
        <f t="shared" si="0"/>
        <v>1</v>
      </c>
      <c r="H15" s="75">
        <f t="shared" ref="H15:H17" si="8">+H$9</f>
        <v>0.2</v>
      </c>
      <c r="I15" s="1">
        <f t="shared" si="0"/>
        <v>1</v>
      </c>
      <c r="J15" s="75">
        <f>+J$9</f>
        <v>0.3</v>
      </c>
      <c r="K15" s="1">
        <f t="shared" si="0"/>
        <v>1</v>
      </c>
      <c r="L15" s="79">
        <f t="shared" ref="J15:L17" si="9">1-L$9</f>
        <v>0.8</v>
      </c>
      <c r="M15" s="1">
        <v>0</v>
      </c>
      <c r="N15" s="76">
        <f t="shared" si="1"/>
        <v>6.216000000000001E-3</v>
      </c>
      <c r="O15" s="1">
        <f t="shared" si="2"/>
        <v>2.4864000000000004E-2</v>
      </c>
      <c r="P15" s="77">
        <f t="shared" si="3"/>
        <v>4</v>
      </c>
      <c r="Q15" s="25"/>
      <c r="R15" s="78">
        <f t="shared" si="4"/>
        <v>2.4864000000000004E-2</v>
      </c>
      <c r="S15" s="78"/>
      <c r="T15" s="78"/>
      <c r="U15" s="25"/>
      <c r="V15" s="41">
        <v>4</v>
      </c>
      <c r="W15" s="78">
        <f t="shared" si="5"/>
        <v>4</v>
      </c>
      <c r="Y15" s="4"/>
    </row>
    <row r="16" spans="1:31">
      <c r="A16" s="1">
        <v>3</v>
      </c>
      <c r="C16" s="74"/>
      <c r="D16" s="75">
        <f t="shared" si="6"/>
        <v>0.37</v>
      </c>
      <c r="E16" s="1">
        <f t="shared" si="6"/>
        <v>1</v>
      </c>
      <c r="F16" s="75">
        <f t="shared" si="7"/>
        <v>0.35</v>
      </c>
      <c r="G16" s="1">
        <f t="shared" si="0"/>
        <v>1</v>
      </c>
      <c r="H16" s="75">
        <f t="shared" si="8"/>
        <v>0.2</v>
      </c>
      <c r="I16" s="1">
        <f t="shared" si="0"/>
        <v>1</v>
      </c>
      <c r="J16" s="79">
        <f t="shared" si="9"/>
        <v>0.7</v>
      </c>
      <c r="K16" s="1">
        <v>0</v>
      </c>
      <c r="L16" s="75">
        <f>+L$9</f>
        <v>0.2</v>
      </c>
      <c r="M16" s="1">
        <f t="shared" si="0"/>
        <v>1</v>
      </c>
      <c r="N16" s="76">
        <f t="shared" si="1"/>
        <v>3.6260000000000003E-3</v>
      </c>
      <c r="O16" s="1">
        <f t="shared" si="2"/>
        <v>1.4504000000000001E-2</v>
      </c>
      <c r="P16" s="77">
        <f t="shared" si="3"/>
        <v>4</v>
      </c>
      <c r="Q16" s="25"/>
      <c r="R16" s="78">
        <f t="shared" si="4"/>
        <v>1.4504000000000001E-2</v>
      </c>
      <c r="S16" s="78"/>
      <c r="T16" s="78"/>
      <c r="U16" s="25"/>
      <c r="V16" s="41">
        <v>4</v>
      </c>
      <c r="W16" s="78">
        <f t="shared" si="5"/>
        <v>4</v>
      </c>
      <c r="Y16" s="4"/>
    </row>
    <row r="17" spans="1:28">
      <c r="A17" s="1">
        <v>4</v>
      </c>
      <c r="C17" s="74"/>
      <c r="D17" s="75">
        <f t="shared" si="6"/>
        <v>0.37</v>
      </c>
      <c r="E17" s="1">
        <f t="shared" si="6"/>
        <v>1</v>
      </c>
      <c r="F17" s="75">
        <f t="shared" si="7"/>
        <v>0.35</v>
      </c>
      <c r="G17" s="1">
        <f t="shared" si="0"/>
        <v>1</v>
      </c>
      <c r="H17" s="75">
        <f t="shared" si="8"/>
        <v>0.2</v>
      </c>
      <c r="I17" s="1">
        <f t="shared" si="0"/>
        <v>1</v>
      </c>
      <c r="J17" s="79">
        <f t="shared" si="9"/>
        <v>0.7</v>
      </c>
      <c r="K17" s="1">
        <v>0</v>
      </c>
      <c r="L17" s="79">
        <f t="shared" ref="L17" si="10">1-L$9</f>
        <v>0.8</v>
      </c>
      <c r="M17" s="1">
        <v>0</v>
      </c>
      <c r="N17" s="76">
        <f t="shared" si="1"/>
        <v>1.4504000000000001E-2</v>
      </c>
      <c r="O17" s="1">
        <f t="shared" si="2"/>
        <v>4.3512000000000002E-2</v>
      </c>
      <c r="P17" s="77">
        <f t="shared" si="3"/>
        <v>3</v>
      </c>
      <c r="Q17" s="25"/>
      <c r="R17" s="78">
        <f t="shared" si="4"/>
        <v>4.3512000000000002E-2</v>
      </c>
      <c r="S17" s="78"/>
      <c r="T17" s="78"/>
      <c r="U17" s="25"/>
      <c r="V17" s="41">
        <v>3</v>
      </c>
      <c r="W17" s="78">
        <f t="shared" si="5"/>
        <v>3</v>
      </c>
      <c r="Y17" s="4"/>
    </row>
    <row r="18" spans="1:28">
      <c r="A18" s="1">
        <v>5</v>
      </c>
      <c r="C18" s="74"/>
      <c r="D18" s="75">
        <f t="shared" si="6"/>
        <v>0.37</v>
      </c>
      <c r="E18" s="1">
        <f t="shared" si="6"/>
        <v>1</v>
      </c>
      <c r="F18" s="75">
        <f t="shared" si="7"/>
        <v>0.35</v>
      </c>
      <c r="G18" s="1">
        <f t="shared" si="0"/>
        <v>1</v>
      </c>
      <c r="H18" s="79">
        <f t="shared" ref="H18:H21" si="11">1-H$9</f>
        <v>0.8</v>
      </c>
      <c r="I18" s="1">
        <v>0</v>
      </c>
      <c r="J18" s="75">
        <f>+J$9</f>
        <v>0.3</v>
      </c>
      <c r="K18" s="1">
        <f t="shared" si="0"/>
        <v>1</v>
      </c>
      <c r="L18" s="75">
        <f>+L$9</f>
        <v>0.2</v>
      </c>
      <c r="M18" s="1">
        <f t="shared" si="0"/>
        <v>1</v>
      </c>
      <c r="N18" s="76">
        <f t="shared" si="1"/>
        <v>6.216000000000001E-3</v>
      </c>
      <c r="O18" s="1">
        <f t="shared" si="2"/>
        <v>2.4864000000000004E-2</v>
      </c>
      <c r="P18" s="77">
        <f t="shared" si="3"/>
        <v>4</v>
      </c>
      <c r="Q18" s="25"/>
      <c r="R18" s="78">
        <f t="shared" si="4"/>
        <v>2.4864000000000004E-2</v>
      </c>
      <c r="S18" s="78"/>
      <c r="T18" s="78"/>
      <c r="U18" s="25"/>
      <c r="V18" s="41">
        <v>4</v>
      </c>
      <c r="W18" s="78">
        <f t="shared" si="5"/>
        <v>4</v>
      </c>
      <c r="Y18" s="4"/>
    </row>
    <row r="19" spans="1:28">
      <c r="A19" s="1">
        <v>6</v>
      </c>
      <c r="C19" s="74"/>
      <c r="D19" s="75">
        <f t="shared" si="6"/>
        <v>0.37</v>
      </c>
      <c r="E19" s="1">
        <f t="shared" si="6"/>
        <v>1</v>
      </c>
      <c r="F19" s="75">
        <f t="shared" si="7"/>
        <v>0.35</v>
      </c>
      <c r="G19" s="1">
        <f t="shared" si="0"/>
        <v>1</v>
      </c>
      <c r="H19" s="79">
        <f t="shared" si="11"/>
        <v>0.8</v>
      </c>
      <c r="I19" s="1">
        <v>0</v>
      </c>
      <c r="J19" s="75">
        <f>+J$9</f>
        <v>0.3</v>
      </c>
      <c r="K19" s="1">
        <f t="shared" si="0"/>
        <v>1</v>
      </c>
      <c r="L19" s="79">
        <f t="shared" ref="L19" si="12">1-L$9</f>
        <v>0.8</v>
      </c>
      <c r="M19" s="1">
        <v>0</v>
      </c>
      <c r="N19" s="76">
        <f t="shared" si="1"/>
        <v>2.4864000000000004E-2</v>
      </c>
      <c r="O19" s="1">
        <f t="shared" si="2"/>
        <v>7.4592000000000019E-2</v>
      </c>
      <c r="P19" s="77">
        <f t="shared" si="3"/>
        <v>3</v>
      </c>
      <c r="Q19" s="25"/>
      <c r="R19" s="78">
        <f t="shared" si="4"/>
        <v>7.4592000000000019E-2</v>
      </c>
      <c r="S19" s="78"/>
      <c r="T19" s="78"/>
      <c r="U19" s="25"/>
      <c r="V19" s="41">
        <v>3</v>
      </c>
      <c r="W19" s="78">
        <f t="shared" si="5"/>
        <v>3</v>
      </c>
      <c r="Y19" s="4"/>
    </row>
    <row r="20" spans="1:28">
      <c r="A20" s="1">
        <v>7</v>
      </c>
      <c r="C20" s="74"/>
      <c r="D20" s="75">
        <f t="shared" si="6"/>
        <v>0.37</v>
      </c>
      <c r="E20" s="1">
        <f t="shared" si="6"/>
        <v>1</v>
      </c>
      <c r="F20" s="75">
        <f t="shared" si="7"/>
        <v>0.35</v>
      </c>
      <c r="G20" s="1">
        <f t="shared" si="0"/>
        <v>1</v>
      </c>
      <c r="H20" s="79">
        <f t="shared" si="11"/>
        <v>0.8</v>
      </c>
      <c r="I20" s="1">
        <v>0</v>
      </c>
      <c r="J20" s="79">
        <f t="shared" ref="J20:J21" si="13">1-J$9</f>
        <v>0.7</v>
      </c>
      <c r="K20" s="1">
        <v>0</v>
      </c>
      <c r="L20" s="75">
        <f>+L$9</f>
        <v>0.2</v>
      </c>
      <c r="M20" s="1">
        <f t="shared" si="0"/>
        <v>1</v>
      </c>
      <c r="N20" s="76">
        <f t="shared" si="1"/>
        <v>1.4504000000000001E-2</v>
      </c>
      <c r="O20" s="1">
        <f t="shared" si="2"/>
        <v>4.3512000000000002E-2</v>
      </c>
      <c r="P20" s="77">
        <f t="shared" si="3"/>
        <v>3</v>
      </c>
      <c r="Q20" s="25"/>
      <c r="R20" s="78">
        <f t="shared" si="4"/>
        <v>4.3512000000000002E-2</v>
      </c>
      <c r="S20" s="78"/>
      <c r="T20" s="78"/>
      <c r="U20" s="25"/>
      <c r="V20" s="41">
        <v>3</v>
      </c>
      <c r="W20" s="78">
        <f t="shared" si="5"/>
        <v>3</v>
      </c>
      <c r="Y20" s="4"/>
    </row>
    <row r="21" spans="1:28">
      <c r="A21" s="1">
        <v>8</v>
      </c>
      <c r="C21" s="74"/>
      <c r="D21" s="75">
        <f t="shared" si="6"/>
        <v>0.37</v>
      </c>
      <c r="E21" s="1">
        <f t="shared" si="6"/>
        <v>1</v>
      </c>
      <c r="F21" s="75">
        <f t="shared" si="7"/>
        <v>0.35</v>
      </c>
      <c r="G21" s="1">
        <f t="shared" si="0"/>
        <v>1</v>
      </c>
      <c r="H21" s="79">
        <f t="shared" si="11"/>
        <v>0.8</v>
      </c>
      <c r="I21" s="1">
        <v>0</v>
      </c>
      <c r="J21" s="79">
        <f t="shared" si="13"/>
        <v>0.7</v>
      </c>
      <c r="K21" s="1">
        <v>0</v>
      </c>
      <c r="L21" s="79">
        <f t="shared" ref="L21" si="14">1-L$9</f>
        <v>0.8</v>
      </c>
      <c r="M21" s="1">
        <v>0</v>
      </c>
      <c r="N21" s="76">
        <f t="shared" si="1"/>
        <v>5.8016000000000005E-2</v>
      </c>
      <c r="O21" s="1">
        <f t="shared" si="2"/>
        <v>0.11603200000000001</v>
      </c>
      <c r="P21" s="77">
        <f t="shared" si="3"/>
        <v>2</v>
      </c>
      <c r="Q21" s="25"/>
      <c r="R21" s="78">
        <f t="shared" si="4"/>
        <v>0.11603200000000001</v>
      </c>
      <c r="S21" s="78"/>
      <c r="T21" s="78"/>
      <c r="U21" s="25"/>
      <c r="V21" s="41">
        <v>2</v>
      </c>
      <c r="W21" s="78">
        <f t="shared" si="5"/>
        <v>2</v>
      </c>
      <c r="Y21" s="4"/>
    </row>
    <row r="22" spans="1:28">
      <c r="A22" s="1">
        <v>9</v>
      </c>
      <c r="C22" s="74"/>
      <c r="D22" s="75">
        <f t="shared" si="6"/>
        <v>0.37</v>
      </c>
      <c r="E22" s="1">
        <f t="shared" si="6"/>
        <v>1</v>
      </c>
      <c r="F22" s="79">
        <f>1-F$9</f>
        <v>0.65</v>
      </c>
      <c r="G22" s="1">
        <v>0</v>
      </c>
      <c r="H22" s="75">
        <f t="shared" ref="H22:H25" si="15">+H$9</f>
        <v>0.2</v>
      </c>
      <c r="I22" s="1">
        <f t="shared" si="0"/>
        <v>1</v>
      </c>
      <c r="J22" s="75">
        <f>+J$9</f>
        <v>0.3</v>
      </c>
      <c r="K22" s="1">
        <f t="shared" si="0"/>
        <v>1</v>
      </c>
      <c r="L22" s="75">
        <f>+L$9</f>
        <v>0.2</v>
      </c>
      <c r="M22" s="1">
        <f t="shared" si="0"/>
        <v>1</v>
      </c>
      <c r="N22" s="76">
        <f t="shared" si="1"/>
        <v>2.8860000000000001E-3</v>
      </c>
      <c r="O22" s="1">
        <f t="shared" si="2"/>
        <v>1.1544E-2</v>
      </c>
      <c r="P22" s="77">
        <f t="shared" si="3"/>
        <v>4</v>
      </c>
      <c r="Q22" s="25"/>
      <c r="R22" s="78">
        <f t="shared" si="4"/>
        <v>1.1544E-2</v>
      </c>
      <c r="S22" s="78"/>
      <c r="T22" s="78"/>
      <c r="U22" s="25"/>
      <c r="V22" s="41">
        <v>4</v>
      </c>
      <c r="W22" s="78">
        <f t="shared" si="5"/>
        <v>4</v>
      </c>
      <c r="Y22" s="4"/>
    </row>
    <row r="23" spans="1:28">
      <c r="A23" s="1">
        <v>10</v>
      </c>
      <c r="D23" s="75">
        <f t="shared" si="6"/>
        <v>0.37</v>
      </c>
      <c r="E23" s="1">
        <f t="shared" si="6"/>
        <v>1</v>
      </c>
      <c r="F23" s="79">
        <f t="shared" ref="F23:F29" si="16">1-F$9</f>
        <v>0.65</v>
      </c>
      <c r="G23" s="74">
        <v>0</v>
      </c>
      <c r="H23" s="75">
        <f t="shared" si="15"/>
        <v>0.2</v>
      </c>
      <c r="I23" s="1">
        <f t="shared" si="0"/>
        <v>1</v>
      </c>
      <c r="J23" s="75">
        <f>+J$9</f>
        <v>0.3</v>
      </c>
      <c r="K23" s="1">
        <f t="shared" si="0"/>
        <v>1</v>
      </c>
      <c r="L23" s="79">
        <f t="shared" ref="L23" si="17">1-L$9</f>
        <v>0.8</v>
      </c>
      <c r="M23" s="74">
        <v>0</v>
      </c>
      <c r="N23" s="76">
        <f t="shared" si="1"/>
        <v>1.1544E-2</v>
      </c>
      <c r="O23" s="1">
        <f t="shared" si="2"/>
        <v>3.4632000000000003E-2</v>
      </c>
      <c r="P23" s="77">
        <f t="shared" si="3"/>
        <v>3</v>
      </c>
      <c r="Q23" s="25"/>
      <c r="R23" s="78">
        <f t="shared" si="4"/>
        <v>3.4632000000000003E-2</v>
      </c>
      <c r="S23" s="78"/>
      <c r="T23" s="78"/>
      <c r="U23" s="25"/>
      <c r="V23" s="80">
        <v>3</v>
      </c>
      <c r="W23" s="78">
        <f t="shared" si="5"/>
        <v>3</v>
      </c>
      <c r="Y23" s="4"/>
      <c r="Z23" s="74"/>
      <c r="AA23" s="74"/>
      <c r="AB23" s="74"/>
    </row>
    <row r="24" spans="1:28">
      <c r="A24" s="1">
        <v>11</v>
      </c>
      <c r="D24" s="75">
        <f t="shared" si="6"/>
        <v>0.37</v>
      </c>
      <c r="E24" s="1">
        <f t="shared" si="6"/>
        <v>1</v>
      </c>
      <c r="F24" s="79">
        <f t="shared" si="16"/>
        <v>0.65</v>
      </c>
      <c r="G24" s="74">
        <v>0</v>
      </c>
      <c r="H24" s="75">
        <f t="shared" si="15"/>
        <v>0.2</v>
      </c>
      <c r="I24" s="1">
        <f t="shared" si="0"/>
        <v>1</v>
      </c>
      <c r="J24" s="79">
        <f t="shared" ref="J24:J25" si="18">1-J$9</f>
        <v>0.7</v>
      </c>
      <c r="K24" s="74">
        <v>0</v>
      </c>
      <c r="L24" s="75">
        <f>+L$9</f>
        <v>0.2</v>
      </c>
      <c r="M24" s="1">
        <f t="shared" si="0"/>
        <v>1</v>
      </c>
      <c r="N24" s="76">
        <f t="shared" si="1"/>
        <v>6.7340000000000004E-3</v>
      </c>
      <c r="O24" s="1">
        <f t="shared" si="2"/>
        <v>2.0202000000000001E-2</v>
      </c>
      <c r="P24" s="77">
        <f t="shared" si="3"/>
        <v>3</v>
      </c>
      <c r="Q24" s="25"/>
      <c r="R24" s="78">
        <f t="shared" si="4"/>
        <v>2.0202000000000001E-2</v>
      </c>
      <c r="S24" s="78"/>
      <c r="T24" s="78"/>
      <c r="U24" s="25"/>
      <c r="V24" s="80">
        <v>3</v>
      </c>
      <c r="W24" s="78">
        <f t="shared" si="5"/>
        <v>3</v>
      </c>
      <c r="Y24" s="4"/>
      <c r="Z24" s="74"/>
      <c r="AA24" s="74"/>
      <c r="AB24" s="74"/>
    </row>
    <row r="25" spans="1:28" ht="15.75">
      <c r="A25" s="1">
        <v>12</v>
      </c>
      <c r="D25" s="75">
        <f t="shared" si="6"/>
        <v>0.37</v>
      </c>
      <c r="E25" s="1">
        <f t="shared" si="6"/>
        <v>1</v>
      </c>
      <c r="F25" s="79">
        <f t="shared" si="16"/>
        <v>0.65</v>
      </c>
      <c r="G25" s="74">
        <v>0</v>
      </c>
      <c r="H25" s="75">
        <f t="shared" si="15"/>
        <v>0.2</v>
      </c>
      <c r="I25" s="1">
        <f t="shared" si="0"/>
        <v>1</v>
      </c>
      <c r="J25" s="79">
        <f t="shared" si="18"/>
        <v>0.7</v>
      </c>
      <c r="K25" s="74">
        <v>0</v>
      </c>
      <c r="L25" s="79">
        <f t="shared" ref="L25" si="19">1-L$9</f>
        <v>0.8</v>
      </c>
      <c r="M25" s="74">
        <v>0</v>
      </c>
      <c r="N25" s="76">
        <f t="shared" si="1"/>
        <v>2.6936000000000002E-2</v>
      </c>
      <c r="O25" s="1">
        <f t="shared" si="2"/>
        <v>5.3872000000000003E-2</v>
      </c>
      <c r="P25" s="77">
        <f t="shared" si="3"/>
        <v>2</v>
      </c>
      <c r="Q25" s="25"/>
      <c r="R25" s="78">
        <f t="shared" si="4"/>
        <v>5.3872000000000003E-2</v>
      </c>
      <c r="S25" s="78"/>
      <c r="T25" s="78"/>
      <c r="U25" s="25"/>
      <c r="V25" s="81">
        <v>2</v>
      </c>
      <c r="W25" s="78">
        <f t="shared" si="5"/>
        <v>2</v>
      </c>
      <c r="Y25" s="4"/>
      <c r="Z25" s="80"/>
      <c r="AA25" s="74"/>
      <c r="AB25" s="74"/>
    </row>
    <row r="26" spans="1:28">
      <c r="A26" s="1">
        <v>13</v>
      </c>
      <c r="D26" s="75">
        <f t="shared" si="6"/>
        <v>0.37</v>
      </c>
      <c r="E26" s="1">
        <f t="shared" si="6"/>
        <v>1</v>
      </c>
      <c r="F26" s="79">
        <f t="shared" si="16"/>
        <v>0.65</v>
      </c>
      <c r="G26" s="74">
        <v>0</v>
      </c>
      <c r="H26" s="79">
        <f t="shared" ref="H26:H29" si="20">1-H$9</f>
        <v>0.8</v>
      </c>
      <c r="I26" s="1">
        <v>0</v>
      </c>
      <c r="J26" s="75">
        <f>+J$9</f>
        <v>0.3</v>
      </c>
      <c r="K26" s="1">
        <f t="shared" si="0"/>
        <v>1</v>
      </c>
      <c r="L26" s="75">
        <f>+L$9</f>
        <v>0.2</v>
      </c>
      <c r="M26" s="1">
        <f t="shared" si="0"/>
        <v>1</v>
      </c>
      <c r="N26" s="76">
        <f t="shared" si="1"/>
        <v>1.1544E-2</v>
      </c>
      <c r="O26" s="1">
        <f t="shared" si="2"/>
        <v>3.4632000000000003E-2</v>
      </c>
      <c r="P26" s="77">
        <f t="shared" si="3"/>
        <v>3</v>
      </c>
      <c r="Q26" s="25"/>
      <c r="R26" s="78">
        <f t="shared" si="4"/>
        <v>3.4632000000000003E-2</v>
      </c>
      <c r="S26" s="78"/>
      <c r="T26" s="78"/>
      <c r="U26" s="25"/>
      <c r="V26" s="41">
        <v>3</v>
      </c>
      <c r="W26" s="78">
        <f t="shared" si="5"/>
        <v>3</v>
      </c>
      <c r="Y26" s="4"/>
    </row>
    <row r="27" spans="1:28">
      <c r="A27" s="1">
        <v>14</v>
      </c>
      <c r="D27" s="75">
        <f t="shared" si="6"/>
        <v>0.37</v>
      </c>
      <c r="E27" s="1">
        <f t="shared" si="6"/>
        <v>1</v>
      </c>
      <c r="F27" s="79">
        <f t="shared" si="16"/>
        <v>0.65</v>
      </c>
      <c r="G27" s="74">
        <v>0</v>
      </c>
      <c r="H27" s="79">
        <f t="shared" si="20"/>
        <v>0.8</v>
      </c>
      <c r="I27" s="1">
        <v>0</v>
      </c>
      <c r="J27" s="75">
        <f>+J$9</f>
        <v>0.3</v>
      </c>
      <c r="K27" s="1">
        <f t="shared" si="0"/>
        <v>1</v>
      </c>
      <c r="L27" s="79">
        <f t="shared" ref="L27" si="21">1-L$9</f>
        <v>0.8</v>
      </c>
      <c r="M27" s="1">
        <v>0</v>
      </c>
      <c r="N27" s="76">
        <f t="shared" si="1"/>
        <v>4.6176000000000002E-2</v>
      </c>
      <c r="O27" s="1">
        <f t="shared" si="2"/>
        <v>9.2352000000000004E-2</v>
      </c>
      <c r="P27" s="77">
        <f t="shared" si="3"/>
        <v>2</v>
      </c>
      <c r="Q27" s="25"/>
      <c r="R27" s="78">
        <f t="shared" si="4"/>
        <v>9.2352000000000004E-2</v>
      </c>
      <c r="S27" s="78"/>
      <c r="T27" s="78"/>
      <c r="U27" s="25"/>
      <c r="V27" s="41">
        <v>2</v>
      </c>
      <c r="W27" s="78">
        <f t="shared" si="5"/>
        <v>2</v>
      </c>
      <c r="Y27" s="4"/>
    </row>
    <row r="28" spans="1:28">
      <c r="A28" s="1">
        <v>15</v>
      </c>
      <c r="D28" s="75">
        <f t="shared" si="6"/>
        <v>0.37</v>
      </c>
      <c r="E28" s="1">
        <f t="shared" si="6"/>
        <v>1</v>
      </c>
      <c r="F28" s="79">
        <f t="shared" si="16"/>
        <v>0.65</v>
      </c>
      <c r="G28" s="74">
        <v>0</v>
      </c>
      <c r="H28" s="79">
        <f t="shared" si="20"/>
        <v>0.8</v>
      </c>
      <c r="I28" s="1">
        <v>0</v>
      </c>
      <c r="J28" s="79">
        <f t="shared" ref="J28:J29" si="22">1-J$9</f>
        <v>0.7</v>
      </c>
      <c r="K28" s="1">
        <v>0</v>
      </c>
      <c r="L28" s="75">
        <f>+L$9</f>
        <v>0.2</v>
      </c>
      <c r="M28" s="1">
        <f t="shared" si="0"/>
        <v>1</v>
      </c>
      <c r="N28" s="76">
        <f t="shared" si="1"/>
        <v>2.6936000000000002E-2</v>
      </c>
      <c r="O28" s="1">
        <f t="shared" si="2"/>
        <v>5.3872000000000003E-2</v>
      </c>
      <c r="P28" s="77">
        <f t="shared" si="3"/>
        <v>2</v>
      </c>
      <c r="Q28" s="25"/>
      <c r="R28" s="78">
        <f t="shared" si="4"/>
        <v>5.3872000000000003E-2</v>
      </c>
      <c r="S28" s="78"/>
      <c r="T28" s="78"/>
      <c r="U28" s="25"/>
      <c r="V28" s="41">
        <v>2</v>
      </c>
      <c r="W28" s="78">
        <f t="shared" si="5"/>
        <v>2</v>
      </c>
      <c r="Y28" s="4"/>
    </row>
    <row r="29" spans="1:28">
      <c r="A29" s="1">
        <v>16</v>
      </c>
      <c r="D29" s="75">
        <f t="shared" si="6"/>
        <v>0.37</v>
      </c>
      <c r="E29" s="1">
        <f t="shared" si="6"/>
        <v>1</v>
      </c>
      <c r="F29" s="79">
        <f t="shared" si="16"/>
        <v>0.65</v>
      </c>
      <c r="G29" s="74">
        <v>0</v>
      </c>
      <c r="H29" s="79">
        <f t="shared" si="20"/>
        <v>0.8</v>
      </c>
      <c r="I29" s="1">
        <v>0</v>
      </c>
      <c r="J29" s="79">
        <f t="shared" si="22"/>
        <v>0.7</v>
      </c>
      <c r="K29" s="1">
        <v>0</v>
      </c>
      <c r="L29" s="79">
        <f t="shared" ref="L29" si="23">1-L$9</f>
        <v>0.8</v>
      </c>
      <c r="M29" s="1">
        <v>0</v>
      </c>
      <c r="N29" s="76">
        <f t="shared" si="1"/>
        <v>0.10774400000000001</v>
      </c>
      <c r="O29" s="1">
        <f t="shared" si="2"/>
        <v>0.10774400000000001</v>
      </c>
      <c r="P29" s="77">
        <f t="shared" si="3"/>
        <v>1</v>
      </c>
      <c r="Q29" s="25"/>
      <c r="R29" s="78">
        <f t="shared" si="4"/>
        <v>0.10774400000000001</v>
      </c>
      <c r="S29" s="78"/>
      <c r="T29" s="78"/>
      <c r="U29" s="25"/>
      <c r="V29" s="41">
        <v>1</v>
      </c>
      <c r="W29" s="78">
        <f t="shared" si="5"/>
        <v>1</v>
      </c>
      <c r="Y29" s="4"/>
    </row>
    <row r="30" spans="1:28">
      <c r="A30" s="1">
        <v>17</v>
      </c>
      <c r="D30" s="79">
        <f>1-D$9</f>
        <v>0.63</v>
      </c>
      <c r="E30" s="1">
        <v>0</v>
      </c>
      <c r="F30" s="75">
        <f t="shared" ref="F30:I41" si="24">+F$9</f>
        <v>0.35</v>
      </c>
      <c r="G30" s="1">
        <f t="shared" si="6"/>
        <v>1</v>
      </c>
      <c r="H30" s="75">
        <f t="shared" ref="H30:I33" si="25">+H$9</f>
        <v>0.2</v>
      </c>
      <c r="I30" s="1">
        <f t="shared" si="25"/>
        <v>1</v>
      </c>
      <c r="J30" s="75">
        <f>+J$9</f>
        <v>0.3</v>
      </c>
      <c r="K30" s="1">
        <f t="shared" ref="K30:K31" si="26">+K$9</f>
        <v>1</v>
      </c>
      <c r="L30" s="75">
        <f>+L$9</f>
        <v>0.2</v>
      </c>
      <c r="M30" s="1">
        <f t="shared" si="0"/>
        <v>1</v>
      </c>
      <c r="N30" s="76">
        <f t="shared" si="1"/>
        <v>2.6460000000000003E-3</v>
      </c>
      <c r="O30" s="1">
        <f t="shared" si="2"/>
        <v>1.0584000000000001E-2</v>
      </c>
      <c r="P30" s="77">
        <f t="shared" si="3"/>
        <v>4</v>
      </c>
      <c r="Q30" s="25"/>
      <c r="R30" s="78">
        <f t="shared" si="4"/>
        <v>1.0584000000000001E-2</v>
      </c>
      <c r="S30" s="78"/>
      <c r="T30" s="78"/>
      <c r="U30" s="25"/>
      <c r="V30" s="41">
        <v>4</v>
      </c>
      <c r="W30" s="78">
        <f t="shared" si="5"/>
        <v>4</v>
      </c>
      <c r="Y30" s="4"/>
    </row>
    <row r="31" spans="1:28">
      <c r="A31" s="1">
        <v>18</v>
      </c>
      <c r="D31" s="79">
        <f t="shared" ref="D31:D45" si="27">1-D$9</f>
        <v>0.63</v>
      </c>
      <c r="E31" s="1">
        <v>0</v>
      </c>
      <c r="F31" s="75">
        <f t="shared" si="24"/>
        <v>0.35</v>
      </c>
      <c r="G31" s="1">
        <f t="shared" si="24"/>
        <v>1</v>
      </c>
      <c r="H31" s="75">
        <f t="shared" si="25"/>
        <v>0.2</v>
      </c>
      <c r="I31" s="1">
        <f t="shared" si="25"/>
        <v>1</v>
      </c>
      <c r="J31" s="75">
        <f>+J$9</f>
        <v>0.3</v>
      </c>
      <c r="K31" s="1">
        <f t="shared" si="26"/>
        <v>1</v>
      </c>
      <c r="L31" s="79">
        <f t="shared" ref="L31" si="28">1-L$9</f>
        <v>0.8</v>
      </c>
      <c r="M31" s="1">
        <v>0</v>
      </c>
      <c r="N31" s="76">
        <f t="shared" si="1"/>
        <v>1.0584000000000001E-2</v>
      </c>
      <c r="O31" s="1">
        <f t="shared" si="2"/>
        <v>3.1752000000000002E-2</v>
      </c>
      <c r="P31" s="77">
        <f t="shared" si="3"/>
        <v>3</v>
      </c>
      <c r="Q31" s="25"/>
      <c r="R31" s="78">
        <f t="shared" si="4"/>
        <v>3.1752000000000002E-2</v>
      </c>
      <c r="S31" s="78"/>
      <c r="T31" s="78"/>
      <c r="U31" s="25"/>
      <c r="V31" s="41">
        <v>3</v>
      </c>
      <c r="W31" s="78">
        <f t="shared" si="5"/>
        <v>3</v>
      </c>
      <c r="Y31" s="4"/>
    </row>
    <row r="32" spans="1:28">
      <c r="A32" s="1">
        <v>19</v>
      </c>
      <c r="D32" s="79">
        <f t="shared" si="27"/>
        <v>0.63</v>
      </c>
      <c r="E32" s="1">
        <v>0</v>
      </c>
      <c r="F32" s="75">
        <f t="shared" si="24"/>
        <v>0.35</v>
      </c>
      <c r="G32" s="1">
        <f t="shared" si="24"/>
        <v>1</v>
      </c>
      <c r="H32" s="75">
        <f t="shared" si="25"/>
        <v>0.2</v>
      </c>
      <c r="I32" s="1">
        <f t="shared" si="25"/>
        <v>1</v>
      </c>
      <c r="J32" s="79">
        <f t="shared" ref="J32:J33" si="29">1-J$9</f>
        <v>0.7</v>
      </c>
      <c r="K32" s="1">
        <v>0</v>
      </c>
      <c r="L32" s="75">
        <f>+L$9</f>
        <v>0.2</v>
      </c>
      <c r="M32" s="1">
        <f t="shared" si="0"/>
        <v>1</v>
      </c>
      <c r="N32" s="76">
        <f t="shared" si="1"/>
        <v>6.1739999999999998E-3</v>
      </c>
      <c r="O32" s="1">
        <f t="shared" si="2"/>
        <v>1.8522E-2</v>
      </c>
      <c r="P32" s="77">
        <f t="shared" si="3"/>
        <v>3</v>
      </c>
      <c r="Q32" s="25"/>
      <c r="R32" s="78">
        <f t="shared" si="4"/>
        <v>1.8522E-2</v>
      </c>
      <c r="S32" s="78"/>
      <c r="T32" s="78"/>
      <c r="U32" s="25"/>
      <c r="V32" s="41">
        <v>3</v>
      </c>
      <c r="W32" s="78">
        <f t="shared" si="5"/>
        <v>3</v>
      </c>
      <c r="Y32" s="4"/>
    </row>
    <row r="33" spans="1:25">
      <c r="A33" s="1">
        <v>20</v>
      </c>
      <c r="D33" s="79">
        <f t="shared" si="27"/>
        <v>0.63</v>
      </c>
      <c r="E33" s="1">
        <v>0</v>
      </c>
      <c r="F33" s="75">
        <f t="shared" si="24"/>
        <v>0.35</v>
      </c>
      <c r="G33" s="1">
        <f t="shared" si="24"/>
        <v>1</v>
      </c>
      <c r="H33" s="75">
        <f t="shared" si="25"/>
        <v>0.2</v>
      </c>
      <c r="I33" s="1">
        <f t="shared" si="25"/>
        <v>1</v>
      </c>
      <c r="J33" s="79">
        <f t="shared" si="29"/>
        <v>0.7</v>
      </c>
      <c r="K33" s="1">
        <v>0</v>
      </c>
      <c r="L33" s="79">
        <f t="shared" ref="L33" si="30">1-L$9</f>
        <v>0.8</v>
      </c>
      <c r="M33" s="1">
        <v>0</v>
      </c>
      <c r="N33" s="76">
        <f t="shared" si="1"/>
        <v>2.4695999999999999E-2</v>
      </c>
      <c r="O33" s="1">
        <f t="shared" si="2"/>
        <v>4.9391999999999998E-2</v>
      </c>
      <c r="P33" s="77">
        <f t="shared" si="3"/>
        <v>2</v>
      </c>
      <c r="Q33" s="25"/>
      <c r="R33" s="78">
        <f t="shared" si="4"/>
        <v>4.9391999999999998E-2</v>
      </c>
      <c r="S33" s="78"/>
      <c r="T33" s="78"/>
      <c r="U33" s="25"/>
      <c r="V33" s="41">
        <v>2</v>
      </c>
      <c r="W33" s="78">
        <f t="shared" si="5"/>
        <v>2</v>
      </c>
      <c r="Y33" s="4"/>
    </row>
    <row r="34" spans="1:25">
      <c r="A34" s="1">
        <v>21</v>
      </c>
      <c r="D34" s="79">
        <f t="shared" si="27"/>
        <v>0.63</v>
      </c>
      <c r="E34" s="1">
        <v>0</v>
      </c>
      <c r="F34" s="75">
        <f t="shared" si="24"/>
        <v>0.35</v>
      </c>
      <c r="G34" s="1">
        <f t="shared" si="24"/>
        <v>1</v>
      </c>
      <c r="H34" s="79">
        <f t="shared" ref="H34:H37" si="31">1-H$9</f>
        <v>0.8</v>
      </c>
      <c r="I34" s="1">
        <v>0</v>
      </c>
      <c r="J34" s="75">
        <f>+J$9</f>
        <v>0.3</v>
      </c>
      <c r="K34" s="1">
        <f t="shared" ref="K34:K35" si="32">+K$9</f>
        <v>1</v>
      </c>
      <c r="L34" s="75">
        <f>+L$9</f>
        <v>0.2</v>
      </c>
      <c r="M34" s="1">
        <f t="shared" si="0"/>
        <v>1</v>
      </c>
      <c r="N34" s="76">
        <f t="shared" si="1"/>
        <v>1.0584000000000001E-2</v>
      </c>
      <c r="O34" s="1">
        <f t="shared" si="2"/>
        <v>3.1752000000000002E-2</v>
      </c>
      <c r="P34" s="77">
        <f t="shared" si="3"/>
        <v>3</v>
      </c>
      <c r="Q34" s="25"/>
      <c r="R34" s="78">
        <f t="shared" si="4"/>
        <v>3.1752000000000002E-2</v>
      </c>
      <c r="S34" s="78"/>
      <c r="T34" s="78"/>
      <c r="U34" s="25"/>
      <c r="V34" s="41">
        <v>2</v>
      </c>
      <c r="W34" s="78">
        <f t="shared" si="5"/>
        <v>3</v>
      </c>
      <c r="Y34" s="4"/>
    </row>
    <row r="35" spans="1:25">
      <c r="A35" s="1">
        <v>22</v>
      </c>
      <c r="D35" s="79">
        <f t="shared" si="27"/>
        <v>0.63</v>
      </c>
      <c r="E35" s="1">
        <v>0</v>
      </c>
      <c r="F35" s="75">
        <f t="shared" si="24"/>
        <v>0.35</v>
      </c>
      <c r="G35" s="1">
        <f t="shared" si="24"/>
        <v>1</v>
      </c>
      <c r="H35" s="79">
        <f t="shared" si="31"/>
        <v>0.8</v>
      </c>
      <c r="I35" s="1">
        <v>0</v>
      </c>
      <c r="J35" s="75">
        <f>+J$9</f>
        <v>0.3</v>
      </c>
      <c r="K35" s="1">
        <f t="shared" si="32"/>
        <v>1</v>
      </c>
      <c r="L35" s="79">
        <f t="shared" ref="F35:L45" si="33">1-L$9</f>
        <v>0.8</v>
      </c>
      <c r="M35" s="1">
        <v>0</v>
      </c>
      <c r="N35" s="76">
        <f t="shared" si="1"/>
        <v>4.2336000000000006E-2</v>
      </c>
      <c r="O35" s="1">
        <f t="shared" si="2"/>
        <v>8.4672000000000011E-2</v>
      </c>
      <c r="P35" s="77">
        <f t="shared" si="3"/>
        <v>2</v>
      </c>
      <c r="Q35" s="25"/>
      <c r="R35" s="78">
        <f t="shared" si="4"/>
        <v>8.4672000000000011E-2</v>
      </c>
      <c r="S35" s="78"/>
      <c r="T35" s="78"/>
      <c r="U35" s="25"/>
      <c r="V35" s="41">
        <v>2</v>
      </c>
      <c r="W35" s="78">
        <f t="shared" si="5"/>
        <v>2</v>
      </c>
      <c r="Y35" s="4"/>
    </row>
    <row r="36" spans="1:25">
      <c r="A36" s="1">
        <v>23</v>
      </c>
      <c r="D36" s="79">
        <f t="shared" si="27"/>
        <v>0.63</v>
      </c>
      <c r="E36" s="1">
        <v>0</v>
      </c>
      <c r="F36" s="75">
        <f t="shared" si="24"/>
        <v>0.35</v>
      </c>
      <c r="G36" s="1">
        <f t="shared" si="24"/>
        <v>1</v>
      </c>
      <c r="H36" s="79">
        <f t="shared" si="31"/>
        <v>0.8</v>
      </c>
      <c r="I36" s="1">
        <v>0</v>
      </c>
      <c r="J36" s="79">
        <f t="shared" si="33"/>
        <v>0.7</v>
      </c>
      <c r="K36" s="1">
        <v>0</v>
      </c>
      <c r="L36" s="75">
        <f>+L$9</f>
        <v>0.2</v>
      </c>
      <c r="M36" s="1">
        <f t="shared" si="0"/>
        <v>1</v>
      </c>
      <c r="N36" s="76">
        <f t="shared" si="1"/>
        <v>2.4695999999999999E-2</v>
      </c>
      <c r="O36" s="1">
        <f t="shared" si="2"/>
        <v>4.9391999999999998E-2</v>
      </c>
      <c r="P36" s="77">
        <f t="shared" si="3"/>
        <v>2</v>
      </c>
      <c r="Q36" s="25"/>
      <c r="R36" s="78">
        <f t="shared" si="4"/>
        <v>4.9391999999999998E-2</v>
      </c>
      <c r="S36" s="78"/>
      <c r="T36" s="78"/>
      <c r="U36" s="25"/>
      <c r="V36" s="41">
        <v>2</v>
      </c>
      <c r="W36" s="78">
        <f t="shared" si="5"/>
        <v>2</v>
      </c>
      <c r="Y36" s="4"/>
    </row>
    <row r="37" spans="1:25">
      <c r="A37" s="1">
        <v>24</v>
      </c>
      <c r="D37" s="79">
        <f t="shared" si="27"/>
        <v>0.63</v>
      </c>
      <c r="E37" s="1">
        <v>0</v>
      </c>
      <c r="F37" s="75">
        <f t="shared" si="24"/>
        <v>0.35</v>
      </c>
      <c r="G37" s="1">
        <f t="shared" si="24"/>
        <v>1</v>
      </c>
      <c r="H37" s="79">
        <f t="shared" si="31"/>
        <v>0.8</v>
      </c>
      <c r="I37" s="1">
        <v>0</v>
      </c>
      <c r="J37" s="79">
        <f t="shared" si="33"/>
        <v>0.7</v>
      </c>
      <c r="K37" s="1">
        <v>0</v>
      </c>
      <c r="L37" s="79">
        <f t="shared" si="33"/>
        <v>0.8</v>
      </c>
      <c r="M37" s="1">
        <v>0</v>
      </c>
      <c r="N37" s="76">
        <f t="shared" si="1"/>
        <v>9.8783999999999997E-2</v>
      </c>
      <c r="O37" s="1">
        <f t="shared" si="2"/>
        <v>9.8783999999999997E-2</v>
      </c>
      <c r="P37" s="77">
        <f t="shared" si="3"/>
        <v>1</v>
      </c>
      <c r="Q37" s="25"/>
      <c r="R37" s="78">
        <f t="shared" si="4"/>
        <v>9.8783999999999997E-2</v>
      </c>
      <c r="S37" s="78"/>
      <c r="T37" s="78"/>
      <c r="U37" s="25"/>
      <c r="V37" s="41">
        <v>1</v>
      </c>
      <c r="W37" s="78">
        <f t="shared" si="5"/>
        <v>1</v>
      </c>
      <c r="Y37" s="4"/>
    </row>
    <row r="38" spans="1:25">
      <c r="A38" s="1">
        <v>25</v>
      </c>
      <c r="D38" s="79">
        <f t="shared" si="27"/>
        <v>0.63</v>
      </c>
      <c r="E38" s="1">
        <v>0</v>
      </c>
      <c r="F38" s="79">
        <f t="shared" si="33"/>
        <v>0.65</v>
      </c>
      <c r="G38" s="1">
        <v>0</v>
      </c>
      <c r="H38" s="75">
        <f t="shared" ref="H38:H41" si="34">+H$9</f>
        <v>0.2</v>
      </c>
      <c r="I38" s="1">
        <f t="shared" si="24"/>
        <v>1</v>
      </c>
      <c r="J38" s="75">
        <f>+J$9</f>
        <v>0.3</v>
      </c>
      <c r="K38" s="1">
        <f t="shared" ref="K38:K39" si="35">+K$9</f>
        <v>1</v>
      </c>
      <c r="L38" s="75">
        <f>+L$9</f>
        <v>0.2</v>
      </c>
      <c r="M38" s="1">
        <f t="shared" si="0"/>
        <v>1</v>
      </c>
      <c r="N38" s="76">
        <f t="shared" si="1"/>
        <v>4.9140000000000017E-3</v>
      </c>
      <c r="O38" s="1">
        <f t="shared" si="2"/>
        <v>1.4742000000000005E-2</v>
      </c>
      <c r="P38" s="77">
        <f t="shared" si="3"/>
        <v>3</v>
      </c>
      <c r="Q38" s="25"/>
      <c r="R38" s="78">
        <f t="shared" si="4"/>
        <v>1.4742000000000005E-2</v>
      </c>
      <c r="S38" s="78"/>
      <c r="T38" s="78"/>
      <c r="U38" s="25"/>
      <c r="V38" s="41">
        <v>3</v>
      </c>
      <c r="W38" s="78">
        <f t="shared" si="5"/>
        <v>3</v>
      </c>
      <c r="Y38" s="4"/>
    </row>
    <row r="39" spans="1:25">
      <c r="A39" s="1">
        <v>26</v>
      </c>
      <c r="D39" s="79">
        <f t="shared" si="27"/>
        <v>0.63</v>
      </c>
      <c r="E39" s="1">
        <v>0</v>
      </c>
      <c r="F39" s="79">
        <f t="shared" si="33"/>
        <v>0.65</v>
      </c>
      <c r="G39" s="1">
        <v>0</v>
      </c>
      <c r="H39" s="75">
        <f t="shared" si="34"/>
        <v>0.2</v>
      </c>
      <c r="I39" s="1">
        <f t="shared" si="24"/>
        <v>1</v>
      </c>
      <c r="J39" s="75">
        <f>+J$9</f>
        <v>0.3</v>
      </c>
      <c r="K39" s="1">
        <f t="shared" si="35"/>
        <v>1</v>
      </c>
      <c r="L39" s="79">
        <f t="shared" si="33"/>
        <v>0.8</v>
      </c>
      <c r="M39" s="1">
        <v>0</v>
      </c>
      <c r="N39" s="76">
        <f t="shared" si="1"/>
        <v>1.9656000000000007E-2</v>
      </c>
      <c r="O39" s="1">
        <f t="shared" si="2"/>
        <v>3.9312000000000014E-2</v>
      </c>
      <c r="P39" s="77">
        <f t="shared" si="3"/>
        <v>2</v>
      </c>
      <c r="Q39" s="25"/>
      <c r="R39" s="78">
        <f t="shared" si="4"/>
        <v>3.9312000000000014E-2</v>
      </c>
      <c r="S39" s="78"/>
      <c r="T39" s="78"/>
      <c r="U39" s="25"/>
      <c r="V39" s="41">
        <v>2</v>
      </c>
      <c r="W39" s="78">
        <f t="shared" si="5"/>
        <v>2</v>
      </c>
      <c r="Y39" s="4"/>
    </row>
    <row r="40" spans="1:25">
      <c r="A40" s="1">
        <v>27</v>
      </c>
      <c r="D40" s="79">
        <f t="shared" si="27"/>
        <v>0.63</v>
      </c>
      <c r="E40" s="1">
        <v>0</v>
      </c>
      <c r="F40" s="79">
        <f t="shared" si="33"/>
        <v>0.65</v>
      </c>
      <c r="G40" s="1">
        <v>0</v>
      </c>
      <c r="H40" s="75">
        <f t="shared" si="34"/>
        <v>0.2</v>
      </c>
      <c r="I40" s="1">
        <f t="shared" si="24"/>
        <v>1</v>
      </c>
      <c r="J40" s="79">
        <f t="shared" si="33"/>
        <v>0.7</v>
      </c>
      <c r="K40" s="1">
        <v>0</v>
      </c>
      <c r="L40" s="75">
        <f>+L$9</f>
        <v>0.2</v>
      </c>
      <c r="M40" s="1">
        <f t="shared" si="0"/>
        <v>1</v>
      </c>
      <c r="N40" s="76">
        <f t="shared" si="1"/>
        <v>1.1466000000000002E-2</v>
      </c>
      <c r="O40" s="1">
        <f t="shared" si="2"/>
        <v>2.2932000000000004E-2</v>
      </c>
      <c r="P40" s="77">
        <f t="shared" si="3"/>
        <v>2</v>
      </c>
      <c r="Q40" s="25"/>
      <c r="R40" s="78">
        <f t="shared" si="4"/>
        <v>2.2932000000000004E-2</v>
      </c>
      <c r="S40" s="78"/>
      <c r="T40" s="78"/>
      <c r="U40" s="25"/>
      <c r="V40" s="41">
        <v>2</v>
      </c>
      <c r="W40" s="78">
        <f t="shared" si="5"/>
        <v>2</v>
      </c>
      <c r="Y40" s="4"/>
    </row>
    <row r="41" spans="1:25">
      <c r="A41" s="1">
        <v>28</v>
      </c>
      <c r="D41" s="79">
        <f t="shared" si="27"/>
        <v>0.63</v>
      </c>
      <c r="E41" s="1">
        <v>0</v>
      </c>
      <c r="F41" s="79">
        <f t="shared" si="33"/>
        <v>0.65</v>
      </c>
      <c r="G41" s="1">
        <v>0</v>
      </c>
      <c r="H41" s="75">
        <f t="shared" si="34"/>
        <v>0.2</v>
      </c>
      <c r="I41" s="1">
        <f t="shared" si="24"/>
        <v>1</v>
      </c>
      <c r="J41" s="79">
        <f t="shared" si="33"/>
        <v>0.7</v>
      </c>
      <c r="K41" s="1">
        <v>0</v>
      </c>
      <c r="L41" s="79">
        <f t="shared" si="33"/>
        <v>0.8</v>
      </c>
      <c r="M41" s="1">
        <v>0</v>
      </c>
      <c r="N41" s="76">
        <f t="shared" si="1"/>
        <v>4.5864000000000009E-2</v>
      </c>
      <c r="O41" s="1">
        <f t="shared" si="2"/>
        <v>4.5864000000000009E-2</v>
      </c>
      <c r="P41" s="77">
        <f t="shared" si="3"/>
        <v>1</v>
      </c>
      <c r="Q41" s="25"/>
      <c r="R41" s="78">
        <f t="shared" si="4"/>
        <v>4.5864000000000009E-2</v>
      </c>
      <c r="S41" s="78"/>
      <c r="T41" s="78"/>
      <c r="U41" s="25"/>
      <c r="V41" s="41">
        <v>1</v>
      </c>
      <c r="W41" s="78">
        <f t="shared" si="5"/>
        <v>1</v>
      </c>
      <c r="Y41" s="4"/>
    </row>
    <row r="42" spans="1:25">
      <c r="A42" s="1">
        <v>29</v>
      </c>
      <c r="D42" s="79">
        <f t="shared" si="27"/>
        <v>0.63</v>
      </c>
      <c r="E42" s="1">
        <v>0</v>
      </c>
      <c r="F42" s="79">
        <f t="shared" si="33"/>
        <v>0.65</v>
      </c>
      <c r="G42" s="1">
        <v>0</v>
      </c>
      <c r="H42" s="79">
        <f t="shared" si="33"/>
        <v>0.8</v>
      </c>
      <c r="I42" s="1">
        <v>0</v>
      </c>
      <c r="J42" s="75">
        <f>+J$9</f>
        <v>0.3</v>
      </c>
      <c r="K42" s="1">
        <f t="shared" ref="K42:K43" si="36">+K$9</f>
        <v>1</v>
      </c>
      <c r="L42" s="75">
        <f>+L$9</f>
        <v>0.2</v>
      </c>
      <c r="M42" s="1">
        <f t="shared" si="0"/>
        <v>1</v>
      </c>
      <c r="N42" s="76">
        <f t="shared" si="1"/>
        <v>1.9656000000000007E-2</v>
      </c>
      <c r="O42" s="1">
        <f t="shared" si="2"/>
        <v>3.9312000000000014E-2</v>
      </c>
      <c r="P42" s="77">
        <f t="shared" si="3"/>
        <v>2</v>
      </c>
      <c r="Q42" s="25"/>
      <c r="R42" s="78">
        <f t="shared" si="4"/>
        <v>3.9312000000000014E-2</v>
      </c>
      <c r="S42" s="78"/>
      <c r="T42" s="78"/>
      <c r="U42" s="25"/>
      <c r="V42" s="41">
        <v>2</v>
      </c>
      <c r="W42" s="78">
        <f t="shared" si="5"/>
        <v>2</v>
      </c>
      <c r="Y42" s="4"/>
    </row>
    <row r="43" spans="1:25">
      <c r="A43" s="1">
        <v>30</v>
      </c>
      <c r="D43" s="79">
        <f t="shared" si="27"/>
        <v>0.63</v>
      </c>
      <c r="E43" s="1">
        <v>0</v>
      </c>
      <c r="F43" s="79">
        <f t="shared" si="33"/>
        <v>0.65</v>
      </c>
      <c r="G43" s="1">
        <v>0</v>
      </c>
      <c r="H43" s="79">
        <f t="shared" si="33"/>
        <v>0.8</v>
      </c>
      <c r="I43" s="1">
        <v>0</v>
      </c>
      <c r="J43" s="75">
        <f>+J$9</f>
        <v>0.3</v>
      </c>
      <c r="K43" s="1">
        <f t="shared" si="36"/>
        <v>1</v>
      </c>
      <c r="L43" s="79">
        <f t="shared" si="33"/>
        <v>0.8</v>
      </c>
      <c r="M43" s="1">
        <v>0</v>
      </c>
      <c r="N43" s="76">
        <f t="shared" si="1"/>
        <v>7.8624000000000027E-2</v>
      </c>
      <c r="O43" s="1">
        <f t="shared" si="2"/>
        <v>7.8624000000000027E-2</v>
      </c>
      <c r="P43" s="77">
        <f t="shared" si="3"/>
        <v>1</v>
      </c>
      <c r="Q43" s="25"/>
      <c r="R43" s="78">
        <f t="shared" si="4"/>
        <v>7.8624000000000027E-2</v>
      </c>
      <c r="S43" s="78"/>
      <c r="T43" s="78"/>
      <c r="U43" s="25"/>
      <c r="V43" s="41">
        <v>1</v>
      </c>
      <c r="W43" s="78">
        <f t="shared" si="5"/>
        <v>1</v>
      </c>
      <c r="Y43" s="4"/>
    </row>
    <row r="44" spans="1:25">
      <c r="A44" s="1">
        <v>31</v>
      </c>
      <c r="D44" s="79">
        <f t="shared" si="27"/>
        <v>0.63</v>
      </c>
      <c r="E44" s="1">
        <v>0</v>
      </c>
      <c r="F44" s="79">
        <f t="shared" si="33"/>
        <v>0.65</v>
      </c>
      <c r="G44" s="1">
        <v>0</v>
      </c>
      <c r="H44" s="79">
        <f t="shared" si="33"/>
        <v>0.8</v>
      </c>
      <c r="I44" s="1">
        <v>0</v>
      </c>
      <c r="J44" s="79">
        <f t="shared" si="33"/>
        <v>0.7</v>
      </c>
      <c r="K44" s="1">
        <v>0</v>
      </c>
      <c r="L44" s="75">
        <f>+L$9</f>
        <v>0.2</v>
      </c>
      <c r="M44" s="1">
        <f t="shared" si="0"/>
        <v>1</v>
      </c>
      <c r="N44" s="76">
        <f t="shared" si="1"/>
        <v>4.5864000000000009E-2</v>
      </c>
      <c r="O44" s="1">
        <f t="shared" si="2"/>
        <v>4.5864000000000009E-2</v>
      </c>
      <c r="P44" s="77">
        <f t="shared" si="3"/>
        <v>1</v>
      </c>
      <c r="Q44" s="25"/>
      <c r="R44" s="78">
        <f t="shared" si="4"/>
        <v>4.5864000000000009E-2</v>
      </c>
      <c r="S44" s="78"/>
      <c r="T44" s="78"/>
      <c r="U44" s="25"/>
      <c r="V44" s="41">
        <v>1</v>
      </c>
      <c r="W44" s="78">
        <f t="shared" si="5"/>
        <v>1</v>
      </c>
      <c r="Y44" s="4"/>
    </row>
    <row r="45" spans="1:25">
      <c r="A45" s="1">
        <v>32</v>
      </c>
      <c r="B45" s="41" t="s">
        <v>36</v>
      </c>
      <c r="D45" s="79">
        <f t="shared" si="27"/>
        <v>0.63</v>
      </c>
      <c r="E45" s="1">
        <v>0</v>
      </c>
      <c r="F45" s="79">
        <f t="shared" si="33"/>
        <v>0.65</v>
      </c>
      <c r="G45" s="1">
        <v>0</v>
      </c>
      <c r="H45" s="79">
        <f t="shared" si="33"/>
        <v>0.8</v>
      </c>
      <c r="I45" s="1">
        <v>0</v>
      </c>
      <c r="J45" s="79">
        <f t="shared" si="33"/>
        <v>0.7</v>
      </c>
      <c r="K45" s="1">
        <v>0</v>
      </c>
      <c r="L45" s="79">
        <f t="shared" si="33"/>
        <v>0.8</v>
      </c>
      <c r="M45" s="1">
        <v>0</v>
      </c>
      <c r="N45" s="76">
        <f t="shared" si="1"/>
        <v>0.18345600000000004</v>
      </c>
      <c r="O45" s="1">
        <f t="shared" si="2"/>
        <v>0</v>
      </c>
      <c r="P45" s="77">
        <f t="shared" si="3"/>
        <v>0</v>
      </c>
      <c r="Q45" s="25"/>
      <c r="R45" s="78">
        <f t="shared" si="4"/>
        <v>0</v>
      </c>
      <c r="S45" s="78"/>
      <c r="T45" s="78"/>
      <c r="U45" s="25"/>
      <c r="V45" s="41">
        <v>0</v>
      </c>
      <c r="W45" s="78">
        <f t="shared" si="5"/>
        <v>0</v>
      </c>
      <c r="Y45" s="4"/>
    </row>
    <row r="46" spans="1:25">
      <c r="A46" s="82"/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4"/>
    </row>
    <row r="47" spans="1:25">
      <c r="Y47" s="4"/>
    </row>
    <row r="48" spans="1:25">
      <c r="Y48" s="4"/>
    </row>
    <row r="49" spans="1:25">
      <c r="Y49" s="4"/>
    </row>
    <row r="50" spans="1:25" ht="22.5">
      <c r="C50" s="11" t="s">
        <v>23</v>
      </c>
      <c r="D50" s="83"/>
      <c r="E50" s="83"/>
      <c r="Q50" s="123" t="s">
        <v>34</v>
      </c>
      <c r="V50" s="5"/>
      <c r="Y50" s="4"/>
    </row>
    <row r="51" spans="1:25">
      <c r="Q51" s="123"/>
      <c r="R51" s="18" t="s">
        <v>30</v>
      </c>
      <c r="S51" s="18"/>
      <c r="T51" s="18"/>
      <c r="U51" s="18"/>
      <c r="V51" s="19" t="s">
        <v>32</v>
      </c>
      <c r="W51" s="20"/>
      <c r="Y51" s="4"/>
    </row>
    <row r="52" spans="1:25" ht="19.5" thickBot="1">
      <c r="C52" s="84" t="s">
        <v>0</v>
      </c>
      <c r="D52" s="85" t="s">
        <v>1</v>
      </c>
      <c r="F52" s="85" t="s">
        <v>2</v>
      </c>
      <c r="H52" s="85" t="s">
        <v>3</v>
      </c>
      <c r="J52" s="85" t="s">
        <v>17</v>
      </c>
      <c r="L52" s="85" t="s">
        <v>18</v>
      </c>
      <c r="Q52" s="123"/>
      <c r="R52" s="23">
        <f>RATE(5,,-($P$56),$Q$56)</f>
        <v>8.218584539097033E-17</v>
      </c>
      <c r="S52" s="24" t="s">
        <v>31</v>
      </c>
      <c r="T52" s="24"/>
      <c r="U52" s="25"/>
      <c r="V52" s="24"/>
      <c r="W52" s="24"/>
      <c r="Y52" s="4"/>
    </row>
    <row r="53" spans="1:25" ht="45">
      <c r="C53" s="124" t="s">
        <v>37</v>
      </c>
      <c r="D53" s="27" t="s">
        <v>6</v>
      </c>
      <c r="E53" s="28" t="s">
        <v>9</v>
      </c>
      <c r="F53" s="27" t="s">
        <v>6</v>
      </c>
      <c r="G53" s="28" t="s">
        <v>9</v>
      </c>
      <c r="H53" s="27" t="s">
        <v>6</v>
      </c>
      <c r="I53" s="28" t="s">
        <v>9</v>
      </c>
      <c r="J53" s="27" t="s">
        <v>6</v>
      </c>
      <c r="K53" s="28" t="s">
        <v>9</v>
      </c>
      <c r="L53" s="27" t="s">
        <v>6</v>
      </c>
      <c r="M53" s="29" t="s">
        <v>9</v>
      </c>
      <c r="N53" s="30" t="s">
        <v>26</v>
      </c>
      <c r="O53" s="86" t="s">
        <v>13</v>
      </c>
      <c r="P53" s="32" t="s">
        <v>22</v>
      </c>
      <c r="Q53" s="123"/>
      <c r="R53" s="122" t="s">
        <v>28</v>
      </c>
      <c r="S53" s="129" t="s">
        <v>48</v>
      </c>
      <c r="T53" s="78"/>
      <c r="U53" s="25"/>
      <c r="V53" s="128" t="s">
        <v>27</v>
      </c>
      <c r="W53" s="128" t="s">
        <v>29</v>
      </c>
      <c r="Y53" s="4"/>
    </row>
    <row r="54" spans="1:25" ht="45">
      <c r="C54" s="125"/>
      <c r="D54" s="87" t="s">
        <v>4</v>
      </c>
      <c r="E54" s="88" t="s">
        <v>7</v>
      </c>
      <c r="F54" s="89" t="s">
        <v>10</v>
      </c>
      <c r="G54" s="88" t="s">
        <v>7</v>
      </c>
      <c r="H54" s="89" t="s">
        <v>20</v>
      </c>
      <c r="I54" s="88" t="s">
        <v>7</v>
      </c>
      <c r="J54" s="89" t="s">
        <v>5</v>
      </c>
      <c r="K54" s="88" t="s">
        <v>7</v>
      </c>
      <c r="L54" s="89" t="s">
        <v>19</v>
      </c>
      <c r="M54" s="90" t="s">
        <v>7</v>
      </c>
      <c r="N54" s="38" t="s">
        <v>15</v>
      </c>
      <c r="O54" s="91" t="s">
        <v>16</v>
      </c>
      <c r="P54" s="40" t="s">
        <v>11</v>
      </c>
      <c r="Q54" s="123"/>
      <c r="R54" s="122"/>
      <c r="S54" s="130"/>
      <c r="T54" s="78"/>
      <c r="U54" s="25"/>
      <c r="V54" s="128"/>
      <c r="W54" s="128"/>
      <c r="Y54" s="4"/>
    </row>
    <row r="55" spans="1:25" ht="16.5" thickBot="1">
      <c r="B55" s="41" t="s">
        <v>8</v>
      </c>
      <c r="C55" s="92" t="str">
        <f>+C11</f>
        <v>$m</v>
      </c>
      <c r="D55" s="43"/>
      <c r="E55" s="44" t="str">
        <f>+C55</f>
        <v>$m</v>
      </c>
      <c r="F55" s="45"/>
      <c r="G55" s="44" t="str">
        <f>+C55</f>
        <v>$m</v>
      </c>
      <c r="H55" s="45"/>
      <c r="I55" s="44" t="str">
        <f>+C55</f>
        <v>$m</v>
      </c>
      <c r="J55" s="45"/>
      <c r="K55" s="44" t="str">
        <f>+E55</f>
        <v>$m</v>
      </c>
      <c r="L55" s="45"/>
      <c r="M55" s="46" t="str">
        <f>+G55</f>
        <v>$m</v>
      </c>
      <c r="N55" s="47"/>
      <c r="O55" s="47"/>
      <c r="P55" s="48" t="str">
        <f>+C55</f>
        <v>$m</v>
      </c>
      <c r="Q55" s="49" t="str">
        <f>+G55</f>
        <v>$m</v>
      </c>
      <c r="R55" s="49" t="str">
        <f>+I55</f>
        <v>$m</v>
      </c>
      <c r="S55" s="93" t="str">
        <f>+G55</f>
        <v>$m</v>
      </c>
      <c r="T55" s="78"/>
      <c r="U55" s="25"/>
      <c r="V55" s="25"/>
      <c r="W55" s="25"/>
      <c r="Y55" s="4"/>
    </row>
    <row r="56" spans="1:25" ht="25.5" thickBot="1">
      <c r="A56" s="1" t="s">
        <v>25</v>
      </c>
      <c r="B56" s="52" t="s">
        <v>12</v>
      </c>
      <c r="C56" s="94">
        <f>+C12</f>
        <v>200</v>
      </c>
      <c r="D56" s="66">
        <f t="shared" ref="D56:M56" si="37">+D12</f>
        <v>0.37</v>
      </c>
      <c r="E56" s="95">
        <f t="shared" si="37"/>
        <v>1</v>
      </c>
      <c r="F56" s="66">
        <f t="shared" si="37"/>
        <v>0.35</v>
      </c>
      <c r="G56" s="95">
        <f t="shared" si="37"/>
        <v>1</v>
      </c>
      <c r="H56" s="66">
        <f t="shared" si="37"/>
        <v>0.2</v>
      </c>
      <c r="I56" s="95">
        <f t="shared" si="37"/>
        <v>1</v>
      </c>
      <c r="J56" s="66">
        <f t="shared" si="37"/>
        <v>0.3</v>
      </c>
      <c r="K56" s="95">
        <f t="shared" si="37"/>
        <v>1</v>
      </c>
      <c r="L56" s="66">
        <f t="shared" si="37"/>
        <v>0.2</v>
      </c>
      <c r="M56" s="95">
        <f t="shared" si="37"/>
        <v>1</v>
      </c>
      <c r="N56" s="56">
        <f>SUM(N58:N89)</f>
        <v>1</v>
      </c>
      <c r="O56" s="57">
        <f>SUM(O58:O89)/100</f>
        <v>1.4199999999999999E-2</v>
      </c>
      <c r="P56" s="58">
        <f>+P58</f>
        <v>5</v>
      </c>
      <c r="Q56" s="96">
        <f>+Q12</f>
        <v>5</v>
      </c>
      <c r="R56" s="60">
        <f>SUM(R58:R89)</f>
        <v>1.42</v>
      </c>
      <c r="S56" s="97">
        <f>+P56+R56</f>
        <v>6.42</v>
      </c>
      <c r="T56" s="78"/>
      <c r="U56" s="25"/>
      <c r="V56" s="25"/>
      <c r="W56" s="25"/>
      <c r="Y56" s="4"/>
    </row>
    <row r="57" spans="1:25"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Y57" s="4"/>
    </row>
    <row r="58" spans="1:25">
      <c r="A58" s="1">
        <v>1</v>
      </c>
      <c r="B58" s="41" t="s">
        <v>35</v>
      </c>
      <c r="C58" s="74"/>
      <c r="D58" s="75">
        <f>+D$9</f>
        <v>0.37</v>
      </c>
      <c r="E58" s="98">
        <f>+E$12</f>
        <v>1</v>
      </c>
      <c r="F58" s="75">
        <f>+F$9</f>
        <v>0.35</v>
      </c>
      <c r="G58" s="98">
        <f t="shared" ref="G58:G65" si="38">+G$12</f>
        <v>1</v>
      </c>
      <c r="H58" s="75">
        <f>+H$9</f>
        <v>0.2</v>
      </c>
      <c r="I58" s="98">
        <f t="shared" ref="I58:I61" si="39">+I$12</f>
        <v>1</v>
      </c>
      <c r="J58" s="75">
        <f>+J$9</f>
        <v>0.3</v>
      </c>
      <c r="K58" s="98">
        <f t="shared" ref="K58:K59" si="40">+K$12</f>
        <v>1</v>
      </c>
      <c r="L58" s="75">
        <f>+L$9</f>
        <v>0.2</v>
      </c>
      <c r="M58" s="98">
        <f>+M$12</f>
        <v>1</v>
      </c>
      <c r="N58" s="76">
        <f t="shared" ref="N58:N89" si="41">SUM(D58*F58*H58*J58*L58)</f>
        <v>1.5540000000000003E-3</v>
      </c>
      <c r="O58" s="1">
        <f t="shared" ref="O58:O89" si="42">+P58*N58</f>
        <v>7.7700000000000009E-3</v>
      </c>
      <c r="P58" s="77">
        <f t="shared" ref="P58:P89" si="43">+E58+G58+I58+K58+M58</f>
        <v>5</v>
      </c>
      <c r="Q58" s="25"/>
      <c r="R58" s="78">
        <f t="shared" ref="R58:R89" si="44">+N58*W58</f>
        <v>7.7700000000000009E-3</v>
      </c>
      <c r="S58" s="78"/>
      <c r="T58" s="78"/>
      <c r="U58" s="25"/>
      <c r="V58" s="41">
        <v>5</v>
      </c>
      <c r="W58" s="78">
        <f>SUM($P58*(1+$R$52)^V58)</f>
        <v>5</v>
      </c>
      <c r="Y58" s="4"/>
    </row>
    <row r="59" spans="1:25">
      <c r="A59" s="1">
        <v>2</v>
      </c>
      <c r="C59" s="74"/>
      <c r="D59" s="75">
        <f t="shared" ref="D59:H74" si="45">+D$9</f>
        <v>0.37</v>
      </c>
      <c r="E59" s="98">
        <f t="shared" ref="E59:E73" si="46">+E$12</f>
        <v>1</v>
      </c>
      <c r="F59" s="75">
        <f t="shared" si="45"/>
        <v>0.35</v>
      </c>
      <c r="G59" s="98">
        <f t="shared" si="38"/>
        <v>1</v>
      </c>
      <c r="H59" s="75">
        <f t="shared" ref="H59:H61" si="47">+H$9</f>
        <v>0.2</v>
      </c>
      <c r="I59" s="98">
        <f t="shared" si="39"/>
        <v>1</v>
      </c>
      <c r="J59" s="75">
        <f>+J$9</f>
        <v>0.3</v>
      </c>
      <c r="K59" s="98">
        <f t="shared" si="40"/>
        <v>1</v>
      </c>
      <c r="L59" s="79">
        <f t="shared" ref="J59:L61" si="48">1-L$9</f>
        <v>0.8</v>
      </c>
      <c r="M59" s="1">
        <v>0</v>
      </c>
      <c r="N59" s="76">
        <f t="shared" si="41"/>
        <v>6.216000000000001E-3</v>
      </c>
      <c r="O59" s="1">
        <f t="shared" si="42"/>
        <v>2.4864000000000004E-2</v>
      </c>
      <c r="P59" s="77">
        <f t="shared" si="43"/>
        <v>4</v>
      </c>
      <c r="Q59" s="25"/>
      <c r="R59" s="78">
        <f t="shared" si="44"/>
        <v>2.4864000000000004E-2</v>
      </c>
      <c r="S59" s="78"/>
      <c r="T59" s="78"/>
      <c r="U59" s="25"/>
      <c r="V59" s="41">
        <v>4</v>
      </c>
      <c r="W59" s="78">
        <f t="shared" ref="W59:W89" si="49">SUM($P59*(1+$R$52)^V59)</f>
        <v>4</v>
      </c>
      <c r="Y59" s="4"/>
    </row>
    <row r="60" spans="1:25">
      <c r="A60" s="1">
        <v>3</v>
      </c>
      <c r="C60" s="74"/>
      <c r="D60" s="75">
        <f t="shared" si="45"/>
        <v>0.37</v>
      </c>
      <c r="E60" s="98">
        <f t="shared" si="46"/>
        <v>1</v>
      </c>
      <c r="F60" s="75">
        <f t="shared" si="45"/>
        <v>0.35</v>
      </c>
      <c r="G60" s="98">
        <f t="shared" si="38"/>
        <v>1</v>
      </c>
      <c r="H60" s="75">
        <f t="shared" si="47"/>
        <v>0.2</v>
      </c>
      <c r="I60" s="98">
        <f t="shared" si="39"/>
        <v>1</v>
      </c>
      <c r="J60" s="79">
        <f t="shared" si="48"/>
        <v>0.7</v>
      </c>
      <c r="K60" s="1">
        <v>0</v>
      </c>
      <c r="L60" s="75">
        <f>+L$9</f>
        <v>0.2</v>
      </c>
      <c r="M60" s="98">
        <f>+M$12</f>
        <v>1</v>
      </c>
      <c r="N60" s="76">
        <f t="shared" si="41"/>
        <v>3.6260000000000003E-3</v>
      </c>
      <c r="O60" s="1">
        <f t="shared" si="42"/>
        <v>1.4504000000000001E-2</v>
      </c>
      <c r="P60" s="77">
        <f t="shared" si="43"/>
        <v>4</v>
      </c>
      <c r="Q60" s="25"/>
      <c r="R60" s="78">
        <f t="shared" si="44"/>
        <v>1.4504000000000001E-2</v>
      </c>
      <c r="S60" s="78"/>
      <c r="T60" s="78"/>
      <c r="U60" s="25"/>
      <c r="V60" s="41">
        <v>4</v>
      </c>
      <c r="W60" s="78">
        <f t="shared" si="49"/>
        <v>4</v>
      </c>
      <c r="Y60" s="4"/>
    </row>
    <row r="61" spans="1:25">
      <c r="A61" s="1">
        <v>4</v>
      </c>
      <c r="C61" s="74"/>
      <c r="D61" s="75">
        <f t="shared" si="45"/>
        <v>0.37</v>
      </c>
      <c r="E61" s="98">
        <f t="shared" si="46"/>
        <v>1</v>
      </c>
      <c r="F61" s="75">
        <f t="shared" si="45"/>
        <v>0.35</v>
      </c>
      <c r="G61" s="98">
        <f t="shared" si="38"/>
        <v>1</v>
      </c>
      <c r="H61" s="75">
        <f t="shared" si="47"/>
        <v>0.2</v>
      </c>
      <c r="I61" s="98">
        <f t="shared" si="39"/>
        <v>1</v>
      </c>
      <c r="J61" s="79">
        <f t="shared" si="48"/>
        <v>0.7</v>
      </c>
      <c r="K61" s="1">
        <v>0</v>
      </c>
      <c r="L61" s="79">
        <f t="shared" ref="L61" si="50">1-L$9</f>
        <v>0.8</v>
      </c>
      <c r="M61" s="1">
        <v>0</v>
      </c>
      <c r="N61" s="76">
        <f t="shared" si="41"/>
        <v>1.4504000000000001E-2</v>
      </c>
      <c r="O61" s="1">
        <f t="shared" si="42"/>
        <v>4.3512000000000002E-2</v>
      </c>
      <c r="P61" s="77">
        <f t="shared" si="43"/>
        <v>3</v>
      </c>
      <c r="Q61" s="25"/>
      <c r="R61" s="78">
        <f t="shared" si="44"/>
        <v>4.3512000000000002E-2</v>
      </c>
      <c r="S61" s="78"/>
      <c r="T61" s="78"/>
      <c r="U61" s="25"/>
      <c r="V61" s="41">
        <v>3</v>
      </c>
      <c r="W61" s="78">
        <f t="shared" si="49"/>
        <v>3</v>
      </c>
      <c r="Y61" s="4"/>
    </row>
    <row r="62" spans="1:25">
      <c r="A62" s="1">
        <v>5</v>
      </c>
      <c r="C62" s="74"/>
      <c r="D62" s="75">
        <f t="shared" si="45"/>
        <v>0.37</v>
      </c>
      <c r="E62" s="98">
        <f t="shared" si="46"/>
        <v>1</v>
      </c>
      <c r="F62" s="75">
        <f t="shared" si="45"/>
        <v>0.35</v>
      </c>
      <c r="G62" s="98">
        <f t="shared" si="38"/>
        <v>1</v>
      </c>
      <c r="H62" s="79">
        <f t="shared" ref="H62:H65" si="51">1-H$9</f>
        <v>0.8</v>
      </c>
      <c r="I62" s="1">
        <v>0</v>
      </c>
      <c r="J62" s="75">
        <f>+J$9</f>
        <v>0.3</v>
      </c>
      <c r="K62" s="98">
        <f t="shared" ref="K62:K63" si="52">+K$12</f>
        <v>1</v>
      </c>
      <c r="L62" s="75">
        <f>+L$9</f>
        <v>0.2</v>
      </c>
      <c r="M62" s="98">
        <f>+M$12</f>
        <v>1</v>
      </c>
      <c r="N62" s="76">
        <f t="shared" si="41"/>
        <v>6.216000000000001E-3</v>
      </c>
      <c r="O62" s="1">
        <f t="shared" si="42"/>
        <v>2.4864000000000004E-2</v>
      </c>
      <c r="P62" s="77">
        <f t="shared" si="43"/>
        <v>4</v>
      </c>
      <c r="Q62" s="25"/>
      <c r="R62" s="78">
        <f t="shared" si="44"/>
        <v>2.4864000000000004E-2</v>
      </c>
      <c r="S62" s="78"/>
      <c r="T62" s="78"/>
      <c r="U62" s="25"/>
      <c r="V62" s="41">
        <v>4</v>
      </c>
      <c r="W62" s="78">
        <f t="shared" si="49"/>
        <v>4</v>
      </c>
      <c r="Y62" s="4"/>
    </row>
    <row r="63" spans="1:25">
      <c r="A63" s="1">
        <v>6</v>
      </c>
      <c r="C63" s="74"/>
      <c r="D63" s="75">
        <f t="shared" si="45"/>
        <v>0.37</v>
      </c>
      <c r="E63" s="98">
        <f t="shared" si="46"/>
        <v>1</v>
      </c>
      <c r="F63" s="75">
        <f t="shared" si="45"/>
        <v>0.35</v>
      </c>
      <c r="G63" s="98">
        <f t="shared" si="38"/>
        <v>1</v>
      </c>
      <c r="H63" s="79">
        <f t="shared" si="51"/>
        <v>0.8</v>
      </c>
      <c r="I63" s="1">
        <v>0</v>
      </c>
      <c r="J63" s="75">
        <f>+J$9</f>
        <v>0.3</v>
      </c>
      <c r="K63" s="98">
        <f t="shared" si="52"/>
        <v>1</v>
      </c>
      <c r="L63" s="79">
        <f t="shared" ref="L63" si="53">1-L$9</f>
        <v>0.8</v>
      </c>
      <c r="M63" s="1">
        <v>0</v>
      </c>
      <c r="N63" s="76">
        <f t="shared" si="41"/>
        <v>2.4864000000000004E-2</v>
      </c>
      <c r="O63" s="1">
        <f t="shared" si="42"/>
        <v>7.4592000000000019E-2</v>
      </c>
      <c r="P63" s="77">
        <f t="shared" si="43"/>
        <v>3</v>
      </c>
      <c r="Q63" s="25"/>
      <c r="R63" s="78">
        <f t="shared" si="44"/>
        <v>7.4592000000000019E-2</v>
      </c>
      <c r="S63" s="78"/>
      <c r="T63" s="78"/>
      <c r="U63" s="25"/>
      <c r="V63" s="41">
        <v>3</v>
      </c>
      <c r="W63" s="78">
        <f t="shared" si="49"/>
        <v>3</v>
      </c>
      <c r="Y63" s="4"/>
    </row>
    <row r="64" spans="1:25">
      <c r="A64" s="1">
        <v>7</v>
      </c>
      <c r="C64" s="74"/>
      <c r="D64" s="75">
        <f t="shared" si="45"/>
        <v>0.37</v>
      </c>
      <c r="E64" s="98">
        <f t="shared" si="46"/>
        <v>1</v>
      </c>
      <c r="F64" s="75">
        <f t="shared" si="45"/>
        <v>0.35</v>
      </c>
      <c r="G64" s="98">
        <f t="shared" si="38"/>
        <v>1</v>
      </c>
      <c r="H64" s="79">
        <f t="shared" si="51"/>
        <v>0.8</v>
      </c>
      <c r="I64" s="1">
        <v>0</v>
      </c>
      <c r="J64" s="79">
        <f t="shared" ref="J64:J65" si="54">1-J$9</f>
        <v>0.7</v>
      </c>
      <c r="K64" s="1">
        <v>0</v>
      </c>
      <c r="L64" s="75">
        <f>+L$9</f>
        <v>0.2</v>
      </c>
      <c r="M64" s="98">
        <f>+M$12</f>
        <v>1</v>
      </c>
      <c r="N64" s="76">
        <f t="shared" si="41"/>
        <v>1.4504000000000001E-2</v>
      </c>
      <c r="O64" s="1">
        <f t="shared" si="42"/>
        <v>4.3512000000000002E-2</v>
      </c>
      <c r="P64" s="77">
        <f t="shared" si="43"/>
        <v>3</v>
      </c>
      <c r="Q64" s="25"/>
      <c r="R64" s="78">
        <f t="shared" si="44"/>
        <v>4.3512000000000002E-2</v>
      </c>
      <c r="S64" s="78"/>
      <c r="T64" s="78"/>
      <c r="U64" s="25"/>
      <c r="V64" s="41">
        <v>3</v>
      </c>
      <c r="W64" s="78">
        <f t="shared" si="49"/>
        <v>3</v>
      </c>
      <c r="Y64" s="4"/>
    </row>
    <row r="65" spans="1:25">
      <c r="A65" s="1">
        <v>8</v>
      </c>
      <c r="C65" s="74"/>
      <c r="D65" s="75">
        <f t="shared" si="45"/>
        <v>0.37</v>
      </c>
      <c r="E65" s="98">
        <f t="shared" si="46"/>
        <v>1</v>
      </c>
      <c r="F65" s="75">
        <f t="shared" si="45"/>
        <v>0.35</v>
      </c>
      <c r="G65" s="98">
        <f t="shared" si="38"/>
        <v>1</v>
      </c>
      <c r="H65" s="79">
        <f t="shared" si="51"/>
        <v>0.8</v>
      </c>
      <c r="I65" s="1">
        <v>0</v>
      </c>
      <c r="J65" s="79">
        <f t="shared" si="54"/>
        <v>0.7</v>
      </c>
      <c r="K65" s="1">
        <v>0</v>
      </c>
      <c r="L65" s="79">
        <f t="shared" ref="L65" si="55">1-L$9</f>
        <v>0.8</v>
      </c>
      <c r="M65" s="1">
        <v>0</v>
      </c>
      <c r="N65" s="76">
        <f t="shared" si="41"/>
        <v>5.8016000000000005E-2</v>
      </c>
      <c r="O65" s="1">
        <f t="shared" si="42"/>
        <v>0.11603200000000001</v>
      </c>
      <c r="P65" s="77">
        <f t="shared" si="43"/>
        <v>2</v>
      </c>
      <c r="Q65" s="25"/>
      <c r="R65" s="78">
        <f t="shared" si="44"/>
        <v>0.11603200000000001</v>
      </c>
      <c r="S65" s="78"/>
      <c r="T65" s="78"/>
      <c r="U65" s="25"/>
      <c r="V65" s="41">
        <v>2</v>
      </c>
      <c r="W65" s="78">
        <f t="shared" si="49"/>
        <v>2</v>
      </c>
      <c r="Y65" s="4"/>
    </row>
    <row r="66" spans="1:25">
      <c r="A66" s="1">
        <v>9</v>
      </c>
      <c r="C66" s="74"/>
      <c r="D66" s="75">
        <f t="shared" si="45"/>
        <v>0.37</v>
      </c>
      <c r="E66" s="98">
        <f t="shared" si="46"/>
        <v>1</v>
      </c>
      <c r="F66" s="79">
        <f>1-F$9</f>
        <v>0.65</v>
      </c>
      <c r="G66" s="1">
        <v>0</v>
      </c>
      <c r="H66" s="75">
        <f t="shared" ref="H66:H69" si="56">+H$9</f>
        <v>0.2</v>
      </c>
      <c r="I66" s="98">
        <f t="shared" ref="I66:I69" si="57">+I$12</f>
        <v>1</v>
      </c>
      <c r="J66" s="75">
        <f>+J$9</f>
        <v>0.3</v>
      </c>
      <c r="K66" s="98">
        <f t="shared" ref="K66:K67" si="58">+K$12</f>
        <v>1</v>
      </c>
      <c r="L66" s="75">
        <f>+L$9</f>
        <v>0.2</v>
      </c>
      <c r="M66" s="98">
        <f>+M$12</f>
        <v>1</v>
      </c>
      <c r="N66" s="76">
        <f t="shared" si="41"/>
        <v>2.8860000000000001E-3</v>
      </c>
      <c r="O66" s="1">
        <f t="shared" si="42"/>
        <v>1.1544E-2</v>
      </c>
      <c r="P66" s="77">
        <f t="shared" si="43"/>
        <v>4</v>
      </c>
      <c r="Q66" s="25"/>
      <c r="R66" s="78">
        <f t="shared" si="44"/>
        <v>1.1544E-2</v>
      </c>
      <c r="S66" s="78"/>
      <c r="T66" s="78"/>
      <c r="U66" s="25"/>
      <c r="V66" s="41">
        <v>4</v>
      </c>
      <c r="W66" s="78">
        <f t="shared" si="49"/>
        <v>4</v>
      </c>
      <c r="Y66" s="4"/>
    </row>
    <row r="67" spans="1:25">
      <c r="A67" s="1">
        <v>10</v>
      </c>
      <c r="D67" s="75">
        <f t="shared" si="45"/>
        <v>0.37</v>
      </c>
      <c r="E67" s="98">
        <f t="shared" si="46"/>
        <v>1</v>
      </c>
      <c r="F67" s="79">
        <f t="shared" ref="F67:F73" si="59">1-F$9</f>
        <v>0.65</v>
      </c>
      <c r="G67" s="74">
        <v>0</v>
      </c>
      <c r="H67" s="75">
        <f t="shared" si="56"/>
        <v>0.2</v>
      </c>
      <c r="I67" s="98">
        <f t="shared" si="57"/>
        <v>1</v>
      </c>
      <c r="J67" s="75">
        <f>+J$9</f>
        <v>0.3</v>
      </c>
      <c r="K67" s="98">
        <f t="shared" si="58"/>
        <v>1</v>
      </c>
      <c r="L67" s="79">
        <f t="shared" ref="L67" si="60">1-L$9</f>
        <v>0.8</v>
      </c>
      <c r="M67" s="74">
        <v>0</v>
      </c>
      <c r="N67" s="76">
        <f t="shared" si="41"/>
        <v>1.1544E-2</v>
      </c>
      <c r="O67" s="1">
        <f t="shared" si="42"/>
        <v>3.4632000000000003E-2</v>
      </c>
      <c r="P67" s="77">
        <f t="shared" si="43"/>
        <v>3</v>
      </c>
      <c r="Q67" s="25"/>
      <c r="R67" s="78">
        <f t="shared" si="44"/>
        <v>3.4632000000000003E-2</v>
      </c>
      <c r="S67" s="78"/>
      <c r="T67" s="78"/>
      <c r="U67" s="25"/>
      <c r="V67" s="80">
        <v>3</v>
      </c>
      <c r="W67" s="78">
        <f t="shared" si="49"/>
        <v>3</v>
      </c>
      <c r="Y67" s="4"/>
    </row>
    <row r="68" spans="1:25">
      <c r="A68" s="1">
        <v>11</v>
      </c>
      <c r="D68" s="75">
        <f t="shared" si="45"/>
        <v>0.37</v>
      </c>
      <c r="E68" s="98">
        <f t="shared" si="46"/>
        <v>1</v>
      </c>
      <c r="F68" s="79">
        <f t="shared" si="59"/>
        <v>0.65</v>
      </c>
      <c r="G68" s="74">
        <v>0</v>
      </c>
      <c r="H68" s="75">
        <f t="shared" si="56"/>
        <v>0.2</v>
      </c>
      <c r="I68" s="98">
        <f t="shared" si="57"/>
        <v>1</v>
      </c>
      <c r="J68" s="79">
        <f t="shared" ref="J68:J69" si="61">1-J$9</f>
        <v>0.7</v>
      </c>
      <c r="K68" s="74">
        <v>0</v>
      </c>
      <c r="L68" s="75">
        <f>+L$9</f>
        <v>0.2</v>
      </c>
      <c r="M68" s="98">
        <f>+M$12</f>
        <v>1</v>
      </c>
      <c r="N68" s="76">
        <f t="shared" si="41"/>
        <v>6.7340000000000004E-3</v>
      </c>
      <c r="O68" s="1">
        <f t="shared" si="42"/>
        <v>2.0202000000000001E-2</v>
      </c>
      <c r="P68" s="77">
        <f t="shared" si="43"/>
        <v>3</v>
      </c>
      <c r="Q68" s="25"/>
      <c r="R68" s="78">
        <f t="shared" si="44"/>
        <v>2.0202000000000001E-2</v>
      </c>
      <c r="S68" s="78"/>
      <c r="T68" s="78"/>
      <c r="U68" s="25"/>
      <c r="V68" s="80">
        <v>3</v>
      </c>
      <c r="W68" s="78">
        <f t="shared" si="49"/>
        <v>3</v>
      </c>
      <c r="Y68" s="4"/>
    </row>
    <row r="69" spans="1:25" ht="15.75">
      <c r="A69" s="1">
        <v>12</v>
      </c>
      <c r="D69" s="75">
        <f t="shared" si="45"/>
        <v>0.37</v>
      </c>
      <c r="E69" s="98">
        <f t="shared" si="46"/>
        <v>1</v>
      </c>
      <c r="F69" s="79">
        <f t="shared" si="59"/>
        <v>0.65</v>
      </c>
      <c r="G69" s="74">
        <v>0</v>
      </c>
      <c r="H69" s="75">
        <f t="shared" si="56"/>
        <v>0.2</v>
      </c>
      <c r="I69" s="98">
        <f t="shared" si="57"/>
        <v>1</v>
      </c>
      <c r="J69" s="79">
        <f t="shared" si="61"/>
        <v>0.7</v>
      </c>
      <c r="K69" s="74">
        <v>0</v>
      </c>
      <c r="L69" s="79">
        <f t="shared" ref="L69" si="62">1-L$9</f>
        <v>0.8</v>
      </c>
      <c r="M69" s="74">
        <v>0</v>
      </c>
      <c r="N69" s="76">
        <f t="shared" si="41"/>
        <v>2.6936000000000002E-2</v>
      </c>
      <c r="O69" s="1">
        <f t="shared" si="42"/>
        <v>5.3872000000000003E-2</v>
      </c>
      <c r="P69" s="77">
        <f t="shared" si="43"/>
        <v>2</v>
      </c>
      <c r="Q69" s="25"/>
      <c r="R69" s="78">
        <f t="shared" si="44"/>
        <v>5.3872000000000003E-2</v>
      </c>
      <c r="S69" s="78"/>
      <c r="T69" s="78"/>
      <c r="U69" s="25"/>
      <c r="V69" s="81">
        <v>2</v>
      </c>
      <c r="W69" s="78">
        <f t="shared" si="49"/>
        <v>2</v>
      </c>
      <c r="Y69" s="4"/>
    </row>
    <row r="70" spans="1:25">
      <c r="A70" s="1">
        <v>13</v>
      </c>
      <c r="D70" s="75">
        <f t="shared" si="45"/>
        <v>0.37</v>
      </c>
      <c r="E70" s="98">
        <f t="shared" si="46"/>
        <v>1</v>
      </c>
      <c r="F70" s="79">
        <f t="shared" si="59"/>
        <v>0.65</v>
      </c>
      <c r="G70" s="74">
        <v>0</v>
      </c>
      <c r="H70" s="79">
        <f t="shared" ref="H70:H73" si="63">1-H$9</f>
        <v>0.8</v>
      </c>
      <c r="I70" s="1">
        <v>0</v>
      </c>
      <c r="J70" s="75">
        <f>+J$9</f>
        <v>0.3</v>
      </c>
      <c r="K70" s="98">
        <f t="shared" ref="K70:K71" si="64">+K$12</f>
        <v>1</v>
      </c>
      <c r="L70" s="75">
        <f>+L$9</f>
        <v>0.2</v>
      </c>
      <c r="M70" s="98">
        <f>+M$12</f>
        <v>1</v>
      </c>
      <c r="N70" s="76">
        <f t="shared" si="41"/>
        <v>1.1544E-2</v>
      </c>
      <c r="O70" s="1">
        <f t="shared" si="42"/>
        <v>3.4632000000000003E-2</v>
      </c>
      <c r="P70" s="77">
        <f t="shared" si="43"/>
        <v>3</v>
      </c>
      <c r="Q70" s="25"/>
      <c r="R70" s="78">
        <f t="shared" si="44"/>
        <v>3.4632000000000003E-2</v>
      </c>
      <c r="S70" s="78"/>
      <c r="T70" s="78"/>
      <c r="U70" s="25"/>
      <c r="V70" s="41">
        <v>3</v>
      </c>
      <c r="W70" s="78">
        <f t="shared" si="49"/>
        <v>3</v>
      </c>
      <c r="Y70" s="4"/>
    </row>
    <row r="71" spans="1:25">
      <c r="A71" s="1">
        <v>14</v>
      </c>
      <c r="D71" s="75">
        <f t="shared" si="45"/>
        <v>0.37</v>
      </c>
      <c r="E71" s="98">
        <f t="shared" si="46"/>
        <v>1</v>
      </c>
      <c r="F71" s="79">
        <f t="shared" si="59"/>
        <v>0.65</v>
      </c>
      <c r="G71" s="74">
        <v>0</v>
      </c>
      <c r="H71" s="79">
        <f t="shared" si="63"/>
        <v>0.8</v>
      </c>
      <c r="I71" s="1">
        <v>0</v>
      </c>
      <c r="J71" s="75">
        <f>+J$9</f>
        <v>0.3</v>
      </c>
      <c r="K71" s="98">
        <f t="shared" si="64"/>
        <v>1</v>
      </c>
      <c r="L71" s="79">
        <f t="shared" ref="L71" si="65">1-L$9</f>
        <v>0.8</v>
      </c>
      <c r="M71" s="1">
        <v>0</v>
      </c>
      <c r="N71" s="76">
        <f t="shared" si="41"/>
        <v>4.6176000000000002E-2</v>
      </c>
      <c r="O71" s="1">
        <f t="shared" si="42"/>
        <v>9.2352000000000004E-2</v>
      </c>
      <c r="P71" s="77">
        <f t="shared" si="43"/>
        <v>2</v>
      </c>
      <c r="Q71" s="25"/>
      <c r="R71" s="78">
        <f t="shared" si="44"/>
        <v>9.2352000000000004E-2</v>
      </c>
      <c r="S71" s="78"/>
      <c r="T71" s="78"/>
      <c r="U71" s="25"/>
      <c r="V71" s="41">
        <v>2</v>
      </c>
      <c r="W71" s="78">
        <f t="shared" si="49"/>
        <v>2</v>
      </c>
      <c r="Y71" s="4"/>
    </row>
    <row r="72" spans="1:25">
      <c r="A72" s="1">
        <v>15</v>
      </c>
      <c r="D72" s="75">
        <f t="shared" si="45"/>
        <v>0.37</v>
      </c>
      <c r="E72" s="98">
        <f t="shared" si="46"/>
        <v>1</v>
      </c>
      <c r="F72" s="79">
        <f t="shared" si="59"/>
        <v>0.65</v>
      </c>
      <c r="G72" s="74">
        <v>0</v>
      </c>
      <c r="H72" s="79">
        <f t="shared" si="63"/>
        <v>0.8</v>
      </c>
      <c r="I72" s="1">
        <v>0</v>
      </c>
      <c r="J72" s="79">
        <f t="shared" ref="J72:J73" si="66">1-J$9</f>
        <v>0.7</v>
      </c>
      <c r="K72" s="1">
        <v>0</v>
      </c>
      <c r="L72" s="75">
        <f>+L$9</f>
        <v>0.2</v>
      </c>
      <c r="M72" s="98">
        <f>+M$12</f>
        <v>1</v>
      </c>
      <c r="N72" s="76">
        <f t="shared" si="41"/>
        <v>2.6936000000000002E-2</v>
      </c>
      <c r="O72" s="1">
        <f t="shared" si="42"/>
        <v>5.3872000000000003E-2</v>
      </c>
      <c r="P72" s="77">
        <f t="shared" si="43"/>
        <v>2</v>
      </c>
      <c r="Q72" s="25"/>
      <c r="R72" s="78">
        <f t="shared" si="44"/>
        <v>5.3872000000000003E-2</v>
      </c>
      <c r="S72" s="78"/>
      <c r="T72" s="78"/>
      <c r="U72" s="25"/>
      <c r="V72" s="41">
        <v>2</v>
      </c>
      <c r="W72" s="78">
        <f t="shared" si="49"/>
        <v>2</v>
      </c>
      <c r="Y72" s="4"/>
    </row>
    <row r="73" spans="1:25">
      <c r="A73" s="1">
        <v>16</v>
      </c>
      <c r="D73" s="75">
        <f t="shared" si="45"/>
        <v>0.37</v>
      </c>
      <c r="E73" s="98">
        <f t="shared" si="46"/>
        <v>1</v>
      </c>
      <c r="F73" s="79">
        <f t="shared" si="59"/>
        <v>0.65</v>
      </c>
      <c r="G73" s="74">
        <v>0</v>
      </c>
      <c r="H73" s="79">
        <f t="shared" si="63"/>
        <v>0.8</v>
      </c>
      <c r="I73" s="1">
        <v>0</v>
      </c>
      <c r="J73" s="79">
        <f t="shared" si="66"/>
        <v>0.7</v>
      </c>
      <c r="K73" s="1">
        <v>0</v>
      </c>
      <c r="L73" s="79">
        <f t="shared" ref="L73" si="67">1-L$9</f>
        <v>0.8</v>
      </c>
      <c r="M73" s="1">
        <v>0</v>
      </c>
      <c r="N73" s="76">
        <f t="shared" si="41"/>
        <v>0.10774400000000001</v>
      </c>
      <c r="O73" s="1">
        <f t="shared" si="42"/>
        <v>0.10774400000000001</v>
      </c>
      <c r="P73" s="77">
        <f t="shared" si="43"/>
        <v>1</v>
      </c>
      <c r="Q73" s="25"/>
      <c r="R73" s="78">
        <f t="shared" si="44"/>
        <v>0.10774400000000001</v>
      </c>
      <c r="S73" s="78"/>
      <c r="T73" s="78"/>
      <c r="U73" s="25"/>
      <c r="V73" s="41">
        <v>1</v>
      </c>
      <c r="W73" s="78">
        <f t="shared" si="49"/>
        <v>1</v>
      </c>
      <c r="Y73" s="4"/>
    </row>
    <row r="74" spans="1:25">
      <c r="A74" s="1">
        <v>17</v>
      </c>
      <c r="D74" s="79">
        <f>1-D$9</f>
        <v>0.63</v>
      </c>
      <c r="E74" s="1">
        <v>0</v>
      </c>
      <c r="F74" s="75">
        <f t="shared" ref="F74:H81" si="68">+F$9</f>
        <v>0.35</v>
      </c>
      <c r="G74" s="98">
        <f t="shared" ref="G74:G81" si="69">+G$12</f>
        <v>1</v>
      </c>
      <c r="H74" s="75">
        <f t="shared" si="45"/>
        <v>0.2</v>
      </c>
      <c r="I74" s="98">
        <f t="shared" ref="I74:I77" si="70">+I$12</f>
        <v>1</v>
      </c>
      <c r="J74" s="75">
        <f>+J$9</f>
        <v>0.3</v>
      </c>
      <c r="K74" s="98">
        <f t="shared" ref="K74:K75" si="71">+K$12</f>
        <v>1</v>
      </c>
      <c r="L74" s="75">
        <f>+L$9</f>
        <v>0.2</v>
      </c>
      <c r="M74" s="98">
        <f>+M$12</f>
        <v>1</v>
      </c>
      <c r="N74" s="76">
        <f t="shared" si="41"/>
        <v>2.6460000000000003E-3</v>
      </c>
      <c r="O74" s="1">
        <f t="shared" si="42"/>
        <v>1.0584000000000001E-2</v>
      </c>
      <c r="P74" s="77">
        <f t="shared" si="43"/>
        <v>4</v>
      </c>
      <c r="Q74" s="25"/>
      <c r="R74" s="78">
        <f t="shared" si="44"/>
        <v>1.0584000000000001E-2</v>
      </c>
      <c r="S74" s="78"/>
      <c r="T74" s="78"/>
      <c r="U74" s="25"/>
      <c r="V74" s="41">
        <v>4</v>
      </c>
      <c r="W74" s="78">
        <f t="shared" si="49"/>
        <v>4</v>
      </c>
      <c r="Y74" s="4"/>
    </row>
    <row r="75" spans="1:25">
      <c r="A75" s="1">
        <v>18</v>
      </c>
      <c r="D75" s="79">
        <f t="shared" ref="D75:D89" si="72">1-D$9</f>
        <v>0.63</v>
      </c>
      <c r="E75" s="1">
        <v>0</v>
      </c>
      <c r="F75" s="75">
        <f t="shared" si="68"/>
        <v>0.35</v>
      </c>
      <c r="G75" s="98">
        <f t="shared" si="69"/>
        <v>1</v>
      </c>
      <c r="H75" s="75">
        <f t="shared" si="68"/>
        <v>0.2</v>
      </c>
      <c r="I75" s="98">
        <f t="shared" si="70"/>
        <v>1</v>
      </c>
      <c r="J75" s="75">
        <f>+J$9</f>
        <v>0.3</v>
      </c>
      <c r="K75" s="98">
        <f t="shared" si="71"/>
        <v>1</v>
      </c>
      <c r="L75" s="79">
        <f t="shared" ref="L75" si="73">1-L$9</f>
        <v>0.8</v>
      </c>
      <c r="M75" s="1">
        <v>0</v>
      </c>
      <c r="N75" s="76">
        <f t="shared" si="41"/>
        <v>1.0584000000000001E-2</v>
      </c>
      <c r="O75" s="1">
        <f t="shared" si="42"/>
        <v>3.1752000000000002E-2</v>
      </c>
      <c r="P75" s="77">
        <f t="shared" si="43"/>
        <v>3</v>
      </c>
      <c r="Q75" s="25"/>
      <c r="R75" s="78">
        <f t="shared" si="44"/>
        <v>3.1752000000000002E-2</v>
      </c>
      <c r="S75" s="78"/>
      <c r="T75" s="78"/>
      <c r="U75" s="25"/>
      <c r="V75" s="41">
        <v>3</v>
      </c>
      <c r="W75" s="78">
        <f t="shared" si="49"/>
        <v>3</v>
      </c>
      <c r="Y75" s="4"/>
    </row>
    <row r="76" spans="1:25">
      <c r="A76" s="1">
        <v>19</v>
      </c>
      <c r="D76" s="79">
        <f t="shared" si="72"/>
        <v>0.63</v>
      </c>
      <c r="E76" s="1">
        <v>0</v>
      </c>
      <c r="F76" s="75">
        <f t="shared" si="68"/>
        <v>0.35</v>
      </c>
      <c r="G76" s="98">
        <f t="shared" si="69"/>
        <v>1</v>
      </c>
      <c r="H76" s="75">
        <f t="shared" si="68"/>
        <v>0.2</v>
      </c>
      <c r="I76" s="98">
        <f t="shared" si="70"/>
        <v>1</v>
      </c>
      <c r="J76" s="79">
        <f t="shared" ref="J76:J77" si="74">1-J$9</f>
        <v>0.7</v>
      </c>
      <c r="K76" s="1">
        <v>0</v>
      </c>
      <c r="L76" s="75">
        <f>+L$9</f>
        <v>0.2</v>
      </c>
      <c r="M76" s="98">
        <f>+M$12</f>
        <v>1</v>
      </c>
      <c r="N76" s="76">
        <f t="shared" si="41"/>
        <v>6.1739999999999998E-3</v>
      </c>
      <c r="O76" s="1">
        <f t="shared" si="42"/>
        <v>1.8522E-2</v>
      </c>
      <c r="P76" s="77">
        <f t="shared" si="43"/>
        <v>3</v>
      </c>
      <c r="Q76" s="25"/>
      <c r="R76" s="78">
        <f t="shared" si="44"/>
        <v>1.8522E-2</v>
      </c>
      <c r="S76" s="78"/>
      <c r="T76" s="78"/>
      <c r="U76" s="25"/>
      <c r="V76" s="41">
        <v>3</v>
      </c>
      <c r="W76" s="78">
        <f t="shared" si="49"/>
        <v>3</v>
      </c>
      <c r="Y76" s="4"/>
    </row>
    <row r="77" spans="1:25">
      <c r="A77" s="1">
        <v>20</v>
      </c>
      <c r="D77" s="79">
        <f t="shared" si="72"/>
        <v>0.63</v>
      </c>
      <c r="E77" s="1">
        <v>0</v>
      </c>
      <c r="F77" s="75">
        <f t="shared" si="68"/>
        <v>0.35</v>
      </c>
      <c r="G77" s="98">
        <f t="shared" si="69"/>
        <v>1</v>
      </c>
      <c r="H77" s="75">
        <f t="shared" si="68"/>
        <v>0.2</v>
      </c>
      <c r="I77" s="98">
        <f t="shared" si="70"/>
        <v>1</v>
      </c>
      <c r="J77" s="79">
        <f t="shared" si="74"/>
        <v>0.7</v>
      </c>
      <c r="K77" s="1">
        <v>0</v>
      </c>
      <c r="L77" s="79">
        <f t="shared" ref="L77" si="75">1-L$9</f>
        <v>0.8</v>
      </c>
      <c r="M77" s="1">
        <v>0</v>
      </c>
      <c r="N77" s="76">
        <f t="shared" si="41"/>
        <v>2.4695999999999999E-2</v>
      </c>
      <c r="O77" s="1">
        <f t="shared" si="42"/>
        <v>4.9391999999999998E-2</v>
      </c>
      <c r="P77" s="77">
        <f t="shared" si="43"/>
        <v>2</v>
      </c>
      <c r="Q77" s="25"/>
      <c r="R77" s="78">
        <f t="shared" si="44"/>
        <v>4.9391999999999998E-2</v>
      </c>
      <c r="S77" s="78"/>
      <c r="T77" s="78"/>
      <c r="U77" s="25"/>
      <c r="V77" s="41">
        <v>2</v>
      </c>
      <c r="W77" s="78">
        <f t="shared" si="49"/>
        <v>2</v>
      </c>
      <c r="Y77" s="4"/>
    </row>
    <row r="78" spans="1:25">
      <c r="A78" s="1">
        <v>21</v>
      </c>
      <c r="D78" s="79">
        <f t="shared" si="72"/>
        <v>0.63</v>
      </c>
      <c r="E78" s="1">
        <v>0</v>
      </c>
      <c r="F78" s="75">
        <f t="shared" si="68"/>
        <v>0.35</v>
      </c>
      <c r="G78" s="98">
        <f t="shared" si="69"/>
        <v>1</v>
      </c>
      <c r="H78" s="79">
        <f t="shared" ref="H78:H81" si="76">1-H$9</f>
        <v>0.8</v>
      </c>
      <c r="I78" s="1">
        <v>0</v>
      </c>
      <c r="J78" s="75">
        <f>+J$9</f>
        <v>0.3</v>
      </c>
      <c r="K78" s="98">
        <f t="shared" ref="K78:K79" si="77">+K$12</f>
        <v>1</v>
      </c>
      <c r="L78" s="75">
        <f>+L$9</f>
        <v>0.2</v>
      </c>
      <c r="M78" s="98">
        <f>+M$12</f>
        <v>1</v>
      </c>
      <c r="N78" s="76">
        <f t="shared" si="41"/>
        <v>1.0584000000000001E-2</v>
      </c>
      <c r="O78" s="1">
        <f t="shared" si="42"/>
        <v>3.1752000000000002E-2</v>
      </c>
      <c r="P78" s="77">
        <f t="shared" si="43"/>
        <v>3</v>
      </c>
      <c r="Q78" s="25"/>
      <c r="R78" s="78">
        <f t="shared" si="44"/>
        <v>3.1752000000000002E-2</v>
      </c>
      <c r="S78" s="78"/>
      <c r="T78" s="78"/>
      <c r="U78" s="25"/>
      <c r="V78" s="41">
        <v>2</v>
      </c>
      <c r="W78" s="78">
        <f t="shared" si="49"/>
        <v>3</v>
      </c>
      <c r="Y78" s="4"/>
    </row>
    <row r="79" spans="1:25">
      <c r="A79" s="1">
        <v>22</v>
      </c>
      <c r="D79" s="79">
        <f t="shared" si="72"/>
        <v>0.63</v>
      </c>
      <c r="E79" s="1">
        <v>0</v>
      </c>
      <c r="F79" s="75">
        <f t="shared" si="68"/>
        <v>0.35</v>
      </c>
      <c r="G79" s="98">
        <f t="shared" si="69"/>
        <v>1</v>
      </c>
      <c r="H79" s="79">
        <f t="shared" si="76"/>
        <v>0.8</v>
      </c>
      <c r="I79" s="1">
        <v>0</v>
      </c>
      <c r="J79" s="75">
        <f>+J$9</f>
        <v>0.3</v>
      </c>
      <c r="K79" s="98">
        <f t="shared" si="77"/>
        <v>1</v>
      </c>
      <c r="L79" s="79">
        <f t="shared" ref="F79:L89" si="78">1-L$9</f>
        <v>0.8</v>
      </c>
      <c r="M79" s="1">
        <v>0</v>
      </c>
      <c r="N79" s="76">
        <f t="shared" si="41"/>
        <v>4.2336000000000006E-2</v>
      </c>
      <c r="O79" s="1">
        <f t="shared" si="42"/>
        <v>8.4672000000000011E-2</v>
      </c>
      <c r="P79" s="77">
        <f t="shared" si="43"/>
        <v>2</v>
      </c>
      <c r="Q79" s="25"/>
      <c r="R79" s="78">
        <f t="shared" si="44"/>
        <v>8.4672000000000011E-2</v>
      </c>
      <c r="S79" s="78"/>
      <c r="T79" s="78"/>
      <c r="U79" s="25"/>
      <c r="V79" s="41">
        <v>2</v>
      </c>
      <c r="W79" s="78">
        <f t="shared" si="49"/>
        <v>2</v>
      </c>
      <c r="Y79" s="4"/>
    </row>
    <row r="80" spans="1:25">
      <c r="A80" s="1">
        <v>23</v>
      </c>
      <c r="D80" s="79">
        <f t="shared" si="72"/>
        <v>0.63</v>
      </c>
      <c r="E80" s="1">
        <v>0</v>
      </c>
      <c r="F80" s="75">
        <f t="shared" si="68"/>
        <v>0.35</v>
      </c>
      <c r="G80" s="98">
        <f t="shared" si="69"/>
        <v>1</v>
      </c>
      <c r="H80" s="79">
        <f t="shared" si="76"/>
        <v>0.8</v>
      </c>
      <c r="I80" s="1">
        <v>0</v>
      </c>
      <c r="J80" s="79">
        <f t="shared" si="78"/>
        <v>0.7</v>
      </c>
      <c r="K80" s="1">
        <v>0</v>
      </c>
      <c r="L80" s="75">
        <f>+L$9</f>
        <v>0.2</v>
      </c>
      <c r="M80" s="98">
        <f>+M$12</f>
        <v>1</v>
      </c>
      <c r="N80" s="76">
        <f t="shared" si="41"/>
        <v>2.4695999999999999E-2</v>
      </c>
      <c r="O80" s="1">
        <f t="shared" si="42"/>
        <v>4.9391999999999998E-2</v>
      </c>
      <c r="P80" s="77">
        <f t="shared" si="43"/>
        <v>2</v>
      </c>
      <c r="Q80" s="25"/>
      <c r="R80" s="78">
        <f t="shared" si="44"/>
        <v>4.9391999999999998E-2</v>
      </c>
      <c r="S80" s="78"/>
      <c r="T80" s="78"/>
      <c r="U80" s="25"/>
      <c r="V80" s="41">
        <v>2</v>
      </c>
      <c r="W80" s="78">
        <f t="shared" si="49"/>
        <v>2</v>
      </c>
      <c r="Y80" s="4"/>
    </row>
    <row r="81" spans="1:25">
      <c r="A81" s="1">
        <v>24</v>
      </c>
      <c r="D81" s="79">
        <f t="shared" si="72"/>
        <v>0.63</v>
      </c>
      <c r="E81" s="1">
        <v>0</v>
      </c>
      <c r="F81" s="75">
        <f t="shared" si="68"/>
        <v>0.35</v>
      </c>
      <c r="G81" s="98">
        <f t="shared" si="69"/>
        <v>1</v>
      </c>
      <c r="H81" s="79">
        <f t="shared" si="76"/>
        <v>0.8</v>
      </c>
      <c r="I81" s="1">
        <v>0</v>
      </c>
      <c r="J81" s="79">
        <f t="shared" si="78"/>
        <v>0.7</v>
      </c>
      <c r="K81" s="1">
        <v>0</v>
      </c>
      <c r="L81" s="79">
        <f t="shared" si="78"/>
        <v>0.8</v>
      </c>
      <c r="M81" s="1">
        <v>0</v>
      </c>
      <c r="N81" s="76">
        <f t="shared" si="41"/>
        <v>9.8783999999999997E-2</v>
      </c>
      <c r="O81" s="1">
        <f t="shared" si="42"/>
        <v>9.8783999999999997E-2</v>
      </c>
      <c r="P81" s="77">
        <f t="shared" si="43"/>
        <v>1</v>
      </c>
      <c r="Q81" s="25"/>
      <c r="R81" s="78">
        <f t="shared" si="44"/>
        <v>9.8783999999999997E-2</v>
      </c>
      <c r="S81" s="78"/>
      <c r="T81" s="78"/>
      <c r="U81" s="25"/>
      <c r="V81" s="41">
        <v>1</v>
      </c>
      <c r="W81" s="78">
        <f t="shared" si="49"/>
        <v>1</v>
      </c>
      <c r="Y81" s="4"/>
    </row>
    <row r="82" spans="1:25">
      <c r="A82" s="1">
        <v>25</v>
      </c>
      <c r="D82" s="79">
        <f t="shared" si="72"/>
        <v>0.63</v>
      </c>
      <c r="E82" s="1">
        <v>0</v>
      </c>
      <c r="F82" s="79">
        <f t="shared" si="78"/>
        <v>0.65</v>
      </c>
      <c r="G82" s="1">
        <v>0</v>
      </c>
      <c r="H82" s="75">
        <f t="shared" ref="H82:H85" si="79">+H$9</f>
        <v>0.2</v>
      </c>
      <c r="I82" s="98">
        <f t="shared" ref="I82:I85" si="80">+I$12</f>
        <v>1</v>
      </c>
      <c r="J82" s="75">
        <f>+J$9</f>
        <v>0.3</v>
      </c>
      <c r="K82" s="98">
        <f t="shared" ref="K82:K83" si="81">+K$12</f>
        <v>1</v>
      </c>
      <c r="L82" s="75">
        <f>+L$9</f>
        <v>0.2</v>
      </c>
      <c r="M82" s="98">
        <f>+M$12</f>
        <v>1</v>
      </c>
      <c r="N82" s="76">
        <f t="shared" si="41"/>
        <v>4.9140000000000017E-3</v>
      </c>
      <c r="O82" s="1">
        <f t="shared" si="42"/>
        <v>1.4742000000000005E-2</v>
      </c>
      <c r="P82" s="77">
        <f t="shared" si="43"/>
        <v>3</v>
      </c>
      <c r="Q82" s="25"/>
      <c r="R82" s="78">
        <f t="shared" si="44"/>
        <v>1.4742000000000005E-2</v>
      </c>
      <c r="S82" s="78"/>
      <c r="T82" s="78"/>
      <c r="U82" s="25"/>
      <c r="V82" s="41">
        <v>3</v>
      </c>
      <c r="W82" s="78">
        <f t="shared" si="49"/>
        <v>3</v>
      </c>
      <c r="Y82" s="4"/>
    </row>
    <row r="83" spans="1:25">
      <c r="A83" s="1">
        <v>26</v>
      </c>
      <c r="D83" s="79">
        <f t="shared" si="72"/>
        <v>0.63</v>
      </c>
      <c r="E83" s="1">
        <v>0</v>
      </c>
      <c r="F83" s="79">
        <f t="shared" si="78"/>
        <v>0.65</v>
      </c>
      <c r="G83" s="1">
        <v>0</v>
      </c>
      <c r="H83" s="75">
        <f t="shared" si="79"/>
        <v>0.2</v>
      </c>
      <c r="I83" s="98">
        <f t="shared" si="80"/>
        <v>1</v>
      </c>
      <c r="J83" s="75">
        <f>+J$9</f>
        <v>0.3</v>
      </c>
      <c r="K83" s="98">
        <f t="shared" si="81"/>
        <v>1</v>
      </c>
      <c r="L83" s="79">
        <f t="shared" si="78"/>
        <v>0.8</v>
      </c>
      <c r="M83" s="1">
        <v>0</v>
      </c>
      <c r="N83" s="76">
        <f t="shared" si="41"/>
        <v>1.9656000000000007E-2</v>
      </c>
      <c r="O83" s="1">
        <f t="shared" si="42"/>
        <v>3.9312000000000014E-2</v>
      </c>
      <c r="P83" s="77">
        <f t="shared" si="43"/>
        <v>2</v>
      </c>
      <c r="Q83" s="25"/>
      <c r="R83" s="78">
        <f t="shared" si="44"/>
        <v>3.9312000000000014E-2</v>
      </c>
      <c r="S83" s="78"/>
      <c r="T83" s="78"/>
      <c r="U83" s="25"/>
      <c r="V83" s="41">
        <v>2</v>
      </c>
      <c r="W83" s="78">
        <f t="shared" si="49"/>
        <v>2</v>
      </c>
      <c r="Y83" s="4"/>
    </row>
    <row r="84" spans="1:25">
      <c r="A84" s="1">
        <v>27</v>
      </c>
      <c r="D84" s="79">
        <f t="shared" si="72"/>
        <v>0.63</v>
      </c>
      <c r="E84" s="1">
        <v>0</v>
      </c>
      <c r="F84" s="79">
        <f t="shared" si="78"/>
        <v>0.65</v>
      </c>
      <c r="G84" s="1">
        <v>0</v>
      </c>
      <c r="H84" s="75">
        <f t="shared" si="79"/>
        <v>0.2</v>
      </c>
      <c r="I84" s="98">
        <f t="shared" si="80"/>
        <v>1</v>
      </c>
      <c r="J84" s="79">
        <f t="shared" si="78"/>
        <v>0.7</v>
      </c>
      <c r="K84" s="1">
        <v>0</v>
      </c>
      <c r="L84" s="75">
        <f>+L$9</f>
        <v>0.2</v>
      </c>
      <c r="M84" s="98">
        <f>+M$12</f>
        <v>1</v>
      </c>
      <c r="N84" s="76">
        <f t="shared" si="41"/>
        <v>1.1466000000000002E-2</v>
      </c>
      <c r="O84" s="1">
        <f t="shared" si="42"/>
        <v>2.2932000000000004E-2</v>
      </c>
      <c r="P84" s="77">
        <f t="shared" si="43"/>
        <v>2</v>
      </c>
      <c r="Q84" s="25"/>
      <c r="R84" s="78">
        <f t="shared" si="44"/>
        <v>2.2932000000000004E-2</v>
      </c>
      <c r="S84" s="78"/>
      <c r="T84" s="78"/>
      <c r="U84" s="25"/>
      <c r="V84" s="41">
        <v>2</v>
      </c>
      <c r="W84" s="78">
        <f t="shared" si="49"/>
        <v>2</v>
      </c>
      <c r="Y84" s="4"/>
    </row>
    <row r="85" spans="1:25">
      <c r="A85" s="1">
        <v>28</v>
      </c>
      <c r="D85" s="79">
        <f t="shared" si="72"/>
        <v>0.63</v>
      </c>
      <c r="E85" s="1">
        <v>0</v>
      </c>
      <c r="F85" s="79">
        <f t="shared" si="78"/>
        <v>0.65</v>
      </c>
      <c r="G85" s="1">
        <v>0</v>
      </c>
      <c r="H85" s="75">
        <f t="shared" si="79"/>
        <v>0.2</v>
      </c>
      <c r="I85" s="98">
        <f t="shared" si="80"/>
        <v>1</v>
      </c>
      <c r="J85" s="79">
        <f t="shared" si="78"/>
        <v>0.7</v>
      </c>
      <c r="K85" s="1">
        <v>0</v>
      </c>
      <c r="L85" s="79">
        <f t="shared" si="78"/>
        <v>0.8</v>
      </c>
      <c r="M85" s="1">
        <v>0</v>
      </c>
      <c r="N85" s="76">
        <f t="shared" si="41"/>
        <v>4.5864000000000009E-2</v>
      </c>
      <c r="O85" s="1">
        <f t="shared" si="42"/>
        <v>4.5864000000000009E-2</v>
      </c>
      <c r="P85" s="77">
        <f t="shared" si="43"/>
        <v>1</v>
      </c>
      <c r="Q85" s="25"/>
      <c r="R85" s="78">
        <f t="shared" si="44"/>
        <v>4.5864000000000009E-2</v>
      </c>
      <c r="S85" s="78"/>
      <c r="T85" s="78"/>
      <c r="U85" s="25"/>
      <c r="V85" s="41">
        <v>1</v>
      </c>
      <c r="W85" s="78">
        <f t="shared" si="49"/>
        <v>1</v>
      </c>
      <c r="Y85" s="4"/>
    </row>
    <row r="86" spans="1:25">
      <c r="A86" s="1">
        <v>29</v>
      </c>
      <c r="D86" s="79">
        <f t="shared" si="72"/>
        <v>0.63</v>
      </c>
      <c r="E86" s="1">
        <v>0</v>
      </c>
      <c r="F86" s="79">
        <f t="shared" si="78"/>
        <v>0.65</v>
      </c>
      <c r="G86" s="1">
        <v>0</v>
      </c>
      <c r="H86" s="79">
        <f t="shared" si="78"/>
        <v>0.8</v>
      </c>
      <c r="I86" s="1">
        <v>0</v>
      </c>
      <c r="J86" s="75">
        <f>+J$9</f>
        <v>0.3</v>
      </c>
      <c r="K86" s="98">
        <f t="shared" ref="K86:K87" si="82">+K$12</f>
        <v>1</v>
      </c>
      <c r="L86" s="75">
        <f>+L$9</f>
        <v>0.2</v>
      </c>
      <c r="M86" s="98">
        <f>+M$12</f>
        <v>1</v>
      </c>
      <c r="N86" s="76">
        <f t="shared" si="41"/>
        <v>1.9656000000000007E-2</v>
      </c>
      <c r="O86" s="1">
        <f t="shared" si="42"/>
        <v>3.9312000000000014E-2</v>
      </c>
      <c r="P86" s="77">
        <f t="shared" si="43"/>
        <v>2</v>
      </c>
      <c r="Q86" s="25"/>
      <c r="R86" s="78">
        <f t="shared" si="44"/>
        <v>3.9312000000000014E-2</v>
      </c>
      <c r="S86" s="78"/>
      <c r="T86" s="78"/>
      <c r="U86" s="25"/>
      <c r="V86" s="41">
        <v>2</v>
      </c>
      <c r="W86" s="78">
        <f t="shared" si="49"/>
        <v>2</v>
      </c>
      <c r="Y86" s="4"/>
    </row>
    <row r="87" spans="1:25">
      <c r="A87" s="1">
        <v>30</v>
      </c>
      <c r="D87" s="79">
        <f t="shared" si="72"/>
        <v>0.63</v>
      </c>
      <c r="E87" s="1">
        <v>0</v>
      </c>
      <c r="F87" s="79">
        <f t="shared" si="78"/>
        <v>0.65</v>
      </c>
      <c r="G87" s="1">
        <v>0</v>
      </c>
      <c r="H87" s="79">
        <f t="shared" si="78"/>
        <v>0.8</v>
      </c>
      <c r="I87" s="1">
        <v>0</v>
      </c>
      <c r="J87" s="75">
        <f>+J$9</f>
        <v>0.3</v>
      </c>
      <c r="K87" s="98">
        <f t="shared" si="82"/>
        <v>1</v>
      </c>
      <c r="L87" s="79">
        <f t="shared" si="78"/>
        <v>0.8</v>
      </c>
      <c r="M87" s="1">
        <v>0</v>
      </c>
      <c r="N87" s="76">
        <f t="shared" si="41"/>
        <v>7.8624000000000027E-2</v>
      </c>
      <c r="O87" s="1">
        <f t="shared" si="42"/>
        <v>7.8624000000000027E-2</v>
      </c>
      <c r="P87" s="77">
        <f t="shared" si="43"/>
        <v>1</v>
      </c>
      <c r="Q87" s="25"/>
      <c r="R87" s="78">
        <f t="shared" si="44"/>
        <v>7.8624000000000027E-2</v>
      </c>
      <c r="S87" s="78"/>
      <c r="T87" s="78"/>
      <c r="U87" s="25"/>
      <c r="V87" s="41">
        <v>1</v>
      </c>
      <c r="W87" s="78">
        <f t="shared" si="49"/>
        <v>1</v>
      </c>
      <c r="Y87" s="4"/>
    </row>
    <row r="88" spans="1:25">
      <c r="A88" s="1">
        <v>31</v>
      </c>
      <c r="D88" s="79">
        <f t="shared" si="72"/>
        <v>0.63</v>
      </c>
      <c r="E88" s="1">
        <v>0</v>
      </c>
      <c r="F88" s="79">
        <f t="shared" si="78"/>
        <v>0.65</v>
      </c>
      <c r="G88" s="1">
        <v>0</v>
      </c>
      <c r="H88" s="79">
        <f t="shared" si="78"/>
        <v>0.8</v>
      </c>
      <c r="I88" s="1">
        <v>0</v>
      </c>
      <c r="J88" s="79">
        <f t="shared" si="78"/>
        <v>0.7</v>
      </c>
      <c r="K88" s="1">
        <v>0</v>
      </c>
      <c r="L88" s="75">
        <f>+L$9</f>
        <v>0.2</v>
      </c>
      <c r="M88" s="98">
        <f>+M$12</f>
        <v>1</v>
      </c>
      <c r="N88" s="76">
        <f t="shared" si="41"/>
        <v>4.5864000000000009E-2</v>
      </c>
      <c r="O88" s="1">
        <f t="shared" si="42"/>
        <v>4.5864000000000009E-2</v>
      </c>
      <c r="P88" s="77">
        <f t="shared" si="43"/>
        <v>1</v>
      </c>
      <c r="Q88" s="25"/>
      <c r="R88" s="78">
        <f t="shared" si="44"/>
        <v>4.5864000000000009E-2</v>
      </c>
      <c r="S88" s="78"/>
      <c r="T88" s="78"/>
      <c r="U88" s="25"/>
      <c r="V88" s="41">
        <v>1</v>
      </c>
      <c r="W88" s="78">
        <f t="shared" si="49"/>
        <v>1</v>
      </c>
      <c r="Y88" s="4"/>
    </row>
    <row r="89" spans="1:25">
      <c r="A89" s="1">
        <v>32</v>
      </c>
      <c r="B89" s="41" t="s">
        <v>36</v>
      </c>
      <c r="D89" s="79">
        <f t="shared" si="72"/>
        <v>0.63</v>
      </c>
      <c r="E89" s="1">
        <v>0</v>
      </c>
      <c r="F89" s="79">
        <f t="shared" si="78"/>
        <v>0.65</v>
      </c>
      <c r="G89" s="1">
        <v>0</v>
      </c>
      <c r="H89" s="79">
        <f t="shared" si="78"/>
        <v>0.8</v>
      </c>
      <c r="I89" s="1">
        <v>0</v>
      </c>
      <c r="J89" s="79">
        <f t="shared" si="78"/>
        <v>0.7</v>
      </c>
      <c r="K89" s="1">
        <v>0</v>
      </c>
      <c r="L89" s="79">
        <f t="shared" si="78"/>
        <v>0.8</v>
      </c>
      <c r="M89" s="1">
        <v>0</v>
      </c>
      <c r="N89" s="76">
        <f t="shared" si="41"/>
        <v>0.18345600000000004</v>
      </c>
      <c r="O89" s="1">
        <f t="shared" si="42"/>
        <v>0</v>
      </c>
      <c r="P89" s="77">
        <f t="shared" si="43"/>
        <v>0</v>
      </c>
      <c r="Q89" s="25"/>
      <c r="R89" s="78">
        <f t="shared" si="44"/>
        <v>0</v>
      </c>
      <c r="S89" s="78"/>
      <c r="T89" s="78"/>
      <c r="U89" s="25"/>
      <c r="V89" s="41">
        <v>0</v>
      </c>
      <c r="W89" s="78">
        <f t="shared" si="49"/>
        <v>0</v>
      </c>
      <c r="Y89" s="4"/>
    </row>
    <row r="90" spans="1:25">
      <c r="Y90" s="4"/>
    </row>
    <row r="91" spans="1:25">
      <c r="A91" s="1" t="s">
        <v>40</v>
      </c>
      <c r="Y91" s="4"/>
    </row>
    <row r="92" spans="1: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4" spans="1:25" ht="15.75">
      <c r="B94" s="99"/>
      <c r="C94" s="99"/>
      <c r="D94" s="99"/>
      <c r="E94" s="99"/>
      <c r="F94" s="99"/>
      <c r="G94" s="99"/>
      <c r="H94" s="99"/>
      <c r="I94" s="99"/>
      <c r="J94" s="99"/>
      <c r="K94" s="99"/>
      <c r="L94" s="99"/>
      <c r="M94" s="99"/>
      <c r="N94" s="99"/>
    </row>
    <row r="95" spans="1:25" ht="15.75">
      <c r="B95" s="99"/>
      <c r="C95" s="100"/>
      <c r="D95" s="100"/>
      <c r="E95" s="100"/>
      <c r="F95" s="100"/>
      <c r="G95" s="100"/>
      <c r="H95" s="100"/>
      <c r="I95" s="100"/>
      <c r="J95" s="100"/>
      <c r="K95" s="100"/>
      <c r="L95" s="100"/>
      <c r="M95" s="100"/>
      <c r="N95" s="99"/>
    </row>
    <row r="96" spans="1:25" ht="25.5">
      <c r="B96" s="99"/>
      <c r="C96" s="100"/>
      <c r="D96" s="101" t="s">
        <v>50</v>
      </c>
      <c r="E96" s="102"/>
      <c r="F96" s="103"/>
      <c r="G96" s="104"/>
      <c r="H96" s="104"/>
      <c r="I96" s="104"/>
      <c r="J96" s="104"/>
      <c r="K96" s="104"/>
      <c r="L96" s="104"/>
      <c r="M96" s="104"/>
      <c r="N96" s="99"/>
    </row>
    <row r="97" spans="2:14" ht="25.5">
      <c r="B97" s="99"/>
      <c r="C97" s="100"/>
      <c r="D97" s="105" t="s">
        <v>51</v>
      </c>
      <c r="E97" s="102"/>
      <c r="F97" s="103"/>
      <c r="G97" s="104"/>
      <c r="H97" s="104"/>
      <c r="I97" s="104"/>
      <c r="J97" s="104"/>
      <c r="K97" s="104"/>
      <c r="L97" s="104"/>
      <c r="M97" s="104"/>
      <c r="N97" s="99"/>
    </row>
    <row r="98" spans="2:14" ht="25.5">
      <c r="B98" s="99"/>
      <c r="C98" s="100"/>
      <c r="D98" s="106"/>
      <c r="E98" s="106"/>
      <c r="F98" s="107"/>
      <c r="G98" s="108"/>
      <c r="H98" s="108"/>
      <c r="I98" s="108"/>
      <c r="J98" s="108"/>
      <c r="K98" s="108"/>
      <c r="L98" s="108"/>
      <c r="M98" s="108"/>
      <c r="N98" s="99"/>
    </row>
    <row r="99" spans="2:14" ht="25.5">
      <c r="B99" s="99"/>
      <c r="C99" s="100"/>
      <c r="D99" s="109" t="s">
        <v>52</v>
      </c>
      <c r="E99" s="110"/>
      <c r="F99" s="111"/>
      <c r="G99" s="112"/>
      <c r="H99" s="112"/>
      <c r="I99" s="112"/>
      <c r="J99" s="112"/>
      <c r="K99" s="112"/>
      <c r="L99" s="112"/>
      <c r="M99" s="112"/>
      <c r="N99" s="99"/>
    </row>
    <row r="100" spans="2:14" ht="25.5">
      <c r="B100" s="99"/>
      <c r="C100" s="100"/>
      <c r="D100" s="109" t="s">
        <v>53</v>
      </c>
      <c r="E100" s="109"/>
      <c r="F100" s="111"/>
      <c r="G100" s="112"/>
      <c r="H100" s="112"/>
      <c r="I100" s="112"/>
      <c r="J100" s="112"/>
      <c r="K100" s="112"/>
      <c r="L100" s="112"/>
      <c r="M100" s="112"/>
      <c r="N100" s="99"/>
    </row>
    <row r="101" spans="2:14" ht="25.5">
      <c r="B101" s="99"/>
      <c r="C101" s="100"/>
      <c r="D101" s="109" t="s">
        <v>54</v>
      </c>
      <c r="E101" s="109"/>
      <c r="F101" s="111"/>
      <c r="G101" s="112"/>
      <c r="H101" s="112"/>
      <c r="I101" s="112"/>
      <c r="J101" s="112"/>
      <c r="K101" s="112"/>
      <c r="L101" s="112"/>
      <c r="M101" s="112"/>
      <c r="N101" s="99"/>
    </row>
    <row r="102" spans="2:14" ht="25.5">
      <c r="B102" s="99"/>
      <c r="C102" s="100"/>
      <c r="D102" s="110"/>
      <c r="E102" s="110"/>
      <c r="F102" s="111"/>
      <c r="G102" s="112"/>
      <c r="H102" s="112"/>
      <c r="I102" s="112"/>
      <c r="J102" s="112"/>
      <c r="K102" s="112"/>
      <c r="L102" s="112"/>
      <c r="M102" s="112"/>
      <c r="N102" s="99"/>
    </row>
    <row r="103" spans="2:14" ht="26.25">
      <c r="B103" s="99"/>
      <c r="C103" s="100"/>
      <c r="D103" s="113" t="s">
        <v>55</v>
      </c>
      <c r="E103" s="114" t="s">
        <v>56</v>
      </c>
      <c r="F103" s="115"/>
      <c r="G103" s="112"/>
      <c r="H103" s="112"/>
      <c r="I103" s="112"/>
      <c r="J103" s="112"/>
      <c r="K103" s="112"/>
      <c r="L103" s="112"/>
      <c r="M103" s="112"/>
      <c r="N103" s="99"/>
    </row>
    <row r="104" spans="2:14" ht="25.5">
      <c r="B104" s="99"/>
      <c r="C104" s="100"/>
      <c r="D104" s="110"/>
      <c r="E104" s="116"/>
      <c r="F104" s="117"/>
      <c r="G104" s="118"/>
      <c r="H104" s="118"/>
      <c r="I104" s="118"/>
      <c r="J104" s="118"/>
      <c r="K104" s="118"/>
      <c r="L104" s="118"/>
      <c r="M104" s="118"/>
      <c r="N104" s="99"/>
    </row>
    <row r="105" spans="2:14" ht="15.75">
      <c r="B105" s="99"/>
      <c r="C105" s="100"/>
      <c r="D105" s="108"/>
      <c r="E105" s="108"/>
      <c r="F105" s="108"/>
      <c r="G105" s="108"/>
      <c r="H105" s="108"/>
      <c r="I105" s="100"/>
      <c r="J105" s="100"/>
      <c r="K105" s="100"/>
      <c r="L105" s="100"/>
      <c r="M105" s="100"/>
      <c r="N105" s="99"/>
    </row>
    <row r="106" spans="2:14" ht="24.75">
      <c r="B106" s="99"/>
      <c r="C106" s="100"/>
      <c r="D106" s="119" t="s">
        <v>57</v>
      </c>
      <c r="E106" s="120"/>
      <c r="F106" s="120" t="s">
        <v>58</v>
      </c>
      <c r="G106" s="120"/>
      <c r="H106" s="120"/>
      <c r="I106" s="120"/>
      <c r="J106" s="120"/>
      <c r="K106" s="120"/>
      <c r="L106" s="120"/>
      <c r="M106" s="120"/>
      <c r="N106" s="99"/>
    </row>
    <row r="107" spans="2:14" ht="15.75">
      <c r="B107" s="99"/>
      <c r="C107" s="99"/>
      <c r="D107" s="99"/>
      <c r="E107" s="99"/>
      <c r="F107" s="99"/>
      <c r="G107" s="99"/>
      <c r="H107" s="99"/>
      <c r="I107" s="99"/>
      <c r="J107" s="99"/>
      <c r="K107" s="99"/>
      <c r="L107" s="99"/>
      <c r="M107" s="99"/>
      <c r="N107" s="99"/>
    </row>
  </sheetData>
  <sheetProtection password="ED2A" sheet="1" objects="1" scenarios="1"/>
  <mergeCells count="15">
    <mergeCell ref="V6:V10"/>
    <mergeCell ref="W6:W10"/>
    <mergeCell ref="W53:W54"/>
    <mergeCell ref="S6:S7"/>
    <mergeCell ref="B3:F4"/>
    <mergeCell ref="Q50:Q54"/>
    <mergeCell ref="C53:C54"/>
    <mergeCell ref="R53:R54"/>
    <mergeCell ref="V53:V54"/>
    <mergeCell ref="S53:S54"/>
    <mergeCell ref="C1:N1"/>
    <mergeCell ref="R6:R7"/>
    <mergeCell ref="Q3:Q7"/>
    <mergeCell ref="C6:C7"/>
    <mergeCell ref="T6:T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Smith</dc:creator>
  <cp:lastModifiedBy>EVFI</cp:lastModifiedBy>
  <dcterms:created xsi:type="dcterms:W3CDTF">2012-07-22T01:08:01Z</dcterms:created>
  <dcterms:modified xsi:type="dcterms:W3CDTF">2014-10-21T06:06:23Z</dcterms:modified>
</cp:coreProperties>
</file>