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Q51" i="3" l="1"/>
  <c r="Q50" i="3"/>
  <c r="Q48" i="3"/>
  <c r="Q9" i="3"/>
  <c r="S9" i="3" s="1"/>
  <c r="T9" i="3" s="1"/>
  <c r="Q23" i="3"/>
  <c r="Q25" i="3"/>
  <c r="Q10" i="3"/>
  <c r="S10" i="3" s="1"/>
  <c r="T10" i="3" s="1"/>
  <c r="Q34" i="3"/>
  <c r="S34" i="3" s="1"/>
  <c r="T34" i="3" s="1"/>
  <c r="Q35" i="3"/>
  <c r="Q57" i="3"/>
  <c r="Q3" i="3"/>
  <c r="Q4" i="3"/>
  <c r="S4" i="3" s="1"/>
  <c r="T4" i="3" s="1"/>
  <c r="Q7" i="3"/>
  <c r="Q8" i="3"/>
  <c r="Q11" i="3"/>
  <c r="Q17" i="3"/>
  <c r="S17" i="3" s="1"/>
  <c r="T17" i="3" s="1"/>
  <c r="Q18" i="3"/>
  <c r="Q29" i="3"/>
  <c r="Q37" i="3"/>
  <c r="Q38" i="3"/>
  <c r="S38" i="3" s="1"/>
  <c r="T38" i="3" s="1"/>
  <c r="Q39" i="3"/>
  <c r="Q40" i="3"/>
  <c r="Q41" i="3"/>
  <c r="Q42" i="3"/>
  <c r="Q52" i="3"/>
  <c r="Q55" i="3"/>
  <c r="Q58" i="3"/>
  <c r="Q61" i="3"/>
  <c r="Q27" i="3"/>
  <c r="F4" i="3"/>
  <c r="H4" i="3" s="1"/>
  <c r="I4" i="3" s="1"/>
  <c r="F10" i="3"/>
  <c r="F3" i="3"/>
  <c r="F6" i="3"/>
  <c r="F7" i="3"/>
  <c r="H7" i="3" s="1"/>
  <c r="I7" i="3" s="1"/>
  <c r="F11" i="3"/>
  <c r="F12" i="3"/>
  <c r="F14" i="3"/>
  <c r="F16" i="3"/>
  <c r="H16" i="3" s="1"/>
  <c r="I16" i="3" s="1"/>
  <c r="F18" i="3"/>
  <c r="H18" i="3" s="1"/>
  <c r="I18" i="3" s="1"/>
  <c r="F19" i="3"/>
  <c r="F21" i="3"/>
  <c r="F22" i="3"/>
  <c r="H22" i="3" s="1"/>
  <c r="I22" i="3" s="1"/>
  <c r="F23" i="3"/>
  <c r="F24" i="3"/>
  <c r="F26" i="3"/>
  <c r="F27" i="3"/>
  <c r="F28" i="3"/>
  <c r="F31" i="3"/>
  <c r="F33" i="3"/>
  <c r="F34" i="3"/>
  <c r="H34" i="3" s="1"/>
  <c r="I34" i="3" s="1"/>
  <c r="F36" i="3"/>
  <c r="Q25" i="2"/>
  <c r="S25" i="2" s="1"/>
  <c r="T25" i="2" s="1"/>
  <c r="Q29" i="2"/>
  <c r="Q3" i="2"/>
  <c r="Q4" i="2"/>
  <c r="Q6" i="2"/>
  <c r="S6" i="2" s="1"/>
  <c r="T6" i="2" s="1"/>
  <c r="Q8" i="2"/>
  <c r="Q11" i="2"/>
  <c r="Q12" i="2"/>
  <c r="Q14" i="2"/>
  <c r="S14" i="2" s="1"/>
  <c r="T14" i="2" s="1"/>
  <c r="Q15" i="2"/>
  <c r="Q17" i="2"/>
  <c r="Q19" i="2"/>
  <c r="Q26" i="2"/>
  <c r="S26" i="2" s="1"/>
  <c r="T26" i="2" s="1"/>
  <c r="Q27" i="2"/>
  <c r="Q31" i="2"/>
  <c r="Q32" i="2"/>
  <c r="Q34" i="2"/>
  <c r="S34" i="2" s="1"/>
  <c r="T34" i="2" s="1"/>
  <c r="Q35" i="2"/>
  <c r="Q36" i="2"/>
  <c r="Q37" i="2"/>
  <c r="Q39" i="2"/>
  <c r="S39" i="2" s="1"/>
  <c r="T39" i="2" s="1"/>
  <c r="Q40" i="2"/>
  <c r="Q41" i="2"/>
  <c r="Q43" i="2"/>
  <c r="AM5" i="3"/>
  <c r="AO5" i="3" s="1"/>
  <c r="AP5" i="3" s="1"/>
  <c r="AM3" i="3"/>
  <c r="AM4" i="3"/>
  <c r="AO4" i="3" s="1"/>
  <c r="AM6" i="3"/>
  <c r="AM17" i="1"/>
  <c r="AO17" i="1" s="1"/>
  <c r="AP17" i="1" s="1"/>
  <c r="AM28" i="1"/>
  <c r="AO28" i="1" s="1"/>
  <c r="AP28" i="1" s="1"/>
  <c r="AM3" i="1"/>
  <c r="AM4" i="1"/>
  <c r="AO4" i="1" s="1"/>
  <c r="AP4" i="1" s="1"/>
  <c r="AM11" i="1"/>
  <c r="AO11" i="1" s="1"/>
  <c r="AP11" i="1" s="1"/>
  <c r="AM12" i="1"/>
  <c r="AM13" i="1"/>
  <c r="AO13" i="1" s="1"/>
  <c r="AP13" i="1" s="1"/>
  <c r="AM14" i="1"/>
  <c r="AO14" i="1" s="1"/>
  <c r="AP14" i="1" s="1"/>
  <c r="AM16" i="1"/>
  <c r="AO16" i="1" s="1"/>
  <c r="AP16" i="1" s="1"/>
  <c r="AM18" i="1"/>
  <c r="AO18" i="1" s="1"/>
  <c r="AP18" i="1" s="1"/>
  <c r="AM24" i="1"/>
  <c r="AO24" i="1" s="1"/>
  <c r="AP24" i="1" s="1"/>
  <c r="AM25" i="1"/>
  <c r="AO25" i="1" s="1"/>
  <c r="AP25" i="1" s="1"/>
  <c r="AM26" i="1"/>
  <c r="AO26" i="1" s="1"/>
  <c r="AP26" i="1" s="1"/>
  <c r="AM27" i="1"/>
  <c r="AO27" i="1" s="1"/>
  <c r="AP27" i="1" s="1"/>
  <c r="AM29" i="1"/>
  <c r="AO29" i="1" s="1"/>
  <c r="AP29" i="1" s="1"/>
  <c r="AM6" i="1"/>
  <c r="AO6" i="1" s="1"/>
  <c r="AP6" i="1" s="1"/>
  <c r="AB22" i="2"/>
  <c r="AD22" i="2" s="1"/>
  <c r="AE22" i="2" s="1"/>
  <c r="AB32" i="2"/>
  <c r="AB3" i="2"/>
  <c r="AD3" i="2" s="1"/>
  <c r="AE3" i="2" s="1"/>
  <c r="AB4" i="2"/>
  <c r="AB11" i="2"/>
  <c r="AB12" i="2"/>
  <c r="AB14" i="2"/>
  <c r="AB16" i="2"/>
  <c r="AB17" i="2"/>
  <c r="AD17" i="2" s="1"/>
  <c r="AE17" i="2" s="1"/>
  <c r="AB19" i="2"/>
  <c r="AB24" i="2"/>
  <c r="AB25" i="2"/>
  <c r="AD25" i="2" s="1"/>
  <c r="AE25" i="2" s="1"/>
  <c r="AB26" i="2"/>
  <c r="AD26" i="2" s="1"/>
  <c r="AE26" i="2" s="1"/>
  <c r="AB28" i="2"/>
  <c r="AB29" i="2"/>
  <c r="AD29" i="2" s="1"/>
  <c r="AE29" i="2" s="1"/>
  <c r="AB31" i="2"/>
  <c r="AB33" i="2"/>
  <c r="AD33" i="2" s="1"/>
  <c r="AE33" i="2" s="1"/>
  <c r="AB35" i="2"/>
  <c r="AB37" i="2"/>
  <c r="AD37" i="2" s="1"/>
  <c r="AE37" i="2" s="1"/>
  <c r="AB38" i="2"/>
  <c r="AD38" i="2" s="1"/>
  <c r="AE38" i="2" s="1"/>
  <c r="AB39" i="2"/>
  <c r="AB40" i="2"/>
  <c r="AB15" i="2"/>
  <c r="AD15" i="2" s="1"/>
  <c r="AE15" i="2" s="1"/>
  <c r="F3" i="1"/>
  <c r="H3" i="1" s="1"/>
  <c r="I3" i="1" s="1"/>
  <c r="F7" i="1"/>
  <c r="H9" i="1"/>
  <c r="I9" i="1" s="1"/>
  <c r="F10" i="1"/>
  <c r="H10" i="1" s="1"/>
  <c r="I10" i="1" s="1"/>
  <c r="F11" i="1"/>
  <c r="H11" i="1" s="1"/>
  <c r="I11" i="1" s="1"/>
  <c r="F14" i="1"/>
  <c r="H14" i="1" s="1"/>
  <c r="I14" i="1" s="1"/>
  <c r="F15" i="1"/>
  <c r="H15" i="1" s="1"/>
  <c r="I15" i="1" s="1"/>
  <c r="F16" i="1"/>
  <c r="H16" i="1" s="1"/>
  <c r="I16" i="1" s="1"/>
  <c r="F17" i="1"/>
  <c r="H17" i="1" s="1"/>
  <c r="I17" i="1" s="1"/>
  <c r="F18" i="1"/>
  <c r="F19" i="1"/>
  <c r="H19" i="1" s="1"/>
  <c r="I19" i="1" s="1"/>
  <c r="F20" i="1"/>
  <c r="H20" i="1" s="1"/>
  <c r="I20" i="1" s="1"/>
  <c r="F21" i="1"/>
  <c r="H21" i="1" s="1"/>
  <c r="I21" i="1" s="1"/>
  <c r="F22" i="1"/>
  <c r="H22" i="1" s="1"/>
  <c r="I22" i="1" s="1"/>
  <c r="F25" i="1"/>
  <c r="H25" i="1" s="1"/>
  <c r="I25" i="1" s="1"/>
  <c r="Q3" i="1"/>
  <c r="S3" i="1" s="1"/>
  <c r="Q4" i="1"/>
  <c r="S4" i="1" s="1"/>
  <c r="T4" i="1" s="1"/>
  <c r="Q5" i="1"/>
  <c r="Q6" i="1"/>
  <c r="Q7" i="1"/>
  <c r="S7" i="1" s="1"/>
  <c r="T7" i="1" s="1"/>
  <c r="Q9" i="1"/>
  <c r="S9" i="1" s="1"/>
  <c r="T9" i="1" s="1"/>
  <c r="Q10" i="1"/>
  <c r="S10" i="1" s="1"/>
  <c r="T10" i="1" s="1"/>
  <c r="Q12" i="1"/>
  <c r="S12" i="1" s="1"/>
  <c r="T12" i="1" s="1"/>
  <c r="Q13" i="1"/>
  <c r="S13" i="1" s="1"/>
  <c r="T13" i="1" s="1"/>
  <c r="Q15" i="1"/>
  <c r="S15" i="1" s="1"/>
  <c r="T15" i="1" s="1"/>
  <c r="Q16" i="1"/>
  <c r="S16" i="1" s="1"/>
  <c r="T16" i="1" s="1"/>
  <c r="Q18" i="1"/>
  <c r="S18" i="1" s="1"/>
  <c r="T18" i="1" s="1"/>
  <c r="Q19" i="1"/>
  <c r="S19" i="1" s="1"/>
  <c r="T19" i="1" s="1"/>
  <c r="Q20" i="1"/>
  <c r="S20" i="1" s="1"/>
  <c r="T20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11" i="1"/>
  <c r="S11" i="1" s="1"/>
  <c r="T11" i="1" s="1"/>
  <c r="AB3" i="1"/>
  <c r="AB13" i="1" s="1"/>
  <c r="AW14" i="3" s="1"/>
  <c r="F4" i="2"/>
  <c r="F8" i="2"/>
  <c r="AM3" i="2"/>
  <c r="AM4" i="2"/>
  <c r="AM5" i="2"/>
  <c r="AO5" i="2" s="1"/>
  <c r="AP5" i="2" s="1"/>
  <c r="AM6" i="2"/>
  <c r="AO6" i="2" s="1"/>
  <c r="AP6" i="2" s="1"/>
  <c r="AM9" i="2"/>
  <c r="AM10" i="2"/>
  <c r="AM11" i="2"/>
  <c r="AO11" i="2" s="1"/>
  <c r="AP11" i="2" s="1"/>
  <c r="AM12" i="2"/>
  <c r="AO12" i="2" s="1"/>
  <c r="AP12" i="2" s="1"/>
  <c r="AM13" i="2"/>
  <c r="AM14" i="2"/>
  <c r="AM17" i="2"/>
  <c r="AO17" i="2" s="1"/>
  <c r="AP17" i="2" s="1"/>
  <c r="AM28" i="2"/>
  <c r="AO28" i="2" s="1"/>
  <c r="AP28" i="2" s="1"/>
  <c r="AM30" i="2"/>
  <c r="AM32" i="2"/>
  <c r="AB3" i="3"/>
  <c r="AD3" i="3" s="1"/>
  <c r="AE3" i="3" s="1"/>
  <c r="AB4" i="3"/>
  <c r="AB5" i="3"/>
  <c r="AD5" i="3" s="1"/>
  <c r="AE5" i="3" s="1"/>
  <c r="AB6" i="3"/>
  <c r="AW3" i="3"/>
  <c r="AY3" i="3" s="1"/>
  <c r="AZ3" i="3" s="1"/>
  <c r="AW4" i="3"/>
  <c r="AY4" i="3" s="1"/>
  <c r="AW5" i="3"/>
  <c r="AY5" i="3" s="1"/>
  <c r="AZ5" i="3" s="1"/>
  <c r="AW7" i="3"/>
  <c r="AY7" i="3" s="1"/>
  <c r="AZ7" i="3" s="1"/>
  <c r="AW8" i="3"/>
  <c r="R62" i="3"/>
  <c r="AX21" i="3"/>
  <c r="AN7" i="3"/>
  <c r="AX23" i="3"/>
  <c r="G37" i="3"/>
  <c r="AX20" i="3"/>
  <c r="AC41" i="2"/>
  <c r="AX18" i="3"/>
  <c r="R44" i="2"/>
  <c r="AX17" i="3"/>
  <c r="AN33" i="2"/>
  <c r="AX19" i="3"/>
  <c r="AX9" i="3"/>
  <c r="AX24" i="3"/>
  <c r="G26" i="1"/>
  <c r="AX12" i="3" s="1"/>
  <c r="AC13" i="1"/>
  <c r="AX14" i="3" s="1"/>
  <c r="G9" i="2"/>
  <c r="AX16" i="3"/>
  <c r="AC7" i="3"/>
  <c r="AX22" i="3"/>
  <c r="AZ26" i="3"/>
  <c r="AY30" i="3"/>
  <c r="AZ31" i="3"/>
  <c r="AM15" i="2"/>
  <c r="AO15" i="2" s="1"/>
  <c r="AP15" i="2" s="1"/>
  <c r="F9" i="3"/>
  <c r="H9" i="3" s="1"/>
  <c r="I9" i="3" s="1"/>
  <c r="AO12" i="1"/>
  <c r="AP12" i="1" s="1"/>
  <c r="H5" i="1"/>
  <c r="I5" i="1" s="1"/>
  <c r="H7" i="1"/>
  <c r="I7" i="1" s="1"/>
  <c r="H18" i="1"/>
  <c r="S5" i="1"/>
  <c r="T5" i="1" s="1"/>
  <c r="S6" i="1"/>
  <c r="T6" i="1" s="1"/>
  <c r="AO3" i="2"/>
  <c r="AP3" i="2" s="1"/>
  <c r="AO4" i="2"/>
  <c r="AO9" i="2"/>
  <c r="AO10" i="2"/>
  <c r="AO13" i="2"/>
  <c r="AP13" i="2" s="1"/>
  <c r="AO14" i="2"/>
  <c r="AO30" i="2"/>
  <c r="AO32" i="2"/>
  <c r="AD4" i="2"/>
  <c r="AD7" i="2"/>
  <c r="AD8" i="2"/>
  <c r="AD11" i="2"/>
  <c r="AD12" i="2"/>
  <c r="AD14" i="2"/>
  <c r="AE14" i="2" s="1"/>
  <c r="AD16" i="2"/>
  <c r="AD19" i="2"/>
  <c r="AD20" i="2"/>
  <c r="AD24" i="2"/>
  <c r="AD27" i="2"/>
  <c r="AD28" i="2"/>
  <c r="AD31" i="2"/>
  <c r="AE31" i="2" s="1"/>
  <c r="AD32" i="2"/>
  <c r="AE32" i="2" s="1"/>
  <c r="AD35" i="2"/>
  <c r="AE35" i="2" s="1"/>
  <c r="AD36" i="2"/>
  <c r="AD39" i="2"/>
  <c r="AE39" i="2" s="1"/>
  <c r="AD40" i="2"/>
  <c r="AE40" i="2" s="1"/>
  <c r="S3" i="2"/>
  <c r="S4" i="2"/>
  <c r="S7" i="2"/>
  <c r="T7" i="2" s="1"/>
  <c r="S8" i="2"/>
  <c r="S11" i="2"/>
  <c r="T11" i="2" s="1"/>
  <c r="S12" i="2"/>
  <c r="S15" i="2"/>
  <c r="T15" i="2" s="1"/>
  <c r="S17" i="2"/>
  <c r="S19" i="2"/>
  <c r="S27" i="2"/>
  <c r="T27" i="2" s="1"/>
  <c r="S29" i="2"/>
  <c r="S31" i="2"/>
  <c r="T31" i="2" s="1"/>
  <c r="S32" i="2"/>
  <c r="S35" i="2"/>
  <c r="S36" i="2"/>
  <c r="T36" i="2" s="1"/>
  <c r="S37" i="2"/>
  <c r="S40" i="2"/>
  <c r="S41" i="2"/>
  <c r="S43" i="2"/>
  <c r="T43" i="2" s="1"/>
  <c r="H4" i="2"/>
  <c r="I4" i="2" s="1"/>
  <c r="H8" i="2"/>
  <c r="AY6" i="3"/>
  <c r="AO3" i="3"/>
  <c r="AP3" i="3" s="1"/>
  <c r="AO6" i="3"/>
  <c r="AP6" i="3" s="1"/>
  <c r="AD6" i="3"/>
  <c r="AE6" i="3" s="1"/>
  <c r="S3" i="3"/>
  <c r="S7" i="3"/>
  <c r="S8" i="3"/>
  <c r="T8" i="3" s="1"/>
  <c r="S11" i="3"/>
  <c r="S18" i="3"/>
  <c r="S23" i="3"/>
  <c r="S25" i="3"/>
  <c r="T25" i="3" s="1"/>
  <c r="S27" i="3"/>
  <c r="S29" i="3"/>
  <c r="S35" i="3"/>
  <c r="S37" i="3"/>
  <c r="T37" i="3" s="1"/>
  <c r="S39" i="3"/>
  <c r="T39" i="3" s="1"/>
  <c r="S40" i="3"/>
  <c r="S41" i="3"/>
  <c r="S42" i="3"/>
  <c r="S48" i="3"/>
  <c r="S50" i="3"/>
  <c r="S51" i="3"/>
  <c r="S52" i="3"/>
  <c r="T52" i="3" s="1"/>
  <c r="S55" i="3"/>
  <c r="S57" i="3"/>
  <c r="S58" i="3"/>
  <c r="S61" i="3"/>
  <c r="H3" i="3"/>
  <c r="H5" i="3"/>
  <c r="H6" i="3"/>
  <c r="I6" i="3" s="1"/>
  <c r="H10" i="3"/>
  <c r="H11" i="3"/>
  <c r="H12" i="3"/>
  <c r="H13" i="3"/>
  <c r="I13" i="3" s="1"/>
  <c r="H14" i="3"/>
  <c r="H17" i="3"/>
  <c r="I17" i="3" s="1"/>
  <c r="H19" i="3"/>
  <c r="H21" i="3"/>
  <c r="I21" i="3" s="1"/>
  <c r="H23" i="3"/>
  <c r="H24" i="3"/>
  <c r="I24" i="3" s="1"/>
  <c r="H26" i="3"/>
  <c r="H27" i="3"/>
  <c r="I27" i="3" s="1"/>
  <c r="H28" i="3"/>
  <c r="I28" i="3" s="1"/>
  <c r="H29" i="3"/>
  <c r="I29" i="3" s="1"/>
  <c r="H31" i="3"/>
  <c r="H33" i="3"/>
  <c r="I33" i="3" s="1"/>
  <c r="H36" i="3"/>
  <c r="I36" i="3" s="1"/>
  <c r="Q26" i="3"/>
  <c r="S26" i="3" s="1"/>
  <c r="T26" i="3" s="1"/>
  <c r="Q31" i="3"/>
  <c r="S31" i="3" s="1"/>
  <c r="T31" i="3" s="1"/>
  <c r="AB10" i="2"/>
  <c r="AD10" i="2" s="1"/>
  <c r="AE10" i="2" s="1"/>
  <c r="AM7" i="2"/>
  <c r="AO7" i="2" s="1"/>
  <c r="AM31" i="2"/>
  <c r="AO31" i="2" s="1"/>
  <c r="AP31" i="2" s="1"/>
  <c r="F15" i="3"/>
  <c r="H15" i="3" s="1"/>
  <c r="I15" i="3" s="1"/>
  <c r="AW6" i="3"/>
  <c r="AM8" i="2"/>
  <c r="AO8" i="2" s="1"/>
  <c r="AP8" i="2" s="1"/>
  <c r="AM16" i="2"/>
  <c r="AO16" i="2" s="1"/>
  <c r="AP16" i="2" s="1"/>
  <c r="AM18" i="2"/>
  <c r="AO18" i="2" s="1"/>
  <c r="AP18" i="2" s="1"/>
  <c r="AM19" i="2"/>
  <c r="AO19" i="2" s="1"/>
  <c r="AP19" i="2" s="1"/>
  <c r="AM20" i="2"/>
  <c r="AO20" i="2" s="1"/>
  <c r="AP20" i="2" s="1"/>
  <c r="AM21" i="2"/>
  <c r="AO21" i="2" s="1"/>
  <c r="AP21" i="2" s="1"/>
  <c r="AM22" i="2"/>
  <c r="AO22" i="2" s="1"/>
  <c r="AP22" i="2" s="1"/>
  <c r="AM23" i="2"/>
  <c r="AO23" i="2" s="1"/>
  <c r="AP23" i="2" s="1"/>
  <c r="AM24" i="2"/>
  <c r="AO24" i="2" s="1"/>
  <c r="AP24" i="2" s="1"/>
  <c r="AM25" i="2"/>
  <c r="AO25" i="2" s="1"/>
  <c r="AP25" i="2" s="1"/>
  <c r="AM26" i="2"/>
  <c r="AO26" i="2" s="1"/>
  <c r="AP26" i="2" s="1"/>
  <c r="AM27" i="2"/>
  <c r="AO27" i="2" s="1"/>
  <c r="AP27" i="2" s="1"/>
  <c r="AM29" i="2"/>
  <c r="AO29" i="2" s="1"/>
  <c r="AP29" i="2" s="1"/>
  <c r="AM5" i="1"/>
  <c r="AO5" i="1" s="1"/>
  <c r="AP5" i="1" s="1"/>
  <c r="AM7" i="1"/>
  <c r="AO7" i="1" s="1"/>
  <c r="AP7" i="1" s="1"/>
  <c r="AM8" i="1"/>
  <c r="AO8" i="1" s="1"/>
  <c r="AP8" i="1" s="1"/>
  <c r="AM9" i="1"/>
  <c r="AO9" i="1" s="1"/>
  <c r="AP9" i="1" s="1"/>
  <c r="AM10" i="1"/>
  <c r="AO10" i="1" s="1"/>
  <c r="AP10" i="1" s="1"/>
  <c r="AM15" i="1"/>
  <c r="AO15" i="1" s="1"/>
  <c r="AP15" i="1" s="1"/>
  <c r="AM19" i="1"/>
  <c r="AO19" i="1" s="1"/>
  <c r="AP19" i="1" s="1"/>
  <c r="AM20" i="1"/>
  <c r="AO20" i="1" s="1"/>
  <c r="AP20" i="1" s="1"/>
  <c r="AM21" i="1"/>
  <c r="AO21" i="1" s="1"/>
  <c r="AP21" i="1" s="1"/>
  <c r="AM22" i="1"/>
  <c r="AO22" i="1" s="1"/>
  <c r="AP22" i="1" s="1"/>
  <c r="AM23" i="1"/>
  <c r="AO23" i="1" s="1"/>
  <c r="AP23" i="1" s="1"/>
  <c r="Q8" i="1"/>
  <c r="S8" i="1" s="1"/>
  <c r="T8" i="1" s="1"/>
  <c r="Q14" i="1"/>
  <c r="S14" i="1" s="1"/>
  <c r="T14" i="1" s="1"/>
  <c r="Q17" i="1"/>
  <c r="S17" i="1" s="1"/>
  <c r="T17" i="1" s="1"/>
  <c r="Q21" i="1"/>
  <c r="S21" i="1" s="1"/>
  <c r="T21" i="1" s="1"/>
  <c r="Q22" i="1"/>
  <c r="S22" i="1" s="1"/>
  <c r="T22" i="1" s="1"/>
  <c r="Q27" i="1"/>
  <c r="S27" i="1" s="1"/>
  <c r="T27" i="1" s="1"/>
  <c r="F4" i="1"/>
  <c r="H4" i="1" s="1"/>
  <c r="I4" i="1" s="1"/>
  <c r="F6" i="1"/>
  <c r="H6" i="1" s="1"/>
  <c r="I6" i="1" s="1"/>
  <c r="F8" i="1"/>
  <c r="H8" i="1" s="1"/>
  <c r="I8" i="1" s="1"/>
  <c r="F12" i="1"/>
  <c r="H12" i="1" s="1"/>
  <c r="I12" i="1" s="1"/>
  <c r="F13" i="1"/>
  <c r="H13" i="1" s="1"/>
  <c r="I13" i="1" s="1"/>
  <c r="F23" i="1"/>
  <c r="H23" i="1" s="1"/>
  <c r="I23" i="1" s="1"/>
  <c r="F24" i="1"/>
  <c r="H24" i="1" s="1"/>
  <c r="I24" i="1" s="1"/>
  <c r="Q5" i="3"/>
  <c r="Q6" i="3"/>
  <c r="S6" i="3" s="1"/>
  <c r="T6" i="3" s="1"/>
  <c r="Q12" i="3"/>
  <c r="S12" i="3" s="1"/>
  <c r="T12" i="3" s="1"/>
  <c r="Q13" i="3"/>
  <c r="S13" i="3" s="1"/>
  <c r="T13" i="3" s="1"/>
  <c r="Q14" i="3"/>
  <c r="S14" i="3" s="1"/>
  <c r="T14" i="3" s="1"/>
  <c r="Q15" i="3"/>
  <c r="S15" i="3" s="1"/>
  <c r="T15" i="3" s="1"/>
  <c r="Q16" i="3"/>
  <c r="S16" i="3" s="1"/>
  <c r="T16" i="3" s="1"/>
  <c r="Q19" i="3"/>
  <c r="S19" i="3" s="1"/>
  <c r="T19" i="3" s="1"/>
  <c r="Q20" i="3"/>
  <c r="S20" i="3" s="1"/>
  <c r="T20" i="3" s="1"/>
  <c r="Q21" i="3"/>
  <c r="S21" i="3" s="1"/>
  <c r="T21" i="3" s="1"/>
  <c r="Q22" i="3"/>
  <c r="S22" i="3" s="1"/>
  <c r="T22" i="3" s="1"/>
  <c r="Q24" i="3"/>
  <c r="S24" i="3" s="1"/>
  <c r="T24" i="3" s="1"/>
  <c r="Q28" i="3"/>
  <c r="S28" i="3" s="1"/>
  <c r="T28" i="3" s="1"/>
  <c r="Q30" i="3"/>
  <c r="S30" i="3" s="1"/>
  <c r="T30" i="3" s="1"/>
  <c r="Q32" i="3"/>
  <c r="S32" i="3" s="1"/>
  <c r="T32" i="3" s="1"/>
  <c r="Q33" i="3"/>
  <c r="S33" i="3" s="1"/>
  <c r="T33" i="3" s="1"/>
  <c r="Q36" i="3"/>
  <c r="S36" i="3" s="1"/>
  <c r="T36" i="3" s="1"/>
  <c r="Q43" i="3"/>
  <c r="S43" i="3" s="1"/>
  <c r="T43" i="3" s="1"/>
  <c r="Q44" i="3"/>
  <c r="S44" i="3" s="1"/>
  <c r="T44" i="3" s="1"/>
  <c r="Q45" i="3"/>
  <c r="S45" i="3" s="1"/>
  <c r="T45" i="3" s="1"/>
  <c r="Q46" i="3"/>
  <c r="S46" i="3" s="1"/>
  <c r="T46" i="3" s="1"/>
  <c r="Q47" i="3"/>
  <c r="S47" i="3" s="1"/>
  <c r="T47" i="3" s="1"/>
  <c r="Q49" i="3"/>
  <c r="S49" i="3" s="1"/>
  <c r="T49" i="3" s="1"/>
  <c r="Q53" i="3"/>
  <c r="S53" i="3" s="1"/>
  <c r="T53" i="3" s="1"/>
  <c r="Q54" i="3"/>
  <c r="S54" i="3" s="1"/>
  <c r="T54" i="3" s="1"/>
  <c r="Q56" i="3"/>
  <c r="S56" i="3" s="1"/>
  <c r="T56" i="3" s="1"/>
  <c r="Q59" i="3"/>
  <c r="S59" i="3" s="1"/>
  <c r="T59" i="3" s="1"/>
  <c r="Q60" i="3"/>
  <c r="S60" i="3" s="1"/>
  <c r="T60" i="3" s="1"/>
  <c r="F8" i="3"/>
  <c r="H8" i="3" s="1"/>
  <c r="F13" i="3"/>
  <c r="F17" i="3"/>
  <c r="F20" i="3"/>
  <c r="H20" i="3" s="1"/>
  <c r="I20" i="3" s="1"/>
  <c r="F25" i="3"/>
  <c r="H25" i="3" s="1"/>
  <c r="I25" i="3" s="1"/>
  <c r="F29" i="3"/>
  <c r="F30" i="3"/>
  <c r="H30" i="3" s="1"/>
  <c r="I30" i="3" s="1"/>
  <c r="F32" i="3"/>
  <c r="H32" i="3" s="1"/>
  <c r="I32" i="3" s="1"/>
  <c r="F35" i="3"/>
  <c r="H35" i="3" s="1"/>
  <c r="I35" i="3" s="1"/>
  <c r="AB5" i="2"/>
  <c r="AB6" i="2"/>
  <c r="AD6" i="2" s="1"/>
  <c r="AE6" i="2" s="1"/>
  <c r="AB7" i="2"/>
  <c r="AB8" i="2"/>
  <c r="AB9" i="2"/>
  <c r="AD9" i="2" s="1"/>
  <c r="AE9" i="2" s="1"/>
  <c r="AB13" i="2"/>
  <c r="AD13" i="2" s="1"/>
  <c r="AE13" i="2" s="1"/>
  <c r="AB18" i="2"/>
  <c r="AD18" i="2" s="1"/>
  <c r="AE18" i="2" s="1"/>
  <c r="AB20" i="2"/>
  <c r="AB21" i="2"/>
  <c r="AD21" i="2" s="1"/>
  <c r="AE21" i="2" s="1"/>
  <c r="AB23" i="2"/>
  <c r="AD23" i="2" s="1"/>
  <c r="AE23" i="2" s="1"/>
  <c r="AB27" i="2"/>
  <c r="AB30" i="2"/>
  <c r="AD30" i="2" s="1"/>
  <c r="AE30" i="2" s="1"/>
  <c r="AB34" i="2"/>
  <c r="AD34" i="2" s="1"/>
  <c r="AE34" i="2" s="1"/>
  <c r="Q5" i="2"/>
  <c r="S5" i="2" s="1"/>
  <c r="T5" i="2" s="1"/>
  <c r="Q7" i="2"/>
  <c r="Q9" i="2"/>
  <c r="S9" i="2" s="1"/>
  <c r="T9" i="2" s="1"/>
  <c r="Q10" i="2"/>
  <c r="S10" i="2" s="1"/>
  <c r="T10" i="2" s="1"/>
  <c r="Q13" i="2"/>
  <c r="S13" i="2" s="1"/>
  <c r="T13" i="2" s="1"/>
  <c r="Q16" i="2"/>
  <c r="S16" i="2" s="1"/>
  <c r="T16" i="2" s="1"/>
  <c r="Q18" i="2"/>
  <c r="S18" i="2" s="1"/>
  <c r="T18" i="2" s="1"/>
  <c r="Q20" i="2"/>
  <c r="S20" i="2" s="1"/>
  <c r="T20" i="2" s="1"/>
  <c r="Q21" i="2"/>
  <c r="S21" i="2" s="1"/>
  <c r="T21" i="2" s="1"/>
  <c r="Q22" i="2"/>
  <c r="S22" i="2" s="1"/>
  <c r="T22" i="2" s="1"/>
  <c r="Q23" i="2"/>
  <c r="S23" i="2" s="1"/>
  <c r="T23" i="2" s="1"/>
  <c r="Q24" i="2"/>
  <c r="S24" i="2" s="1"/>
  <c r="T24" i="2" s="1"/>
  <c r="Q28" i="2"/>
  <c r="S28" i="2" s="1"/>
  <c r="T28" i="2" s="1"/>
  <c r="Q30" i="2"/>
  <c r="S30" i="2" s="1"/>
  <c r="T30" i="2" s="1"/>
  <c r="Q33" i="2"/>
  <c r="S33" i="2" s="1"/>
  <c r="T33" i="2" s="1"/>
  <c r="Q38" i="2"/>
  <c r="S38" i="2" s="1"/>
  <c r="T38" i="2" s="1"/>
  <c r="Q42" i="2"/>
  <c r="S42" i="2" s="1"/>
  <c r="T42" i="2" s="1"/>
  <c r="F3" i="2"/>
  <c r="F5" i="2"/>
  <c r="H5" i="2" s="1"/>
  <c r="I5" i="2" s="1"/>
  <c r="F6" i="2"/>
  <c r="H6" i="2" s="1"/>
  <c r="I6" i="2" s="1"/>
  <c r="F7" i="2"/>
  <c r="H7" i="2" s="1"/>
  <c r="I7" i="2" s="1"/>
  <c r="T55" i="3"/>
  <c r="T51" i="3"/>
  <c r="T35" i="3"/>
  <c r="T27" i="3"/>
  <c r="T23" i="3"/>
  <c r="T11" i="3"/>
  <c r="T7" i="3"/>
  <c r="AP30" i="2"/>
  <c r="AP14" i="2"/>
  <c r="AP10" i="2"/>
  <c r="AE27" i="2"/>
  <c r="AE19" i="2"/>
  <c r="AE11" i="2"/>
  <c r="AE7" i="2"/>
  <c r="T41" i="2"/>
  <c r="T37" i="2"/>
  <c r="T29" i="2"/>
  <c r="T17" i="2"/>
  <c r="I18" i="1"/>
  <c r="AA13" i="1"/>
  <c r="E26" i="1"/>
  <c r="E9" i="2"/>
  <c r="P44" i="2"/>
  <c r="AA41" i="2"/>
  <c r="AL33" i="2"/>
  <c r="AV9" i="3"/>
  <c r="AL7" i="3"/>
  <c r="AA7" i="3"/>
  <c r="E37" i="3"/>
  <c r="AZ6" i="3"/>
  <c r="T61" i="3"/>
  <c r="T58" i="3"/>
  <c r="T57" i="3"/>
  <c r="T50" i="3"/>
  <c r="T48" i="3"/>
  <c r="T42" i="3"/>
  <c r="T41" i="3"/>
  <c r="T40" i="3"/>
  <c r="T29" i="3"/>
  <c r="T18" i="3"/>
  <c r="T3" i="3"/>
  <c r="I31" i="3"/>
  <c r="I26" i="3"/>
  <c r="I23" i="3"/>
  <c r="I19" i="3"/>
  <c r="I14" i="3"/>
  <c r="I12" i="3"/>
  <c r="I11" i="3"/>
  <c r="I10" i="3"/>
  <c r="I5" i="3"/>
  <c r="I3" i="3"/>
  <c r="AP32" i="2"/>
  <c r="AP9" i="2"/>
  <c r="AP4" i="2"/>
  <c r="AE36" i="2"/>
  <c r="AE28" i="2"/>
  <c r="AE24" i="2"/>
  <c r="AE20" i="2"/>
  <c r="AE16" i="2"/>
  <c r="AE12" i="2"/>
  <c r="AE8" i="2"/>
  <c r="AE4" i="2"/>
  <c r="T40" i="2"/>
  <c r="T35" i="2"/>
  <c r="T32" i="2"/>
  <c r="T19" i="2"/>
  <c r="T12" i="2"/>
  <c r="T8" i="2"/>
  <c r="T4" i="2"/>
  <c r="T3" i="2"/>
  <c r="I8" i="2"/>
  <c r="AF13" i="1"/>
  <c r="AW9" i="3" l="1"/>
  <c r="AW24" i="3" s="1"/>
  <c r="AY8" i="3"/>
  <c r="AZ8" i="3" s="1"/>
  <c r="AZ4" i="3"/>
  <c r="AM7" i="3"/>
  <c r="AW23" i="3" s="1"/>
  <c r="AP4" i="3"/>
  <c r="AO7" i="3"/>
  <c r="AB7" i="3"/>
  <c r="AW22" i="3" s="1"/>
  <c r="AD4" i="3"/>
  <c r="Q62" i="3"/>
  <c r="AW21" i="3" s="1"/>
  <c r="S5" i="3"/>
  <c r="H37" i="3"/>
  <c r="I8" i="3"/>
  <c r="F37" i="3"/>
  <c r="AW20" i="3" s="1"/>
  <c r="AM33" i="2"/>
  <c r="AW19" i="3" s="1"/>
  <c r="AP7" i="2"/>
  <c r="AO33" i="2"/>
  <c r="AB41" i="2"/>
  <c r="AW18" i="3" s="1"/>
  <c r="AD5" i="2"/>
  <c r="AE5" i="2" s="1"/>
  <c r="S44" i="2"/>
  <c r="Q44" i="2"/>
  <c r="AW17" i="3" s="1"/>
  <c r="F9" i="2"/>
  <c r="AW16" i="3" s="1"/>
  <c r="H3" i="2"/>
  <c r="AM30" i="1"/>
  <c r="AW15" i="3" s="1"/>
  <c r="AO3" i="1"/>
  <c r="AP3" i="1" s="1"/>
  <c r="Q28" i="1"/>
  <c r="AW13" i="3" s="1"/>
  <c r="AN30" i="1"/>
  <c r="R28" i="1"/>
  <c r="T3" i="1"/>
  <c r="S28" i="1" s="1"/>
  <c r="AY13" i="3" s="1"/>
  <c r="P28" i="1"/>
  <c r="AL30" i="1"/>
  <c r="AD3" i="1"/>
  <c r="F26" i="1"/>
  <c r="AW12" i="3" s="1"/>
  <c r="H26" i="1"/>
  <c r="I26" i="1" s="1"/>
  <c r="AZ12" i="3" s="1"/>
  <c r="AY9" i="3" l="1"/>
  <c r="AZ9" i="3" s="1"/>
  <c r="AZ24" i="3" s="1"/>
  <c r="AP7" i="3"/>
  <c r="AZ23" i="3" s="1"/>
  <c r="AY23" i="3"/>
  <c r="AD7" i="3"/>
  <c r="AE4" i="3"/>
  <c r="T5" i="3"/>
  <c r="S62" i="3"/>
  <c r="I37" i="3"/>
  <c r="AZ20" i="3" s="1"/>
  <c r="AY20" i="3"/>
  <c r="AP33" i="2"/>
  <c r="AZ19" i="3" s="1"/>
  <c r="AY19" i="3"/>
  <c r="AD41" i="2"/>
  <c r="T44" i="2"/>
  <c r="AZ17" i="3" s="1"/>
  <c r="AY17" i="3"/>
  <c r="H9" i="2"/>
  <c r="I3" i="2"/>
  <c r="AW25" i="3"/>
  <c r="AW27" i="3" s="1"/>
  <c r="AV27" i="3" s="1"/>
  <c r="AO30" i="1"/>
  <c r="AY15" i="3" s="1"/>
  <c r="AE3" i="1"/>
  <c r="AE13" i="1" s="1"/>
  <c r="AZ14" i="3" s="1"/>
  <c r="AD13" i="1"/>
  <c r="AY14" i="3" s="1"/>
  <c r="T28" i="1"/>
  <c r="AZ13" i="3" s="1"/>
  <c r="AX13" i="3"/>
  <c r="AX15" i="3"/>
  <c r="AY12" i="3"/>
  <c r="AY24" i="3" l="1"/>
  <c r="AY22" i="3"/>
  <c r="AE7" i="3"/>
  <c r="AZ22" i="3" s="1"/>
  <c r="T62" i="3"/>
  <c r="AZ21" i="3" s="1"/>
  <c r="AY21" i="3"/>
  <c r="AY18" i="3"/>
  <c r="AE41" i="2"/>
  <c r="AZ18" i="3" s="1"/>
  <c r="I9" i="2"/>
  <c r="AZ16" i="3" s="1"/>
  <c r="AY16" i="3"/>
  <c r="AP30" i="1"/>
  <c r="AZ15" i="3" s="1"/>
  <c r="AX25" i="3"/>
  <c r="AX27" i="3" s="1"/>
  <c r="AX29" i="3" s="1"/>
  <c r="AY25" i="3" l="1"/>
  <c r="AY28" i="3" s="1"/>
  <c r="AZ25" i="3"/>
  <c r="AZ27" i="3" s="1"/>
</calcChain>
</file>

<file path=xl/sharedStrings.xml><?xml version="1.0" encoding="utf-8"?>
<sst xmlns="http://schemas.openxmlformats.org/spreadsheetml/2006/main" count="561" uniqueCount="283">
  <si>
    <t>BLOCK</t>
  </si>
  <si>
    <t>LOT</t>
  </si>
  <si>
    <t>OCCUPANT</t>
  </si>
  <si>
    <t>PREVIOUS</t>
  </si>
  <si>
    <t>CURRENT</t>
  </si>
  <si>
    <t>CONS</t>
  </si>
  <si>
    <t>USAGE</t>
  </si>
  <si>
    <t>LOSS</t>
  </si>
  <si>
    <t>DUE</t>
  </si>
  <si>
    <t>Magdalena Pascua</t>
  </si>
  <si>
    <t>Marivic Balimbin</t>
  </si>
  <si>
    <t>Hellen Bernardo</t>
  </si>
  <si>
    <t>Ivan Maximo</t>
  </si>
  <si>
    <t>Rudy/Phany Cabrera</t>
  </si>
  <si>
    <t>Elsie De joya</t>
  </si>
  <si>
    <t>Constancia Foronda</t>
  </si>
  <si>
    <t>Luz Berbano</t>
  </si>
  <si>
    <t>Reynaldo Lucas</t>
  </si>
  <si>
    <t>Jose Abad</t>
  </si>
  <si>
    <t>Julieta Laxamana</t>
  </si>
  <si>
    <t>Santiago Juan</t>
  </si>
  <si>
    <t>Malou Dela Cruz</t>
  </si>
  <si>
    <t>Charito Lucas</t>
  </si>
  <si>
    <t>Lyndon Dela Cruz</t>
  </si>
  <si>
    <t>Mr. Accad</t>
  </si>
  <si>
    <t>Rigoberto Escobar</t>
  </si>
  <si>
    <t>Reynaldo Gaffud</t>
  </si>
  <si>
    <t>Melody Pascua</t>
  </si>
  <si>
    <t>Gina Perico</t>
  </si>
  <si>
    <t>MIN</t>
  </si>
  <si>
    <t>Omar Bautista</t>
  </si>
  <si>
    <t>A. Redondo</t>
  </si>
  <si>
    <t>Raffy Ong</t>
  </si>
  <si>
    <t>Luis Gadduang</t>
  </si>
  <si>
    <t>Maribel Dulin</t>
  </si>
  <si>
    <t>Rosario Taguba</t>
  </si>
  <si>
    <t>Jerry Agcaoili</t>
  </si>
  <si>
    <t>Ronald Gaffud</t>
  </si>
  <si>
    <t>Roberto Maramag</t>
  </si>
  <si>
    <t>Virgilio Magtanung</t>
  </si>
  <si>
    <t>Mr. Palomar</t>
  </si>
  <si>
    <t>Mrs. Valmores/Lastica</t>
  </si>
  <si>
    <t>Reynaldo Antonio</t>
  </si>
  <si>
    <t>CLOSE</t>
  </si>
  <si>
    <t>Thelma Andres</t>
  </si>
  <si>
    <t>Abraham Balingue</t>
  </si>
  <si>
    <t>Rafael Accad</t>
  </si>
  <si>
    <t>Norberto Cayme</t>
  </si>
  <si>
    <t>Cecilio Racimo</t>
  </si>
  <si>
    <t>Alex Villanueva</t>
  </si>
  <si>
    <t>Mauro Albano</t>
  </si>
  <si>
    <t>Luvilinda Torres</t>
  </si>
  <si>
    <t>Elsa Verzosa</t>
  </si>
  <si>
    <t>Edgar Lorenzo</t>
  </si>
  <si>
    <t>Nelita Chavez</t>
  </si>
  <si>
    <t>Ma. Theresa Villas</t>
  </si>
  <si>
    <t>Josephine Deang</t>
  </si>
  <si>
    <t>Olivia Rosario</t>
  </si>
  <si>
    <t>Teresita Dela Cruz</t>
  </si>
  <si>
    <t>Julian Alindayu</t>
  </si>
  <si>
    <t>Romeo Santiago/Alvarez</t>
  </si>
  <si>
    <t>Vacant</t>
  </si>
  <si>
    <t>Lilia Blas</t>
  </si>
  <si>
    <t>Virgilio Lorenzo</t>
  </si>
  <si>
    <t>Chita Donato D3</t>
  </si>
  <si>
    <t>Ruby Santiago</t>
  </si>
  <si>
    <t>Amelia Aglian</t>
  </si>
  <si>
    <t>Chita Donato D2</t>
  </si>
  <si>
    <t>Gladnez Cortes</t>
  </si>
  <si>
    <t>Joey Judi</t>
  </si>
  <si>
    <t>Jong Nueza</t>
  </si>
  <si>
    <t>Bernard Evangelista</t>
  </si>
  <si>
    <t>TOTAL</t>
  </si>
  <si>
    <t>Jose Donato</t>
  </si>
  <si>
    <t>Orlando Mupas</t>
  </si>
  <si>
    <t>Cheryl Camero</t>
  </si>
  <si>
    <t>Jimmy Latigay</t>
  </si>
  <si>
    <t>Roderick Cadauan/Neneng</t>
  </si>
  <si>
    <t>Emmanuel Agustin</t>
  </si>
  <si>
    <t>Crispolo Gonzales</t>
  </si>
  <si>
    <t>Elmer Soriano</t>
  </si>
  <si>
    <t>Arthur Panlaqui</t>
  </si>
  <si>
    <t>Marilyn Torres Baldos</t>
  </si>
  <si>
    <t>Mr. Baligod</t>
  </si>
  <si>
    <t>Ma. Theresa Maramag</t>
  </si>
  <si>
    <t>Marites Tolentino</t>
  </si>
  <si>
    <t>Danilo Respicio</t>
  </si>
  <si>
    <t>Marcelo Bumindang</t>
  </si>
  <si>
    <t>Revelito Flores</t>
  </si>
  <si>
    <t>Conrado Delos Reyes</t>
  </si>
  <si>
    <t>Ernesto Villacampa/Neneng</t>
  </si>
  <si>
    <t>Rogelio Malabad</t>
  </si>
  <si>
    <t>Lilia Castillo</t>
  </si>
  <si>
    <t>John Deza</t>
  </si>
  <si>
    <t>Caridad Ramos</t>
  </si>
  <si>
    <t>Ricardo Bangcod</t>
  </si>
  <si>
    <t>Erlinda Labog</t>
  </si>
  <si>
    <t>Fatima Vicente</t>
  </si>
  <si>
    <t>Oscar Idmilao</t>
  </si>
  <si>
    <t>Mila Cayabyab</t>
  </si>
  <si>
    <t>Perla Panganiban</t>
  </si>
  <si>
    <t>Jane Cabauatan</t>
  </si>
  <si>
    <t>Ma. Luisa Gonzales</t>
  </si>
  <si>
    <t>Josephine Calano</t>
  </si>
  <si>
    <t>Erlinda Sarmiento</t>
  </si>
  <si>
    <t>Atty. Simangan</t>
  </si>
  <si>
    <t>Leotila Dauag</t>
  </si>
  <si>
    <t>Mr. Perez</t>
  </si>
  <si>
    <t>Mary Grace Acosta</t>
  </si>
  <si>
    <t>Joanah Segovia</t>
  </si>
  <si>
    <t>Rene Respicio</t>
  </si>
  <si>
    <t>Lucita Tatil</t>
  </si>
  <si>
    <t>Mel Nuñez</t>
  </si>
  <si>
    <t>Fernando Santos</t>
  </si>
  <si>
    <t>Sandy Matias</t>
  </si>
  <si>
    <t>C. Javier</t>
  </si>
  <si>
    <t>Yolanda Foronda</t>
  </si>
  <si>
    <t>Camilo Saddam</t>
  </si>
  <si>
    <t>Ignacio Gammad</t>
  </si>
  <si>
    <t>Rowena Uy</t>
  </si>
  <si>
    <t>Brando Pasion</t>
  </si>
  <si>
    <t>Teresita Rossini</t>
  </si>
  <si>
    <t>Job Carbon</t>
  </si>
  <si>
    <t>Janet Domingo</t>
  </si>
  <si>
    <t>Macario Notarte</t>
  </si>
  <si>
    <t>Margarita Stark</t>
  </si>
  <si>
    <t>Patrick Marayag</t>
  </si>
  <si>
    <t>Edgar Zara</t>
  </si>
  <si>
    <t>Willy Fontanilla</t>
  </si>
  <si>
    <t>Joel De Leon/Marlon Locsin</t>
  </si>
  <si>
    <t>Joel Balabbo</t>
  </si>
  <si>
    <t>Arlene Basilio</t>
  </si>
  <si>
    <t>Romel Macaspac</t>
  </si>
  <si>
    <t>Delia De Guzman</t>
  </si>
  <si>
    <t>Joyce Agcaoili</t>
  </si>
  <si>
    <t>Jerry Garcia</t>
  </si>
  <si>
    <t>David Agacer</t>
  </si>
  <si>
    <t>Corazon Tutaan</t>
  </si>
  <si>
    <t>Bonifacio Taguba</t>
  </si>
  <si>
    <t>Francisco Vizconde</t>
  </si>
  <si>
    <t>Silvia Domingo</t>
  </si>
  <si>
    <t>Alfredo Mangabat</t>
  </si>
  <si>
    <t>Melanie Taguba</t>
  </si>
  <si>
    <t>Francisco Isidro</t>
  </si>
  <si>
    <t>Anita Lariosan</t>
  </si>
  <si>
    <t>Andres Pascua</t>
  </si>
  <si>
    <t>James Lim</t>
  </si>
  <si>
    <t>Jadelyn Gammad</t>
  </si>
  <si>
    <t>Lorenzo Blas</t>
  </si>
  <si>
    <t>Mylene Concepcion</t>
  </si>
  <si>
    <t>Francisco Cadiente</t>
  </si>
  <si>
    <t>Charry Pasion</t>
  </si>
  <si>
    <t>37/39</t>
  </si>
  <si>
    <t>Christian Tambauan</t>
  </si>
  <si>
    <t>Agnes Cadiente</t>
  </si>
  <si>
    <t>Adelina Pasion</t>
  </si>
  <si>
    <t>Pedro Pasion</t>
  </si>
  <si>
    <t>Joven Danao</t>
  </si>
  <si>
    <t>Emilia Foronda</t>
  </si>
  <si>
    <t>Dizon/Melanie Domingo</t>
  </si>
  <si>
    <t>Edward Hilario</t>
  </si>
  <si>
    <t>EXEC</t>
  </si>
  <si>
    <t>Menchie Cruz</t>
  </si>
  <si>
    <t>Flordeliza Agustin/Analyn</t>
  </si>
  <si>
    <t>Evelyn Mallillin</t>
  </si>
  <si>
    <t>Aurora Donato</t>
  </si>
  <si>
    <t>Angel Bernardo</t>
  </si>
  <si>
    <t>Leilanie Corpuz</t>
  </si>
  <si>
    <t>Arsenio Quitalig</t>
  </si>
  <si>
    <t>Jun Acosta</t>
  </si>
  <si>
    <t>Aristotle Leonardo/Aglian</t>
  </si>
  <si>
    <t>Rey Calizar</t>
  </si>
  <si>
    <t>Melinda Martin</t>
  </si>
  <si>
    <t>Aurora Racela</t>
  </si>
  <si>
    <t>Marciano/Teresa Uy</t>
  </si>
  <si>
    <t>Rod Tan</t>
  </si>
  <si>
    <t>COMM</t>
  </si>
  <si>
    <t>ELITE</t>
  </si>
  <si>
    <t>Enelyn Pacuan</t>
  </si>
  <si>
    <t>Arcel Capuchino</t>
  </si>
  <si>
    <t>Josephine Gomez</t>
  </si>
  <si>
    <t>AIRCON</t>
  </si>
  <si>
    <t>Rosito Alvarez</t>
  </si>
  <si>
    <t>Norma Capuchino</t>
  </si>
  <si>
    <t>Krisha Sapin</t>
  </si>
  <si>
    <t>Vicente Quinto</t>
  </si>
  <si>
    <t>Lorna Aglibot</t>
  </si>
  <si>
    <t>Roberto Ilao</t>
  </si>
  <si>
    <t>Rey Dela Cruz</t>
  </si>
  <si>
    <t>Edna Pasamonte</t>
  </si>
  <si>
    <t>Alex Ora</t>
  </si>
  <si>
    <t>Jennie Sanchez</t>
  </si>
  <si>
    <t>Ernesto Tamayo</t>
  </si>
  <si>
    <t>Emybelle Dupaya</t>
  </si>
  <si>
    <t>Senen/Jerome Adaya</t>
  </si>
  <si>
    <t>Sol Salazar</t>
  </si>
  <si>
    <t>Florencio Malenab</t>
  </si>
  <si>
    <t>Alice Mariano</t>
  </si>
  <si>
    <t>Nelson Reyes</t>
  </si>
  <si>
    <t>Albert Tolentino</t>
  </si>
  <si>
    <t>Mary Jane Luzadas</t>
  </si>
  <si>
    <t>Roy Malicad</t>
  </si>
  <si>
    <t>Ofelia Gamboa</t>
  </si>
  <si>
    <t>Eduardo Garcia</t>
  </si>
  <si>
    <t>Jenny Danao / Owie Ichavez</t>
  </si>
  <si>
    <t>Nestor Basa</t>
  </si>
  <si>
    <t>Mendoza</t>
  </si>
  <si>
    <t>Laura Liban</t>
  </si>
  <si>
    <t>Francisca Cabauatan</t>
  </si>
  <si>
    <t>Ma Magdalena Ranchez</t>
  </si>
  <si>
    <t>Mr. Dongguines</t>
  </si>
  <si>
    <t>Flor Sanchez/DENR</t>
  </si>
  <si>
    <t>Tony Ramirez</t>
  </si>
  <si>
    <t>Mr. Lavela</t>
  </si>
  <si>
    <t>Dean Mark Mamaril</t>
  </si>
  <si>
    <t>Mariano Usita</t>
  </si>
  <si>
    <t>Cesar Salazar</t>
  </si>
  <si>
    <t>Nicolas Ochoa</t>
  </si>
  <si>
    <t>Villanueva/Quitalig</t>
  </si>
  <si>
    <t>Fabian Reyes</t>
  </si>
  <si>
    <t>Zeenat Molina</t>
  </si>
  <si>
    <t>Marites Velarde</t>
  </si>
  <si>
    <t>33/35.</t>
  </si>
  <si>
    <t>Mr Medrano</t>
  </si>
  <si>
    <t>Virginia Del Rosario</t>
  </si>
  <si>
    <t>Elizabeth Santos</t>
  </si>
  <si>
    <t>Carmencita Alonzo</t>
  </si>
  <si>
    <t>Jerry Malano</t>
  </si>
  <si>
    <t>Ella Tallano</t>
  </si>
  <si>
    <t>Liezl Arano</t>
  </si>
  <si>
    <t>Catherine Paltao</t>
  </si>
  <si>
    <t>Antonio Pasion</t>
  </si>
  <si>
    <t>Jose Tattao</t>
  </si>
  <si>
    <t>Manuel Liban</t>
  </si>
  <si>
    <t>A. Buenaventura</t>
  </si>
  <si>
    <t>Annaliza Pilar</t>
  </si>
  <si>
    <t>Edwin Enconmienda</t>
  </si>
  <si>
    <t>Marychris Orbito</t>
  </si>
  <si>
    <t>Rodel Ifurung</t>
  </si>
  <si>
    <t>Naneth Ramirez/Orbito</t>
  </si>
  <si>
    <t>Arthur Gamicera</t>
  </si>
  <si>
    <t>Janet Ylagan</t>
  </si>
  <si>
    <t>Fredes Ramil</t>
  </si>
  <si>
    <t>Rene Saplan</t>
  </si>
  <si>
    <t xml:space="preserve"> </t>
  </si>
  <si>
    <t>Milky orRosemarie Orden</t>
  </si>
  <si>
    <t>Cherry Miguel/Bugayong</t>
  </si>
  <si>
    <t>Mrs. Tesing Javate</t>
  </si>
  <si>
    <t>Jodelyn Gammad</t>
  </si>
  <si>
    <t>Bob Malana</t>
  </si>
  <si>
    <t>Skybeeh Pil</t>
  </si>
  <si>
    <t>Myrna Gannaban</t>
  </si>
  <si>
    <t>Jim Hermogenes</t>
  </si>
  <si>
    <t>SAGARIO/Valcos</t>
  </si>
  <si>
    <t>Milagros Hammond</t>
  </si>
  <si>
    <t>Caroline Tangan-w tank</t>
  </si>
  <si>
    <t>Mrs. Aglian-w tank</t>
  </si>
  <si>
    <t>Wayne Sabado CUT</t>
  </si>
  <si>
    <t>Bernard Ora -W TANK</t>
  </si>
  <si>
    <t>Date Paid</t>
  </si>
  <si>
    <t>Liezel Jumaquio</t>
  </si>
  <si>
    <t>Note:</t>
  </si>
  <si>
    <t>Cut</t>
  </si>
  <si>
    <t>Close</t>
  </si>
  <si>
    <t>NEW RATE</t>
  </si>
  <si>
    <t>0-10</t>
  </si>
  <si>
    <t>21-30</t>
  </si>
  <si>
    <t>11-20</t>
  </si>
  <si>
    <t>31-40</t>
  </si>
  <si>
    <t>41-UP</t>
  </si>
  <si>
    <t>CM</t>
  </si>
  <si>
    <t>RATE</t>
  </si>
  <si>
    <t>Mr.Gonzales</t>
  </si>
  <si>
    <t>Ceasar Reyes-CLOSED</t>
  </si>
  <si>
    <t>Lorna Aglibot same  B9L9</t>
  </si>
  <si>
    <t>Norminda Costes</t>
  </si>
  <si>
    <t>Alex Portugal-deepwell</t>
  </si>
  <si>
    <t xml:space="preserve">  </t>
  </si>
  <si>
    <t>ARTECH</t>
  </si>
  <si>
    <t>MIN.       7</t>
  </si>
  <si>
    <t>Closed</t>
  </si>
  <si>
    <t>Minimum</t>
  </si>
  <si>
    <t>MAY 2025 WATER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</si>
</sst>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4" borderId="4" applyNumberFormat="0" applyAlignment="0" applyProtection="0"/>
  </cellStyleXfs>
  <cellXfs count="74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43" fontId="0" fillId="0" borderId="1" xfId="1" applyFont="1" applyBorder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43" fontId="0" fillId="0" borderId="0" xfId="0" applyNumberFormat="1"/>
    <xf numFmtId="16" fontId="0" fillId="0" borderId="1" xfId="0" quotePrefix="1" applyNumberFormat="1" applyBorder="1"/>
    <xf numFmtId="0" fontId="0" fillId="0" borderId="3" xfId="0" applyBorder="1"/>
    <xf numFmtId="0" fontId="0" fillId="0" borderId="1" xfId="0" applyBorder="1" applyAlignment="1">
      <alignment horizontal="right"/>
    </xf>
    <xf numFmtId="0" fontId="2" fillId="5" borderId="1" xfId="2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2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43" fontId="0" fillId="5" borderId="1" xfId="1" applyFont="1" applyFill="1" applyBorder="1"/>
    <xf numFmtId="0" fontId="3" fillId="6" borderId="1" xfId="0" applyFont="1" applyFill="1" applyBorder="1"/>
    <xf numFmtId="43" fontId="3" fillId="6" borderId="1" xfId="1" applyFont="1" applyFill="1" applyBorder="1"/>
    <xf numFmtId="43" fontId="0" fillId="0" borderId="2" xfId="1" applyFont="1" applyBorder="1"/>
    <xf numFmtId="165" fontId="0" fillId="0" borderId="5" xfId="1" applyNumberFormat="1" applyFont="1" applyFill="1" applyBorder="1"/>
    <xf numFmtId="0" fontId="0" fillId="0" borderId="1" xfId="0" applyFont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3" borderId="6" xfId="0" applyFill="1" applyBorder="1" applyAlignment="1">
      <alignment horizontal="center"/>
    </xf>
    <xf numFmtId="43" fontId="0" fillId="0" borderId="6" xfId="0" applyNumberFormat="1" applyBorder="1"/>
    <xf numFmtId="0" fontId="0" fillId="3" borderId="7" xfId="0" applyFill="1" applyBorder="1" applyAlignment="1">
      <alignment horizontal="center"/>
    </xf>
    <xf numFmtId="43" fontId="0" fillId="0" borderId="7" xfId="0" applyNumberFormat="1" applyBorder="1"/>
    <xf numFmtId="43" fontId="0" fillId="0" borderId="6" xfId="1" applyFont="1" applyBorder="1"/>
    <xf numFmtId="43" fontId="0" fillId="0" borderId="7" xfId="1" applyFont="1" applyBorder="1"/>
    <xf numFmtId="0" fontId="0" fillId="0" borderId="6" xfId="0" applyBorder="1"/>
    <xf numFmtId="0" fontId="0" fillId="0" borderId="7" xfId="0" applyBorder="1"/>
    <xf numFmtId="0" fontId="6" fillId="0" borderId="1" xfId="0" applyFont="1" applyBorder="1"/>
    <xf numFmtId="0" fontId="0" fillId="3" borderId="8" xfId="0" applyFill="1" applyBorder="1" applyAlignment="1">
      <alignment horizontal="center"/>
    </xf>
    <xf numFmtId="43" fontId="0" fillId="0" borderId="8" xfId="1" applyFont="1" applyBorder="1"/>
    <xf numFmtId="0" fontId="0" fillId="0" borderId="8" xfId="0" applyBorder="1"/>
    <xf numFmtId="43" fontId="0" fillId="0" borderId="8" xfId="0" applyNumberFormat="1" applyBorder="1"/>
    <xf numFmtId="0" fontId="0" fillId="0" borderId="1" xfId="0" applyFont="1" applyBorder="1" applyAlignment="1">
      <alignment horizontal="left"/>
    </xf>
    <xf numFmtId="0" fontId="6" fillId="0" borderId="0" xfId="0" applyFont="1"/>
    <xf numFmtId="0" fontId="0" fillId="5" borderId="1" xfId="2" applyFont="1" applyFill="1" applyBorder="1"/>
    <xf numFmtId="164" fontId="0" fillId="0" borderId="1" xfId="0" applyNumberFormat="1" applyBorder="1"/>
    <xf numFmtId="17" fontId="0" fillId="0" borderId="1" xfId="0" quotePrefix="1" applyNumberForma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7" fillId="0" borderId="0" xfId="0" applyFont="1"/>
    <xf numFmtId="0" fontId="8" fillId="5" borderId="1" xfId="2" applyFont="1" applyFill="1" applyBorder="1"/>
    <xf numFmtId="0" fontId="8" fillId="0" borderId="1" xfId="0" applyFont="1" applyBorder="1" applyAlignment="1">
      <alignment horizontal="left"/>
    </xf>
    <xf numFmtId="0" fontId="0" fillId="7" borderId="1" xfId="0" applyFont="1" applyFill="1" applyBorder="1"/>
    <xf numFmtId="0" fontId="6" fillId="0" borderId="10" xfId="0" applyFont="1" applyBorder="1"/>
    <xf numFmtId="0" fontId="0" fillId="0" borderId="2" xfId="0" applyBorder="1"/>
    <xf numFmtId="0" fontId="1" fillId="0" borderId="6" xfId="3" applyFont="1" applyFill="1" applyBorder="1"/>
    <xf numFmtId="0" fontId="3" fillId="8" borderId="0" xfId="0" applyFont="1" applyFill="1"/>
    <xf numFmtId="0" fontId="9" fillId="0" borderId="0" xfId="0" applyFont="1" applyBorder="1" applyAlignment="1">
      <alignment wrapText="1"/>
    </xf>
    <xf numFmtId="4" fontId="9" fillId="0" borderId="0" xfId="0" applyNumberFormat="1" applyFont="1" applyBorder="1" applyAlignment="1">
      <alignment wrapText="1"/>
    </xf>
    <xf numFmtId="0" fontId="6" fillId="5" borderId="1" xfId="0" applyFont="1" applyFill="1" applyBorder="1"/>
    <xf numFmtId="0" fontId="6" fillId="5" borderId="1" xfId="2" applyFont="1" applyFill="1" applyBorder="1"/>
    <xf numFmtId="0" fontId="0" fillId="0" borderId="0" xfId="0" applyBorder="1"/>
    <xf numFmtId="0" fontId="0" fillId="9" borderId="0" xfId="0" applyFill="1"/>
    <xf numFmtId="0" fontId="0" fillId="9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43" fontId="0" fillId="9" borderId="0" xfId="1" applyFont="1" applyFill="1"/>
    <xf numFmtId="43" fontId="0" fillId="9" borderId="9" xfId="1" applyFont="1" applyFill="1" applyBorder="1"/>
    <xf numFmtId="164" fontId="0" fillId="9" borderId="0" xfId="0" applyNumberFormat="1" applyFill="1"/>
    <xf numFmtId="0" fontId="0" fillId="0" borderId="0" xfId="0" applyFill="1" applyBorder="1"/>
    <xf numFmtId="0" fontId="3" fillId="1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43" fontId="0" fillId="0" borderId="1" xfId="1" applyFont="1" applyFill="1" applyBorder="1"/>
    <xf numFmtId="43" fontId="0" fillId="0" borderId="7" xfId="1" applyFont="1" applyFill="1" applyBorder="1"/>
    <xf numFmtId="43" fontId="0" fillId="0" borderId="6" xfId="1" applyFont="1" applyFill="1" applyBorder="1"/>
  </cellXfs>
  <cellStyles count="4">
    <cellStyle name="Accent3" xfId="2" builtinId="37"/>
    <cellStyle name="Check Cell" xfId="3" builtinId="23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8"/>
  <sheetViews>
    <sheetView tabSelected="1" topLeftCell="AA4" zoomScaleNormal="100" workbookViewId="0">
      <selection activeCell="AR26" sqref="AR26"/>
    </sheetView>
  </sheetViews>
  <sheetFormatPr defaultColWidth="8.85546875" defaultRowHeight="15" x14ac:dyDescent="0.25"/>
  <cols>
    <col min="3" max="3" width="18.28515625" customWidth="1"/>
    <col min="5" max="5" width="11.42578125" bestFit="1" customWidth="1"/>
    <col min="7" max="7" width="11.28515625" bestFit="1" customWidth="1"/>
    <col min="8" max="8" width="9.85546875" customWidth="1"/>
    <col min="9" max="9" width="11.28515625" bestFit="1" customWidth="1"/>
    <col min="10" max="10" width="10.28515625" customWidth="1"/>
    <col min="11" max="11" width="11.42578125" bestFit="1" customWidth="1"/>
    <col min="12" max="13" width="11.42578125" customWidth="1"/>
    <col min="14" max="14" width="20.7109375" customWidth="1"/>
    <col min="18" max="18" width="10.140625" bestFit="1" customWidth="1"/>
    <col min="19" max="19" width="10.28515625" customWidth="1"/>
    <col min="20" max="20" width="10.28515625" bestFit="1" customWidth="1"/>
    <col min="21" max="21" width="10.28515625" customWidth="1"/>
    <col min="24" max="24" width="18.5703125" customWidth="1"/>
    <col min="32" max="32" width="10.28515625" customWidth="1"/>
    <col min="36" max="36" width="21.42578125" customWidth="1"/>
    <col min="40" max="40" width="10.28515625" bestFit="1" customWidth="1"/>
    <col min="41" max="41" width="9.5703125" bestFit="1" customWidth="1"/>
    <col min="42" max="42" width="11.28515625" bestFit="1" customWidth="1"/>
    <col min="43" max="43" width="10.28515625" customWidth="1"/>
  </cols>
  <sheetData>
    <row r="1" spans="1:46" x14ac:dyDescent="0.2">
      <c r="A1" s="46" t="s">
        <v>282</v>
      </c>
      <c r="H1">
        <v>2</v>
      </c>
      <c r="L1" s="46" t="s">
        <v>282</v>
      </c>
      <c r="S1">
        <v>2</v>
      </c>
      <c r="W1" s="46" t="s">
        <v>282</v>
      </c>
      <c r="AD1">
        <v>2</v>
      </c>
      <c r="AH1" s="46" t="s">
        <v>282</v>
      </c>
      <c r="AO1">
        <v>2</v>
      </c>
    </row>
    <row r="2" spans="1:4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8" t="s">
        <v>8</v>
      </c>
      <c r="J2" s="26" t="s">
        <v>259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28" t="s">
        <v>8</v>
      </c>
      <c r="U2" s="26" t="s">
        <v>259</v>
      </c>
      <c r="W2" s="1" t="s">
        <v>0</v>
      </c>
      <c r="X2" s="1" t="s">
        <v>2</v>
      </c>
      <c r="Y2" s="1" t="s">
        <v>1</v>
      </c>
      <c r="Z2" s="1" t="s">
        <v>3</v>
      </c>
      <c r="AA2" s="1" t="s">
        <v>4</v>
      </c>
      <c r="AB2" s="28" t="s">
        <v>5</v>
      </c>
      <c r="AC2" s="26" t="s">
        <v>6</v>
      </c>
      <c r="AD2" s="26" t="s">
        <v>7</v>
      </c>
      <c r="AE2" s="26" t="s">
        <v>8</v>
      </c>
      <c r="AF2" s="35" t="s">
        <v>259</v>
      </c>
      <c r="AH2" s="1" t="s">
        <v>0</v>
      </c>
      <c r="AI2" s="1" t="s">
        <v>1</v>
      </c>
      <c r="AJ2" s="1" t="s">
        <v>2</v>
      </c>
      <c r="AK2" s="1" t="s">
        <v>3</v>
      </c>
      <c r="AL2" s="1" t="s">
        <v>4</v>
      </c>
      <c r="AM2" s="1" t="s">
        <v>5</v>
      </c>
      <c r="AN2" s="1" t="s">
        <v>6</v>
      </c>
      <c r="AO2" s="1" t="s">
        <v>7</v>
      </c>
      <c r="AP2" s="28" t="s">
        <v>8</v>
      </c>
      <c r="AQ2" s="26" t="s">
        <v>259</v>
      </c>
    </row>
    <row r="3" spans="1:46" x14ac:dyDescent="0.25">
      <c r="A3" s="2">
        <v>1</v>
      </c>
      <c r="B3" s="2">
        <v>1</v>
      </c>
      <c r="C3" s="3" t="s">
        <v>9</v>
      </c>
      <c r="D3" s="4">
        <v>853</v>
      </c>
      <c r="E3" s="4">
        <v>877</v>
      </c>
      <c r="F3" s="4">
        <f>+E3-D3</f>
        <v>24</v>
      </c>
      <c r="G3" s="5">
        <v>1399.53</v>
      </c>
      <c r="H3" s="5">
        <f>F3*H$1</f>
        <v>48</v>
      </c>
      <c r="I3" s="29">
        <f>+G3+H3</f>
        <v>1447.53</v>
      </c>
      <c r="J3" s="27"/>
      <c r="L3" s="2">
        <v>2</v>
      </c>
      <c r="M3" s="2">
        <v>1</v>
      </c>
      <c r="N3" s="3" t="s">
        <v>10</v>
      </c>
      <c r="O3" s="4">
        <v>32</v>
      </c>
      <c r="P3" s="4">
        <v>38</v>
      </c>
      <c r="Q3" s="4">
        <f>+P3-O3</f>
        <v>6</v>
      </c>
      <c r="R3" s="5">
        <v>385</v>
      </c>
      <c r="S3" s="5">
        <f>Q3*S$1</f>
        <v>12</v>
      </c>
      <c r="T3" s="29">
        <f>+R3+S3</f>
        <v>397</v>
      </c>
      <c r="U3" s="27"/>
      <c r="W3" s="2">
        <v>3</v>
      </c>
      <c r="X3" s="2" t="s">
        <v>11</v>
      </c>
      <c r="Y3" s="2">
        <v>1</v>
      </c>
      <c r="Z3" s="4">
        <v>282</v>
      </c>
      <c r="AA3" s="4">
        <v>302</v>
      </c>
      <c r="AB3" s="33">
        <f>+AA3-Z3</f>
        <v>20</v>
      </c>
      <c r="AC3" s="32">
        <v>598.02</v>
      </c>
      <c r="AD3" s="5">
        <f>AB3*AD$1</f>
        <v>40</v>
      </c>
      <c r="AE3" s="29">
        <f>+AC3+AD3</f>
        <v>638.02</v>
      </c>
      <c r="AF3" s="36" t="s">
        <v>244</v>
      </c>
      <c r="AH3" s="2">
        <v>4</v>
      </c>
      <c r="AI3" s="2">
        <v>1</v>
      </c>
      <c r="AJ3" s="3" t="s">
        <v>12</v>
      </c>
      <c r="AK3" s="23">
        <v>729</v>
      </c>
      <c r="AL3" s="67">
        <v>742</v>
      </c>
      <c r="AM3" s="4">
        <f>+AL3-AK3</f>
        <v>13</v>
      </c>
      <c r="AN3" s="5">
        <v>512.80999999999995</v>
      </c>
      <c r="AO3" s="5">
        <f>AM3*AO$1</f>
        <v>26</v>
      </c>
      <c r="AP3" s="31">
        <f>+AN3+AO3</f>
        <v>538.80999999999995</v>
      </c>
      <c r="AQ3" s="30"/>
    </row>
    <row r="4" spans="1:46" x14ac:dyDescent="0.25">
      <c r="A4" s="2">
        <v>1</v>
      </c>
      <c r="B4" s="2">
        <v>2</v>
      </c>
      <c r="C4" s="3" t="s">
        <v>13</v>
      </c>
      <c r="D4" s="4"/>
      <c r="E4" s="4"/>
      <c r="F4" s="4">
        <f>+E4-D4</f>
        <v>0</v>
      </c>
      <c r="G4" s="5"/>
      <c r="H4" s="5">
        <f>F4*H$1</f>
        <v>0</v>
      </c>
      <c r="I4" s="29">
        <f t="shared" ref="I4:I26" si="0">+G4+H4</f>
        <v>0</v>
      </c>
      <c r="J4" s="27"/>
      <c r="L4" s="2">
        <v>2</v>
      </c>
      <c r="M4" s="2">
        <v>2</v>
      </c>
      <c r="N4" s="3" t="s">
        <v>14</v>
      </c>
      <c r="O4" s="4">
        <v>291</v>
      </c>
      <c r="P4" s="4">
        <v>298</v>
      </c>
      <c r="Q4" s="4">
        <f t="shared" ref="Q4:Q27" si="1">+P4-O4</f>
        <v>7</v>
      </c>
      <c r="R4" s="5">
        <v>385</v>
      </c>
      <c r="S4" s="5">
        <f>Q4*S$1</f>
        <v>14</v>
      </c>
      <c r="T4" s="29">
        <f t="shared" ref="T4:T28" si="2">+R4+S4</f>
        <v>399</v>
      </c>
      <c r="U4" s="27"/>
      <c r="W4" s="2">
        <v>3</v>
      </c>
      <c r="X4" s="2"/>
      <c r="Y4" s="2">
        <v>2</v>
      </c>
      <c r="Z4" s="4" t="s">
        <v>244</v>
      </c>
      <c r="AA4" s="4"/>
      <c r="AB4" s="33"/>
      <c r="AC4" s="32"/>
      <c r="AD4" s="32"/>
      <c r="AE4" s="32"/>
      <c r="AF4" s="37"/>
      <c r="AH4" s="2">
        <v>4</v>
      </c>
      <c r="AI4" s="2">
        <v>2</v>
      </c>
      <c r="AJ4" s="3" t="s">
        <v>15</v>
      </c>
      <c r="AK4" s="4">
        <v>370</v>
      </c>
      <c r="AL4" s="23">
        <v>384</v>
      </c>
      <c r="AM4" s="4">
        <f t="shared" ref="AM4:AM29" si="3">+AL4-AK4</f>
        <v>14</v>
      </c>
      <c r="AN4" s="5">
        <v>470.21</v>
      </c>
      <c r="AO4" s="5">
        <f>AM4*AO$1</f>
        <v>28</v>
      </c>
      <c r="AP4" s="31">
        <f t="shared" ref="AP4:AP30" si="4">+AN4+AO4</f>
        <v>498.21</v>
      </c>
      <c r="AQ4" s="30"/>
    </row>
    <row r="5" spans="1:46" x14ac:dyDescent="0.25">
      <c r="A5" s="2">
        <v>1</v>
      </c>
      <c r="B5" s="2">
        <v>3</v>
      </c>
      <c r="C5" s="39" t="s">
        <v>272</v>
      </c>
      <c r="D5" s="4">
        <v>384</v>
      </c>
      <c r="E5" s="34">
        <v>401</v>
      </c>
      <c r="F5" s="4">
        <v>9</v>
      </c>
      <c r="G5" s="5">
        <v>385</v>
      </c>
      <c r="H5" s="5">
        <f>F5*H$1</f>
        <v>18</v>
      </c>
      <c r="I5" s="29">
        <f t="shared" si="0"/>
        <v>403</v>
      </c>
      <c r="J5" s="27"/>
      <c r="L5" s="2">
        <v>2</v>
      </c>
      <c r="M5" s="2">
        <v>3</v>
      </c>
      <c r="N5" s="3" t="s">
        <v>16</v>
      </c>
      <c r="O5" s="4">
        <v>495</v>
      </c>
      <c r="P5" s="4">
        <v>504</v>
      </c>
      <c r="Q5" s="4">
        <f t="shared" si="1"/>
        <v>9</v>
      </c>
      <c r="R5" s="5">
        <v>427.6</v>
      </c>
      <c r="S5" s="5">
        <f>Q5*S$1</f>
        <v>18</v>
      </c>
      <c r="T5" s="29">
        <f t="shared" si="2"/>
        <v>445.6</v>
      </c>
      <c r="U5" s="27"/>
      <c r="W5" s="2">
        <v>3</v>
      </c>
      <c r="X5" s="2"/>
      <c r="Y5" s="2">
        <v>3</v>
      </c>
      <c r="Z5" s="4" t="s">
        <v>244</v>
      </c>
      <c r="AA5" s="4"/>
      <c r="AB5" s="33"/>
      <c r="AC5" s="32"/>
      <c r="AD5" s="32"/>
      <c r="AE5" s="32"/>
      <c r="AF5" s="37"/>
      <c r="AH5" s="2">
        <v>4</v>
      </c>
      <c r="AI5" s="2">
        <v>3</v>
      </c>
      <c r="AJ5" s="3" t="s">
        <v>17</v>
      </c>
      <c r="AK5" s="4"/>
      <c r="AL5" s="4"/>
      <c r="AM5" s="4">
        <f t="shared" si="3"/>
        <v>0</v>
      </c>
      <c r="AN5" s="5"/>
      <c r="AO5" s="5">
        <f>AM5*AO$1</f>
        <v>0</v>
      </c>
      <c r="AP5" s="31">
        <f t="shared" si="4"/>
        <v>0</v>
      </c>
      <c r="AQ5" s="30"/>
    </row>
    <row r="6" spans="1:46" x14ac:dyDescent="0.25">
      <c r="A6" s="2">
        <v>1</v>
      </c>
      <c r="B6" s="2">
        <v>4</v>
      </c>
      <c r="C6" s="3" t="s">
        <v>13</v>
      </c>
      <c r="D6" s="4"/>
      <c r="E6" s="4"/>
      <c r="F6" s="4">
        <f>+E6-D6</f>
        <v>0</v>
      </c>
      <c r="G6" s="5"/>
      <c r="H6" s="5">
        <f>F6*H$1</f>
        <v>0</v>
      </c>
      <c r="I6" s="29">
        <f t="shared" si="0"/>
        <v>0</v>
      </c>
      <c r="J6" s="27"/>
      <c r="L6" s="2">
        <v>2</v>
      </c>
      <c r="M6" s="2">
        <v>4</v>
      </c>
      <c r="N6" s="3" t="s">
        <v>18</v>
      </c>
      <c r="O6" s="4">
        <v>324</v>
      </c>
      <c r="P6" s="4">
        <v>341</v>
      </c>
      <c r="Q6" s="4">
        <f t="shared" si="1"/>
        <v>17</v>
      </c>
      <c r="R6" s="5">
        <v>555.41</v>
      </c>
      <c r="S6" s="5">
        <f>Q6*S$1</f>
        <v>34</v>
      </c>
      <c r="T6" s="29">
        <f t="shared" si="2"/>
        <v>589.41</v>
      </c>
      <c r="U6" s="27"/>
      <c r="W6" s="2">
        <v>3</v>
      </c>
      <c r="X6" s="2"/>
      <c r="Y6" s="2">
        <v>4</v>
      </c>
      <c r="Z6" s="4"/>
      <c r="AA6" s="4"/>
      <c r="AB6" s="33"/>
      <c r="AC6" s="32"/>
      <c r="AD6" s="32"/>
      <c r="AE6" s="32"/>
      <c r="AF6" s="37"/>
      <c r="AH6" s="2">
        <v>4</v>
      </c>
      <c r="AI6" s="2">
        <v>4</v>
      </c>
      <c r="AJ6" s="3" t="s">
        <v>19</v>
      </c>
      <c r="AK6" s="25">
        <v>170</v>
      </c>
      <c r="AL6" s="4">
        <v>172</v>
      </c>
      <c r="AM6" s="4">
        <f t="shared" si="3"/>
        <v>2</v>
      </c>
      <c r="AN6" s="5">
        <v>385</v>
      </c>
      <c r="AO6" s="5">
        <f>AM6*AO$1</f>
        <v>4</v>
      </c>
      <c r="AP6" s="31">
        <f t="shared" si="4"/>
        <v>389</v>
      </c>
      <c r="AQ6" s="30"/>
    </row>
    <row r="7" spans="1:46" x14ac:dyDescent="0.25">
      <c r="A7" s="2">
        <v>1</v>
      </c>
      <c r="B7" s="2">
        <v>5</v>
      </c>
      <c r="C7" s="3" t="s">
        <v>20</v>
      </c>
      <c r="D7" s="4">
        <v>399</v>
      </c>
      <c r="E7" s="4">
        <v>407</v>
      </c>
      <c r="F7" s="4">
        <f>+E7-D7</f>
        <v>8</v>
      </c>
      <c r="G7" s="5">
        <v>385</v>
      </c>
      <c r="H7" s="5">
        <f>F7*H$1</f>
        <v>16</v>
      </c>
      <c r="I7" s="29">
        <f t="shared" si="0"/>
        <v>401</v>
      </c>
      <c r="J7" s="27"/>
      <c r="L7" s="2">
        <v>2</v>
      </c>
      <c r="M7" s="2">
        <v>5</v>
      </c>
      <c r="N7" s="3" t="s">
        <v>21</v>
      </c>
      <c r="O7" s="4">
        <v>154</v>
      </c>
      <c r="P7" s="4">
        <v>163</v>
      </c>
      <c r="Q7" s="4">
        <f t="shared" si="1"/>
        <v>9</v>
      </c>
      <c r="R7" s="5">
        <v>427.6</v>
      </c>
      <c r="S7" s="5">
        <f>Q7*S$1</f>
        <v>18</v>
      </c>
      <c r="T7" s="29">
        <f t="shared" si="2"/>
        <v>445.6</v>
      </c>
      <c r="U7" s="27"/>
      <c r="W7" s="2">
        <v>3</v>
      </c>
      <c r="X7" s="2"/>
      <c r="Y7" s="2">
        <v>5</v>
      </c>
      <c r="Z7" s="4"/>
      <c r="AA7" s="4"/>
      <c r="AB7" s="33"/>
      <c r="AC7" s="32"/>
      <c r="AD7" s="32"/>
      <c r="AE7" s="32"/>
      <c r="AF7" s="37"/>
      <c r="AH7" s="2">
        <v>4</v>
      </c>
      <c r="AI7" s="2">
        <v>5</v>
      </c>
      <c r="AJ7" s="3" t="s">
        <v>22</v>
      </c>
      <c r="AK7" s="4"/>
      <c r="AL7" s="4"/>
      <c r="AM7" s="4">
        <f t="shared" si="3"/>
        <v>0</v>
      </c>
      <c r="AN7" s="5"/>
      <c r="AO7" s="5">
        <f>AM7*AO$1</f>
        <v>0</v>
      </c>
      <c r="AP7" s="31">
        <f t="shared" si="4"/>
        <v>0</v>
      </c>
      <c r="AQ7" s="30"/>
    </row>
    <row r="8" spans="1:46" x14ac:dyDescent="0.25">
      <c r="A8" s="2">
        <v>1</v>
      </c>
      <c r="B8" s="2">
        <v>6</v>
      </c>
      <c r="C8" s="3" t="s">
        <v>13</v>
      </c>
      <c r="D8" s="4"/>
      <c r="E8" s="4"/>
      <c r="F8" s="4">
        <f>+E8-D8</f>
        <v>0</v>
      </c>
      <c r="G8" s="5"/>
      <c r="H8" s="5">
        <f>F8*H$1</f>
        <v>0</v>
      </c>
      <c r="I8" s="29">
        <f t="shared" si="0"/>
        <v>0</v>
      </c>
      <c r="J8" s="27"/>
      <c r="L8" s="2">
        <v>2</v>
      </c>
      <c r="M8" s="2">
        <v>6</v>
      </c>
      <c r="N8" s="3" t="s">
        <v>23</v>
      </c>
      <c r="O8" s="4"/>
      <c r="P8" s="4"/>
      <c r="Q8" s="4">
        <f t="shared" si="1"/>
        <v>0</v>
      </c>
      <c r="R8" s="5"/>
      <c r="S8" s="5">
        <f>Q8*S$1</f>
        <v>0</v>
      </c>
      <c r="T8" s="29">
        <f t="shared" si="2"/>
        <v>0</v>
      </c>
      <c r="U8" s="27"/>
      <c r="W8" s="2">
        <v>3</v>
      </c>
      <c r="X8" s="2"/>
      <c r="Y8" s="2">
        <v>6</v>
      </c>
      <c r="Z8" s="4"/>
      <c r="AA8" s="4"/>
      <c r="AB8" s="33"/>
      <c r="AC8" s="32"/>
      <c r="AD8" s="32"/>
      <c r="AE8" s="32"/>
      <c r="AF8" s="37"/>
      <c r="AH8" s="2">
        <v>4</v>
      </c>
      <c r="AI8" s="2">
        <v>6</v>
      </c>
      <c r="AJ8" s="3" t="s">
        <v>24</v>
      </c>
      <c r="AK8" s="4"/>
      <c r="AL8" s="4"/>
      <c r="AM8" s="4">
        <f t="shared" si="3"/>
        <v>0</v>
      </c>
      <c r="AN8" s="5"/>
      <c r="AO8" s="5">
        <f>AM8*AO$1</f>
        <v>0</v>
      </c>
      <c r="AP8" s="31">
        <f t="shared" si="4"/>
        <v>0</v>
      </c>
      <c r="AQ8" s="30"/>
    </row>
    <row r="9" spans="1:46" x14ac:dyDescent="0.25">
      <c r="A9" s="2">
        <v>1</v>
      </c>
      <c r="B9" s="2">
        <v>7</v>
      </c>
      <c r="C9" s="3" t="s">
        <v>25</v>
      </c>
      <c r="D9" s="4">
        <v>336</v>
      </c>
      <c r="E9" s="34">
        <v>348</v>
      </c>
      <c r="F9" s="4">
        <f>+E9-D9</f>
        <v>12</v>
      </c>
      <c r="G9" s="5">
        <v>385</v>
      </c>
      <c r="H9" s="5">
        <f>F9*H$1</f>
        <v>24</v>
      </c>
      <c r="I9" s="29">
        <f t="shared" si="0"/>
        <v>409</v>
      </c>
      <c r="J9" s="27"/>
      <c r="L9" s="2">
        <v>2</v>
      </c>
      <c r="M9" s="2">
        <v>7</v>
      </c>
      <c r="N9" s="3" t="s">
        <v>26</v>
      </c>
      <c r="O9" s="4">
        <v>559</v>
      </c>
      <c r="P9" s="4">
        <v>569</v>
      </c>
      <c r="Q9" s="4">
        <f t="shared" si="1"/>
        <v>10</v>
      </c>
      <c r="R9" s="5">
        <v>385</v>
      </c>
      <c r="S9" s="5">
        <f>Q9*S$1</f>
        <v>20</v>
      </c>
      <c r="T9" s="29">
        <f t="shared" si="2"/>
        <v>405</v>
      </c>
      <c r="U9" s="27"/>
      <c r="W9" s="2">
        <v>3</v>
      </c>
      <c r="X9" s="2"/>
      <c r="Y9" s="2">
        <v>7</v>
      </c>
      <c r="Z9" s="4"/>
      <c r="AA9" s="4"/>
      <c r="AB9" s="33"/>
      <c r="AC9" s="32"/>
      <c r="AD9" s="32"/>
      <c r="AE9" s="32"/>
      <c r="AF9" s="37"/>
      <c r="AH9" s="2">
        <v>4</v>
      </c>
      <c r="AI9" s="2">
        <v>7</v>
      </c>
      <c r="AJ9" s="3" t="s">
        <v>27</v>
      </c>
      <c r="AK9" s="4"/>
      <c r="AL9" s="4"/>
      <c r="AM9" s="4">
        <f t="shared" si="3"/>
        <v>0</v>
      </c>
      <c r="AN9" s="5"/>
      <c r="AO9" s="5">
        <f>AM9*AO$1</f>
        <v>0</v>
      </c>
      <c r="AP9" s="31">
        <f t="shared" si="4"/>
        <v>0</v>
      </c>
      <c r="AQ9" s="30"/>
    </row>
    <row r="10" spans="1:46" x14ac:dyDescent="0.25">
      <c r="A10" s="2">
        <v>1</v>
      </c>
      <c r="B10" s="2">
        <v>8</v>
      </c>
      <c r="C10" s="3" t="s">
        <v>28</v>
      </c>
      <c r="D10" s="4">
        <v>548</v>
      </c>
      <c r="E10" s="4">
        <v>548</v>
      </c>
      <c r="F10" s="4">
        <f>+E10-D10</f>
        <v>0</v>
      </c>
      <c r="G10" s="5">
        <v>385</v>
      </c>
      <c r="H10" s="5">
        <f>F10*H$1</f>
        <v>0</v>
      </c>
      <c r="I10" s="29">
        <f t="shared" si="0"/>
        <v>385</v>
      </c>
      <c r="J10" s="27"/>
      <c r="L10" s="2" t="s">
        <v>29</v>
      </c>
      <c r="M10" s="2">
        <v>8</v>
      </c>
      <c r="N10" s="3" t="s">
        <v>30</v>
      </c>
      <c r="O10" s="4">
        <v>141</v>
      </c>
      <c r="P10" s="4">
        <v>141</v>
      </c>
      <c r="Q10" s="4">
        <f t="shared" si="1"/>
        <v>0</v>
      </c>
      <c r="R10" s="5">
        <v>385</v>
      </c>
      <c r="S10" s="5">
        <f>Q10*S$1</f>
        <v>0</v>
      </c>
      <c r="T10" s="29">
        <f t="shared" si="2"/>
        <v>385</v>
      </c>
      <c r="U10" s="27"/>
      <c r="W10" s="2">
        <v>3</v>
      </c>
      <c r="X10" s="2"/>
      <c r="Y10" s="2">
        <v>8</v>
      </c>
      <c r="Z10" s="4"/>
      <c r="AA10" s="4"/>
      <c r="AB10" s="33"/>
      <c r="AC10" s="32"/>
      <c r="AD10" s="32"/>
      <c r="AE10" s="32"/>
      <c r="AF10" s="37"/>
      <c r="AH10" s="2">
        <v>4</v>
      </c>
      <c r="AI10" s="2">
        <v>8</v>
      </c>
      <c r="AJ10" s="3" t="s">
        <v>31</v>
      </c>
      <c r="AK10" s="4">
        <v>0</v>
      </c>
      <c r="AL10" s="4"/>
      <c r="AM10" s="4">
        <f t="shared" si="3"/>
        <v>0</v>
      </c>
      <c r="AN10" s="5"/>
      <c r="AO10" s="5">
        <f>AM10*AO$1</f>
        <v>0</v>
      </c>
      <c r="AP10" s="31">
        <f t="shared" si="4"/>
        <v>0</v>
      </c>
      <c r="AQ10" s="30"/>
    </row>
    <row r="11" spans="1:46" x14ac:dyDescent="0.25">
      <c r="A11" s="2">
        <v>1</v>
      </c>
      <c r="B11" s="2">
        <v>9</v>
      </c>
      <c r="C11" s="3" t="s">
        <v>32</v>
      </c>
      <c r="D11" s="4">
        <v>848</v>
      </c>
      <c r="E11" s="4">
        <v>861</v>
      </c>
      <c r="F11" s="4">
        <f>+E11-D11</f>
        <v>13</v>
      </c>
      <c r="G11" s="5">
        <v>555.41</v>
      </c>
      <c r="H11" s="5">
        <f>F11*H$1</f>
        <v>26</v>
      </c>
      <c r="I11" s="29">
        <f t="shared" si="0"/>
        <v>581.41</v>
      </c>
      <c r="J11" s="27"/>
      <c r="L11" s="2">
        <v>2</v>
      </c>
      <c r="M11" s="2">
        <v>9</v>
      </c>
      <c r="N11" s="3" t="s">
        <v>243</v>
      </c>
      <c r="O11" s="4">
        <v>117</v>
      </c>
      <c r="P11" s="50">
        <v>120</v>
      </c>
      <c r="Q11" s="4">
        <f t="shared" si="1"/>
        <v>3</v>
      </c>
      <c r="R11" s="5">
        <v>385</v>
      </c>
      <c r="S11" s="5">
        <f>Q11*S$1</f>
        <v>6</v>
      </c>
      <c r="T11" s="29">
        <f t="shared" si="2"/>
        <v>391</v>
      </c>
      <c r="U11" s="27"/>
      <c r="W11" s="2"/>
      <c r="X11" s="2"/>
      <c r="Y11" s="2">
        <v>9</v>
      </c>
      <c r="Z11" s="4"/>
      <c r="AA11" s="4"/>
      <c r="AB11" s="33"/>
      <c r="AC11" s="32"/>
      <c r="AD11" s="32"/>
      <c r="AE11" s="32"/>
      <c r="AF11" s="37"/>
      <c r="AH11" s="2">
        <v>4</v>
      </c>
      <c r="AI11" s="2">
        <v>9</v>
      </c>
      <c r="AJ11" s="3" t="s">
        <v>33</v>
      </c>
      <c r="AK11" s="4">
        <v>557</v>
      </c>
      <c r="AL11" s="4">
        <v>564</v>
      </c>
      <c r="AM11" s="4">
        <f t="shared" si="3"/>
        <v>7</v>
      </c>
      <c r="AN11" s="5">
        <v>385</v>
      </c>
      <c r="AO11" s="5">
        <f>AM11*AO$1</f>
        <v>14</v>
      </c>
      <c r="AP11" s="31">
        <f t="shared" si="4"/>
        <v>399</v>
      </c>
      <c r="AQ11" s="30"/>
    </row>
    <row r="12" spans="1:46" ht="15.75" x14ac:dyDescent="0.25">
      <c r="A12" s="2">
        <v>1</v>
      </c>
      <c r="B12" s="2">
        <v>10</v>
      </c>
      <c r="C12" s="3" t="s">
        <v>34</v>
      </c>
      <c r="D12" s="4"/>
      <c r="E12" s="4"/>
      <c r="F12" s="4">
        <f>+E12-D12</f>
        <v>0</v>
      </c>
      <c r="G12" s="5"/>
      <c r="H12" s="5">
        <f>F12*H$1</f>
        <v>0</v>
      </c>
      <c r="I12" s="29">
        <f t="shared" si="0"/>
        <v>0</v>
      </c>
      <c r="J12" s="27"/>
      <c r="L12" s="2">
        <v>2</v>
      </c>
      <c r="M12" s="2">
        <v>10</v>
      </c>
      <c r="N12" s="3" t="s">
        <v>35</v>
      </c>
      <c r="O12" s="52">
        <v>302</v>
      </c>
      <c r="P12" s="52">
        <v>312</v>
      </c>
      <c r="Q12" s="10">
        <f t="shared" si="1"/>
        <v>10</v>
      </c>
      <c r="R12" s="5">
        <v>385</v>
      </c>
      <c r="S12" s="5">
        <f>Q12*S$1</f>
        <v>20</v>
      </c>
      <c r="T12" s="29">
        <f t="shared" si="2"/>
        <v>405</v>
      </c>
      <c r="U12" s="27"/>
      <c r="W12" s="2"/>
      <c r="X12" s="2"/>
      <c r="Y12" s="2">
        <v>10</v>
      </c>
      <c r="Z12" s="4"/>
      <c r="AA12" s="4"/>
      <c r="AB12" s="33"/>
      <c r="AC12" s="32"/>
      <c r="AD12" s="32"/>
      <c r="AE12" s="32"/>
      <c r="AF12" s="37"/>
      <c r="AH12" s="2">
        <v>4</v>
      </c>
      <c r="AI12" s="2">
        <v>10</v>
      </c>
      <c r="AJ12" s="3" t="s">
        <v>36</v>
      </c>
      <c r="AK12" s="17">
        <v>334</v>
      </c>
      <c r="AL12" s="17"/>
      <c r="AM12" s="4">
        <f t="shared" si="3"/>
        <v>-334</v>
      </c>
      <c r="AN12" s="5">
        <v>385</v>
      </c>
      <c r="AO12" s="5">
        <f>AM12*AO$1</f>
        <v>-668</v>
      </c>
      <c r="AP12" s="31">
        <f t="shared" si="4"/>
        <v>-283</v>
      </c>
      <c r="AQ12" s="30"/>
    </row>
    <row r="13" spans="1:46" x14ac:dyDescent="0.25">
      <c r="A13" s="2">
        <v>1</v>
      </c>
      <c r="B13" s="2">
        <v>11</v>
      </c>
      <c r="C13" s="3" t="s">
        <v>32</v>
      </c>
      <c r="D13" s="4"/>
      <c r="E13" s="4"/>
      <c r="F13" s="4">
        <f>+E13-D13</f>
        <v>0</v>
      </c>
      <c r="G13" s="5"/>
      <c r="H13" s="5">
        <f>F13*H$1</f>
        <v>0</v>
      </c>
      <c r="I13" s="29">
        <f t="shared" si="0"/>
        <v>0</v>
      </c>
      <c r="J13" s="27"/>
      <c r="L13" s="2">
        <v>2</v>
      </c>
      <c r="M13" s="2">
        <v>11</v>
      </c>
      <c r="N13" s="3" t="s">
        <v>37</v>
      </c>
      <c r="O13" s="51">
        <v>260</v>
      </c>
      <c r="P13" s="51">
        <v>265</v>
      </c>
      <c r="Q13" s="4">
        <f t="shared" si="1"/>
        <v>5</v>
      </c>
      <c r="R13" s="5">
        <v>385</v>
      </c>
      <c r="S13" s="5">
        <f>Q13*S$1</f>
        <v>10</v>
      </c>
      <c r="T13" s="29">
        <f t="shared" si="2"/>
        <v>395</v>
      </c>
      <c r="U13" s="27"/>
      <c r="W13" s="6"/>
      <c r="X13" s="6"/>
      <c r="Y13" s="6"/>
      <c r="AA13" s="4">
        <f>SUM(AA3:AA12)</f>
        <v>302</v>
      </c>
      <c r="AB13" s="33">
        <f>+AB3</f>
        <v>20</v>
      </c>
      <c r="AC13" s="32">
        <f>+AC3</f>
        <v>598.02</v>
      </c>
      <c r="AD13" s="32">
        <f t="shared" ref="AD13:AE13" si="5">+AD3</f>
        <v>40</v>
      </c>
      <c r="AE13" s="32">
        <f t="shared" si="5"/>
        <v>638.02</v>
      </c>
      <c r="AF13" s="38" t="str">
        <f>+AF3</f>
        <v xml:space="preserve"> </v>
      </c>
      <c r="AH13" s="2">
        <v>4</v>
      </c>
      <c r="AI13" s="2">
        <v>11</v>
      </c>
      <c r="AJ13" s="3" t="s">
        <v>38</v>
      </c>
      <c r="AK13" s="4">
        <v>282</v>
      </c>
      <c r="AL13" s="4">
        <v>286</v>
      </c>
      <c r="AM13" s="4">
        <f t="shared" si="3"/>
        <v>4</v>
      </c>
      <c r="AN13" s="5">
        <v>385</v>
      </c>
      <c r="AO13" s="5">
        <f>AM13*AO$1</f>
        <v>8</v>
      </c>
      <c r="AP13" s="31">
        <f t="shared" si="4"/>
        <v>393</v>
      </c>
      <c r="AQ13" s="30"/>
      <c r="AT13" t="s">
        <v>277</v>
      </c>
    </row>
    <row r="14" spans="1:46" x14ac:dyDescent="0.25">
      <c r="A14" s="2">
        <v>1</v>
      </c>
      <c r="B14" s="2">
        <v>12</v>
      </c>
      <c r="C14" s="3" t="s">
        <v>39</v>
      </c>
      <c r="D14" s="4">
        <v>898</v>
      </c>
      <c r="E14" s="4">
        <v>911</v>
      </c>
      <c r="F14" s="4">
        <f>+E14-D14</f>
        <v>13</v>
      </c>
      <c r="G14" s="5">
        <v>640.62</v>
      </c>
      <c r="H14" s="5">
        <f>F14*H$1</f>
        <v>26</v>
      </c>
      <c r="I14" s="29">
        <f t="shared" si="0"/>
        <v>666.62</v>
      </c>
      <c r="J14" s="27"/>
      <c r="L14" s="2">
        <v>2</v>
      </c>
      <c r="M14" s="2">
        <v>12</v>
      </c>
      <c r="N14" s="3" t="s">
        <v>40</v>
      </c>
      <c r="O14" s="4"/>
      <c r="P14" s="4"/>
      <c r="Q14" s="4">
        <f t="shared" si="1"/>
        <v>0</v>
      </c>
      <c r="R14" s="5"/>
      <c r="S14" s="5">
        <f>Q14*S$1</f>
        <v>0</v>
      </c>
      <c r="T14" s="29">
        <f t="shared" si="2"/>
        <v>0</v>
      </c>
      <c r="U14" s="27"/>
      <c r="W14" s="6"/>
      <c r="X14" s="6"/>
      <c r="Y14" s="6"/>
      <c r="AF14">
        <v>1</v>
      </c>
      <c r="AH14" s="68">
        <v>4</v>
      </c>
      <c r="AI14" s="68">
        <v>12</v>
      </c>
      <c r="AJ14" s="69" t="s">
        <v>41</v>
      </c>
      <c r="AK14" s="70">
        <v>379</v>
      </c>
      <c r="AL14" s="66" t="s">
        <v>43</v>
      </c>
      <c r="AM14" s="70" t="e">
        <f t="shared" si="3"/>
        <v>#VALUE!</v>
      </c>
      <c r="AN14" s="71">
        <v>0</v>
      </c>
      <c r="AO14" s="71" t="e">
        <f>AM14*AO$1</f>
        <v>#VALUE!</v>
      </c>
      <c r="AP14" s="72" t="e">
        <f t="shared" si="4"/>
        <v>#VALUE!</v>
      </c>
      <c r="AQ14" s="73"/>
    </row>
    <row r="15" spans="1:46" x14ac:dyDescent="0.25">
      <c r="A15" s="2">
        <v>1</v>
      </c>
      <c r="B15" s="2">
        <v>13</v>
      </c>
      <c r="C15" s="3" t="s">
        <v>42</v>
      </c>
      <c r="D15" s="23">
        <v>562</v>
      </c>
      <c r="E15" s="23">
        <v>571</v>
      </c>
      <c r="F15" s="4">
        <f>+E15-D15</f>
        <v>9</v>
      </c>
      <c r="G15" s="5">
        <v>470.21</v>
      </c>
      <c r="H15" s="5">
        <f>F15*H$1</f>
        <v>18</v>
      </c>
      <c r="I15" s="29">
        <f t="shared" si="0"/>
        <v>488.21</v>
      </c>
      <c r="J15" s="27"/>
      <c r="L15" s="2" t="s">
        <v>43</v>
      </c>
      <c r="M15" s="2">
        <v>13</v>
      </c>
      <c r="N15" s="3" t="s">
        <v>44</v>
      </c>
      <c r="O15" s="4">
        <v>0</v>
      </c>
      <c r="P15" s="4"/>
      <c r="Q15" s="4">
        <f t="shared" si="1"/>
        <v>0</v>
      </c>
      <c r="R15" s="5"/>
      <c r="S15" s="5">
        <f>Q15*S$1</f>
        <v>0</v>
      </c>
      <c r="T15" s="29">
        <f t="shared" si="2"/>
        <v>0</v>
      </c>
      <c r="U15" s="27"/>
      <c r="W15" s="6"/>
      <c r="X15" s="6"/>
      <c r="Y15" s="6"/>
      <c r="AH15" s="2">
        <v>4</v>
      </c>
      <c r="AI15" s="2">
        <v>13</v>
      </c>
      <c r="AJ15" s="13" t="s">
        <v>256</v>
      </c>
      <c r="AK15" s="4">
        <v>290</v>
      </c>
      <c r="AL15" s="4"/>
      <c r="AM15" s="23">
        <f t="shared" si="3"/>
        <v>-290</v>
      </c>
      <c r="AN15" s="5"/>
      <c r="AO15" s="5">
        <f>AM15*AO$1</f>
        <v>-580</v>
      </c>
      <c r="AP15" s="31">
        <f t="shared" si="4"/>
        <v>-580</v>
      </c>
      <c r="AQ15" s="30"/>
    </row>
    <row r="16" spans="1:46" x14ac:dyDescent="0.25">
      <c r="A16" s="2">
        <v>1</v>
      </c>
      <c r="B16" s="2">
        <v>14</v>
      </c>
      <c r="C16" s="3" t="s">
        <v>45</v>
      </c>
      <c r="D16" s="4">
        <v>1183</v>
      </c>
      <c r="E16" s="4">
        <v>1214</v>
      </c>
      <c r="F16" s="4">
        <f>+E16-D16</f>
        <v>31</v>
      </c>
      <c r="G16" s="5">
        <v>1616.67</v>
      </c>
      <c r="H16" s="5">
        <f>F16*H$1</f>
        <v>62</v>
      </c>
      <c r="I16" s="29">
        <f t="shared" si="0"/>
        <v>1678.67</v>
      </c>
      <c r="J16" s="27"/>
      <c r="L16" s="2">
        <v>2</v>
      </c>
      <c r="M16" s="2">
        <v>14</v>
      </c>
      <c r="N16" s="3" t="s">
        <v>46</v>
      </c>
      <c r="O16">
        <v>623</v>
      </c>
      <c r="P16" s="65">
        <v>641</v>
      </c>
      <c r="Q16" s="4">
        <f t="shared" si="1"/>
        <v>18</v>
      </c>
      <c r="R16" s="5">
        <v>555.41</v>
      </c>
      <c r="S16" s="5">
        <f>Q16*S$1</f>
        <v>36</v>
      </c>
      <c r="T16" s="29">
        <f t="shared" si="2"/>
        <v>591.41</v>
      </c>
      <c r="U16" s="27"/>
      <c r="W16" s="6"/>
      <c r="X16" s="45" t="s">
        <v>264</v>
      </c>
      <c r="Y16" s="44" t="s">
        <v>270</v>
      </c>
      <c r="Z16" s="44" t="s">
        <v>271</v>
      </c>
      <c r="AH16" s="2">
        <v>4</v>
      </c>
      <c r="AI16" s="2">
        <v>14</v>
      </c>
      <c r="AJ16" s="3" t="s">
        <v>47</v>
      </c>
      <c r="AK16" s="41">
        <v>216</v>
      </c>
      <c r="AL16" s="41">
        <v>217</v>
      </c>
      <c r="AM16" s="4">
        <f t="shared" si="3"/>
        <v>1</v>
      </c>
      <c r="AN16" s="5">
        <v>385</v>
      </c>
      <c r="AO16" s="5">
        <f>AM16*AO$1</f>
        <v>2</v>
      </c>
      <c r="AP16" s="31">
        <f t="shared" si="4"/>
        <v>387</v>
      </c>
      <c r="AQ16" s="30"/>
    </row>
    <row r="17" spans="1:43" x14ac:dyDescent="0.25">
      <c r="A17" s="2">
        <v>1</v>
      </c>
      <c r="B17" s="2">
        <v>15</v>
      </c>
      <c r="C17" s="3" t="s">
        <v>48</v>
      </c>
      <c r="D17" s="4">
        <v>495</v>
      </c>
      <c r="E17" s="4">
        <v>506</v>
      </c>
      <c r="F17" s="4">
        <f>+E17-D17</f>
        <v>11</v>
      </c>
      <c r="G17" s="5">
        <v>470.21</v>
      </c>
      <c r="H17" s="5">
        <f>F17*H$1</f>
        <v>22</v>
      </c>
      <c r="I17" s="29">
        <f t="shared" si="0"/>
        <v>492.21</v>
      </c>
      <c r="J17" s="27"/>
      <c r="L17" s="2">
        <v>2</v>
      </c>
      <c r="M17" s="2">
        <v>15</v>
      </c>
      <c r="N17" s="3" t="s">
        <v>49</v>
      </c>
      <c r="O17" s="4"/>
      <c r="P17" s="4"/>
      <c r="Q17" s="4">
        <f t="shared" si="1"/>
        <v>0</v>
      </c>
      <c r="R17" s="5"/>
      <c r="S17" s="5">
        <f>Q17*S$1</f>
        <v>0</v>
      </c>
      <c r="T17" s="29">
        <f t="shared" si="2"/>
        <v>0</v>
      </c>
      <c r="U17" s="27"/>
      <c r="W17" s="6"/>
      <c r="Y17" s="2" t="s">
        <v>265</v>
      </c>
      <c r="Z17" s="5">
        <v>385</v>
      </c>
      <c r="AH17" s="2">
        <v>4</v>
      </c>
      <c r="AI17" s="2">
        <v>15</v>
      </c>
      <c r="AJ17" s="3" t="s">
        <v>50</v>
      </c>
      <c r="AK17" s="23">
        <v>541</v>
      </c>
      <c r="AL17" s="23">
        <v>552</v>
      </c>
      <c r="AM17" s="4">
        <f t="shared" si="3"/>
        <v>11</v>
      </c>
      <c r="AN17" s="5">
        <v>385</v>
      </c>
      <c r="AO17" s="5">
        <f>AM17*AO$1</f>
        <v>22</v>
      </c>
      <c r="AP17" s="31">
        <f t="shared" si="4"/>
        <v>407</v>
      </c>
      <c r="AQ17" s="30"/>
    </row>
    <row r="18" spans="1:43" x14ac:dyDescent="0.25">
      <c r="A18" s="2">
        <v>1</v>
      </c>
      <c r="B18" s="2">
        <v>16</v>
      </c>
      <c r="C18" s="3" t="s">
        <v>51</v>
      </c>
      <c r="D18" s="4">
        <v>413</v>
      </c>
      <c r="E18" s="4">
        <v>424</v>
      </c>
      <c r="F18" s="4">
        <f>+E18-D18</f>
        <v>11</v>
      </c>
      <c r="G18" s="5">
        <v>427.6</v>
      </c>
      <c r="H18" s="5">
        <f>F18*H$1</f>
        <v>22</v>
      </c>
      <c r="I18" s="29">
        <f t="shared" si="0"/>
        <v>449.6</v>
      </c>
      <c r="J18" s="27"/>
      <c r="L18" s="2">
        <v>2</v>
      </c>
      <c r="M18" s="2">
        <v>16</v>
      </c>
      <c r="N18" s="3" t="s">
        <v>52</v>
      </c>
      <c r="O18" s="4">
        <v>502</v>
      </c>
      <c r="P18" s="4">
        <v>515</v>
      </c>
      <c r="Q18" s="4">
        <f t="shared" si="1"/>
        <v>13</v>
      </c>
      <c r="R18" s="5">
        <v>725.82</v>
      </c>
      <c r="S18" s="5">
        <f>Q18*S$1</f>
        <v>26</v>
      </c>
      <c r="T18" s="29">
        <f t="shared" si="2"/>
        <v>751.82</v>
      </c>
      <c r="U18" s="27"/>
      <c r="W18" s="6"/>
      <c r="Y18" s="43" t="s">
        <v>267</v>
      </c>
      <c r="Z18" s="5">
        <v>42.6</v>
      </c>
      <c r="AH18" s="2">
        <v>4</v>
      </c>
      <c r="AI18" s="2">
        <v>16</v>
      </c>
      <c r="AJ18" s="3" t="s">
        <v>53</v>
      </c>
      <c r="AK18" s="4">
        <v>982</v>
      </c>
      <c r="AL18" s="4">
        <v>1011</v>
      </c>
      <c r="AM18" s="4">
        <f t="shared" si="3"/>
        <v>29</v>
      </c>
      <c r="AN18" s="5">
        <v>1833.81</v>
      </c>
      <c r="AO18" s="5">
        <f>AM18*AO$1</f>
        <v>58</v>
      </c>
      <c r="AP18" s="31">
        <f t="shared" si="4"/>
        <v>1891.81</v>
      </c>
      <c r="AQ18" s="30"/>
    </row>
    <row r="19" spans="1:43" x14ac:dyDescent="0.25">
      <c r="A19" s="2">
        <v>1</v>
      </c>
      <c r="B19" s="2">
        <v>17</v>
      </c>
      <c r="C19" s="3" t="s">
        <v>54</v>
      </c>
      <c r="D19" s="4">
        <v>830</v>
      </c>
      <c r="E19" s="4">
        <v>850</v>
      </c>
      <c r="F19" s="4">
        <f>+E19-D19</f>
        <v>20</v>
      </c>
      <c r="G19" s="5">
        <v>1051</v>
      </c>
      <c r="H19" s="5">
        <f>F19*H$1</f>
        <v>40</v>
      </c>
      <c r="I19" s="29">
        <f t="shared" si="0"/>
        <v>1091</v>
      </c>
      <c r="J19" s="27"/>
      <c r="L19" s="2">
        <v>2</v>
      </c>
      <c r="M19" s="2">
        <v>17</v>
      </c>
      <c r="N19" s="3" t="s">
        <v>55</v>
      </c>
      <c r="O19" s="4">
        <v>378</v>
      </c>
      <c r="P19" s="4">
        <v>382</v>
      </c>
      <c r="Q19" s="4">
        <f t="shared" si="1"/>
        <v>4</v>
      </c>
      <c r="R19" s="5">
        <v>385</v>
      </c>
      <c r="S19" s="5">
        <f>Q19*S$1</f>
        <v>8</v>
      </c>
      <c r="T19" s="29">
        <f t="shared" si="2"/>
        <v>393</v>
      </c>
      <c r="U19" s="27"/>
      <c r="W19" s="6"/>
      <c r="Y19" s="2" t="s">
        <v>266</v>
      </c>
      <c r="Z19" s="5">
        <v>47.99</v>
      </c>
      <c r="AH19" s="2">
        <v>4</v>
      </c>
      <c r="AI19" s="2">
        <v>17</v>
      </c>
      <c r="AJ19" s="3" t="s">
        <v>56</v>
      </c>
      <c r="AK19" s="4"/>
      <c r="AL19" s="4"/>
      <c r="AM19" s="4">
        <f t="shared" si="3"/>
        <v>0</v>
      </c>
      <c r="AN19" s="5"/>
      <c r="AO19" s="5">
        <f>AM19*AO$1</f>
        <v>0</v>
      </c>
      <c r="AP19" s="31">
        <f t="shared" si="4"/>
        <v>0</v>
      </c>
      <c r="AQ19" s="30"/>
    </row>
    <row r="20" spans="1:43" x14ac:dyDescent="0.25">
      <c r="A20" s="2">
        <v>1</v>
      </c>
      <c r="B20" s="2">
        <v>18</v>
      </c>
      <c r="C20" s="3" t="s">
        <v>57</v>
      </c>
      <c r="D20" s="4">
        <v>191</v>
      </c>
      <c r="E20" s="23">
        <v>198</v>
      </c>
      <c r="F20" s="4">
        <f>+E20-D20</f>
        <v>7</v>
      </c>
      <c r="G20" s="5">
        <v>385</v>
      </c>
      <c r="H20" s="5">
        <f>F20*H$1</f>
        <v>14</v>
      </c>
      <c r="I20" s="29">
        <f t="shared" si="0"/>
        <v>399</v>
      </c>
      <c r="J20" s="27"/>
      <c r="L20" s="2">
        <v>2</v>
      </c>
      <c r="M20" s="2">
        <v>18</v>
      </c>
      <c r="N20" s="3" t="s">
        <v>58</v>
      </c>
      <c r="O20" s="12">
        <v>481</v>
      </c>
      <c r="P20" s="12">
        <v>492</v>
      </c>
      <c r="Q20" s="4">
        <f t="shared" si="1"/>
        <v>11</v>
      </c>
      <c r="R20" s="5">
        <v>427.6</v>
      </c>
      <c r="S20" s="5">
        <f>Q20*S$1</f>
        <v>22</v>
      </c>
      <c r="T20" s="29">
        <f t="shared" si="2"/>
        <v>449.6</v>
      </c>
      <c r="U20" s="27"/>
      <c r="W20" s="6"/>
      <c r="Y20" s="2" t="s">
        <v>268</v>
      </c>
      <c r="Z20" s="5">
        <v>54.29</v>
      </c>
      <c r="AH20" s="2">
        <v>4</v>
      </c>
      <c r="AI20" s="2">
        <v>18</v>
      </c>
      <c r="AJ20" s="3" t="s">
        <v>53</v>
      </c>
      <c r="AK20" s="4"/>
      <c r="AL20" s="4"/>
      <c r="AM20" s="4">
        <f t="shared" si="3"/>
        <v>0</v>
      </c>
      <c r="AN20" s="5"/>
      <c r="AO20" s="5">
        <f>AM20*AO$1</f>
        <v>0</v>
      </c>
      <c r="AP20" s="31">
        <f t="shared" si="4"/>
        <v>0</v>
      </c>
      <c r="AQ20" s="30"/>
    </row>
    <row r="21" spans="1:43" x14ac:dyDescent="0.25">
      <c r="A21" s="2">
        <v>1</v>
      </c>
      <c r="B21" s="2">
        <v>19</v>
      </c>
      <c r="C21" s="3" t="s">
        <v>59</v>
      </c>
      <c r="D21" s="4">
        <v>381</v>
      </c>
      <c r="E21" s="4">
        <v>394</v>
      </c>
      <c r="F21" s="4">
        <f>+E21-D21</f>
        <v>13</v>
      </c>
      <c r="G21" s="5">
        <v>427.6</v>
      </c>
      <c r="H21" s="5">
        <f>F21*H$1</f>
        <v>26</v>
      </c>
      <c r="I21" s="29">
        <f t="shared" si="0"/>
        <v>453.6</v>
      </c>
      <c r="J21" s="27"/>
      <c r="L21" s="2" t="s">
        <v>43</v>
      </c>
      <c r="M21" s="2">
        <v>19</v>
      </c>
      <c r="N21" s="3" t="s">
        <v>60</v>
      </c>
      <c r="O21" s="4">
        <v>0</v>
      </c>
      <c r="P21" s="4"/>
      <c r="Q21" s="4">
        <f>+P21-O21</f>
        <v>0</v>
      </c>
      <c r="R21" s="5"/>
      <c r="S21" s="5">
        <f>Q21*S$1</f>
        <v>0</v>
      </c>
      <c r="T21" s="29">
        <f t="shared" si="2"/>
        <v>0</v>
      </c>
      <c r="U21" s="27"/>
      <c r="W21" s="6"/>
      <c r="Y21" s="2" t="s">
        <v>269</v>
      </c>
      <c r="Z21" s="5">
        <v>62.76</v>
      </c>
      <c r="AH21" s="2">
        <v>4</v>
      </c>
      <c r="AI21" s="2">
        <v>19</v>
      </c>
      <c r="AJ21" s="3" t="s">
        <v>61</v>
      </c>
      <c r="AK21" s="4"/>
      <c r="AL21" s="4"/>
      <c r="AM21" s="4">
        <f t="shared" si="3"/>
        <v>0</v>
      </c>
      <c r="AN21" s="5"/>
      <c r="AO21" s="5">
        <f>AM21*AO$1</f>
        <v>0</v>
      </c>
      <c r="AP21" s="31">
        <f t="shared" si="4"/>
        <v>0</v>
      </c>
      <c r="AQ21" s="30"/>
    </row>
    <row r="22" spans="1:43" x14ac:dyDescent="0.25">
      <c r="A22" s="2">
        <v>1</v>
      </c>
      <c r="B22" s="2">
        <v>20</v>
      </c>
      <c r="C22" s="3" t="s">
        <v>62</v>
      </c>
      <c r="D22" s="4">
        <v>505</v>
      </c>
      <c r="E22" s="4">
        <v>517</v>
      </c>
      <c r="F22" s="4">
        <f>+E22-D22</f>
        <v>12</v>
      </c>
      <c r="G22" s="5">
        <v>470.21</v>
      </c>
      <c r="H22" s="5">
        <f>F22*H$1</f>
        <v>24</v>
      </c>
      <c r="I22" s="29">
        <f t="shared" si="0"/>
        <v>494.21</v>
      </c>
      <c r="J22" s="27"/>
      <c r="L22" s="2">
        <v>2</v>
      </c>
      <c r="M22" s="2">
        <v>20</v>
      </c>
      <c r="N22" s="3" t="s">
        <v>63</v>
      </c>
      <c r="O22" s="4">
        <v>0</v>
      </c>
      <c r="P22" s="4"/>
      <c r="Q22" s="4">
        <f>+P22-O22</f>
        <v>0</v>
      </c>
      <c r="R22" s="5"/>
      <c r="S22" s="5">
        <f>Q22*S$1</f>
        <v>0</v>
      </c>
      <c r="T22" s="29">
        <f t="shared" si="2"/>
        <v>0</v>
      </c>
      <c r="U22" s="27"/>
      <c r="W22" s="6"/>
      <c r="X22" s="6"/>
      <c r="Y22" s="6"/>
      <c r="AH22" s="2">
        <v>4</v>
      </c>
      <c r="AI22" s="2">
        <v>20</v>
      </c>
      <c r="AJ22" s="3" t="s">
        <v>53</v>
      </c>
      <c r="AK22" s="4"/>
      <c r="AL22" s="4"/>
      <c r="AM22" s="4">
        <f t="shared" si="3"/>
        <v>0</v>
      </c>
      <c r="AN22" s="5"/>
      <c r="AO22" s="5">
        <f>AM22*AO$1</f>
        <v>0</v>
      </c>
      <c r="AP22" s="31">
        <f t="shared" si="4"/>
        <v>0</v>
      </c>
      <c r="AQ22" s="30"/>
    </row>
    <row r="23" spans="1:43" x14ac:dyDescent="0.25">
      <c r="A23" s="2">
        <v>1</v>
      </c>
      <c r="B23" s="2">
        <v>21</v>
      </c>
      <c r="C23" s="3"/>
      <c r="D23" s="4"/>
      <c r="E23" s="4"/>
      <c r="F23" s="4">
        <f>+E23-D23</f>
        <v>0</v>
      </c>
      <c r="G23" s="5"/>
      <c r="H23" s="5">
        <f>F23*H$1</f>
        <v>0</v>
      </c>
      <c r="I23" s="29">
        <f t="shared" si="0"/>
        <v>0</v>
      </c>
      <c r="J23" s="27"/>
      <c r="L23" s="2">
        <v>2</v>
      </c>
      <c r="M23" s="2">
        <v>21</v>
      </c>
      <c r="N23" s="3" t="s">
        <v>65</v>
      </c>
      <c r="O23" s="4">
        <v>735</v>
      </c>
      <c r="P23" s="4">
        <v>758</v>
      </c>
      <c r="Q23" s="4">
        <f>+P23-O23</f>
        <v>23</v>
      </c>
      <c r="R23" s="5">
        <v>859.02</v>
      </c>
      <c r="S23" s="5">
        <f>Q23*S$1</f>
        <v>46</v>
      </c>
      <c r="T23" s="29">
        <f t="shared" si="2"/>
        <v>905.02</v>
      </c>
      <c r="U23" s="27"/>
      <c r="W23" s="6"/>
      <c r="X23" s="6"/>
      <c r="Y23" s="6"/>
      <c r="AH23" s="2">
        <v>4</v>
      </c>
      <c r="AI23" s="2">
        <v>21</v>
      </c>
      <c r="AJ23" s="3" t="s">
        <v>66</v>
      </c>
      <c r="AK23" s="4"/>
      <c r="AL23" s="4"/>
      <c r="AM23" s="4">
        <f t="shared" si="3"/>
        <v>0</v>
      </c>
      <c r="AN23" s="5"/>
      <c r="AO23" s="5">
        <f>AM23*AO$1</f>
        <v>0</v>
      </c>
      <c r="AP23" s="31">
        <f t="shared" si="4"/>
        <v>0</v>
      </c>
      <c r="AQ23" s="30"/>
    </row>
    <row r="24" spans="1:43" x14ac:dyDescent="0.25">
      <c r="A24" s="2">
        <v>1</v>
      </c>
      <c r="B24" s="2">
        <v>22</v>
      </c>
      <c r="C24" s="3"/>
      <c r="D24" s="4"/>
      <c r="E24" s="4"/>
      <c r="F24" s="4">
        <f>+E24-D24</f>
        <v>0</v>
      </c>
      <c r="G24" s="5"/>
      <c r="H24" s="5">
        <f>F24*H$1</f>
        <v>0</v>
      </c>
      <c r="I24" s="29">
        <f t="shared" si="0"/>
        <v>0</v>
      </c>
      <c r="J24" s="27"/>
      <c r="L24" s="2">
        <v>2</v>
      </c>
      <c r="M24" s="2">
        <v>22</v>
      </c>
      <c r="N24" s="3" t="s">
        <v>67</v>
      </c>
      <c r="O24" s="4">
        <v>141</v>
      </c>
      <c r="P24" s="4">
        <v>146</v>
      </c>
      <c r="Q24" s="4">
        <f>+P24-O24</f>
        <v>5</v>
      </c>
      <c r="R24" s="5">
        <v>385</v>
      </c>
      <c r="S24" s="5">
        <f>Q24*S$1</f>
        <v>10</v>
      </c>
      <c r="T24" s="29">
        <f t="shared" si="2"/>
        <v>395</v>
      </c>
      <c r="U24" s="27"/>
      <c r="W24" s="6"/>
      <c r="X24" s="6"/>
      <c r="Y24" s="6"/>
      <c r="AH24" s="2">
        <v>4</v>
      </c>
      <c r="AI24" s="2">
        <v>22</v>
      </c>
      <c r="AJ24" s="3" t="s">
        <v>68</v>
      </c>
      <c r="AK24" s="41">
        <v>251</v>
      </c>
      <c r="AL24" s="41">
        <v>262</v>
      </c>
      <c r="AM24" s="4">
        <f t="shared" si="3"/>
        <v>11</v>
      </c>
      <c r="AN24" s="5">
        <v>385</v>
      </c>
      <c r="AO24" s="5">
        <f>AM24*AO$1</f>
        <v>22</v>
      </c>
      <c r="AP24" s="31">
        <f t="shared" si="4"/>
        <v>407</v>
      </c>
      <c r="AQ24" s="30"/>
    </row>
    <row r="25" spans="1:43" x14ac:dyDescent="0.25">
      <c r="A25" s="2">
        <v>1</v>
      </c>
      <c r="B25" s="2">
        <v>23</v>
      </c>
      <c r="C25" s="3" t="s">
        <v>69</v>
      </c>
      <c r="D25" s="4">
        <v>346</v>
      </c>
      <c r="E25" s="4">
        <v>356</v>
      </c>
      <c r="F25" s="4">
        <f>+E25-D25</f>
        <v>10</v>
      </c>
      <c r="G25" s="5">
        <v>385</v>
      </c>
      <c r="H25" s="5">
        <f>F25*H$1</f>
        <v>20</v>
      </c>
      <c r="I25" s="29">
        <f t="shared" si="0"/>
        <v>405</v>
      </c>
      <c r="J25" s="27"/>
      <c r="L25" s="2">
        <v>2</v>
      </c>
      <c r="M25" s="2">
        <v>22</v>
      </c>
      <c r="N25" s="3" t="s">
        <v>64</v>
      </c>
      <c r="O25" s="4">
        <v>181</v>
      </c>
      <c r="P25" s="4">
        <v>185</v>
      </c>
      <c r="Q25" s="4">
        <f>+P25-O25</f>
        <v>4</v>
      </c>
      <c r="R25" s="5">
        <v>0</v>
      </c>
      <c r="S25" s="5">
        <f>Q25*S$1</f>
        <v>8</v>
      </c>
      <c r="T25" s="29">
        <f t="shared" si="2"/>
        <v>8</v>
      </c>
      <c r="U25" s="27"/>
      <c r="W25" s="6"/>
      <c r="X25" s="6"/>
      <c r="Y25" s="6" t="s">
        <v>244</v>
      </c>
      <c r="AH25" s="2">
        <v>4</v>
      </c>
      <c r="AI25" s="2">
        <v>23</v>
      </c>
      <c r="AJ25" s="3" t="s">
        <v>71</v>
      </c>
      <c r="AK25" s="4">
        <v>456</v>
      </c>
      <c r="AL25" s="4">
        <v>470</v>
      </c>
      <c r="AM25" s="4">
        <f t="shared" si="3"/>
        <v>14</v>
      </c>
      <c r="AN25" s="5">
        <v>555.41</v>
      </c>
      <c r="AO25" s="5">
        <f>AM25*AO$1</f>
        <v>28</v>
      </c>
      <c r="AP25" s="31">
        <f t="shared" si="4"/>
        <v>583.41</v>
      </c>
      <c r="AQ25" s="30"/>
    </row>
    <row r="26" spans="1:43" x14ac:dyDescent="0.25">
      <c r="A26" s="6" t="s">
        <v>72</v>
      </c>
      <c r="B26" s="6"/>
      <c r="C26" s="6"/>
      <c r="E26" s="4">
        <f>SUM(E3:E25)</f>
        <v>9383</v>
      </c>
      <c r="F26" s="4">
        <f>SUM(F3:F25)</f>
        <v>203</v>
      </c>
      <c r="G26" s="5">
        <f>SUM(G3:G25)</f>
        <v>9839.06</v>
      </c>
      <c r="H26" s="5">
        <f>SUM(H3:H25)</f>
        <v>406</v>
      </c>
      <c r="I26" s="29">
        <f t="shared" si="0"/>
        <v>10245.06</v>
      </c>
      <c r="J26" s="27"/>
      <c r="L26" s="2">
        <v>2</v>
      </c>
      <c r="M26" s="2">
        <v>23</v>
      </c>
      <c r="N26" s="39" t="s">
        <v>70</v>
      </c>
      <c r="O26" s="4">
        <v>360</v>
      </c>
      <c r="P26" s="4">
        <v>369</v>
      </c>
      <c r="Q26" s="4">
        <f>+P26-O26</f>
        <v>9</v>
      </c>
      <c r="R26" s="5">
        <v>385</v>
      </c>
      <c r="S26" s="5">
        <f t="shared" ref="S26:S27" si="6">Q26*S$1</f>
        <v>18</v>
      </c>
      <c r="T26" s="29">
        <f t="shared" si="2"/>
        <v>403</v>
      </c>
      <c r="U26" s="27"/>
      <c r="W26" s="6"/>
      <c r="X26" s="6"/>
      <c r="Y26" s="6" t="s">
        <v>244</v>
      </c>
      <c r="AH26" s="2">
        <v>4</v>
      </c>
      <c r="AI26" s="2">
        <v>24</v>
      </c>
      <c r="AJ26" s="3" t="s">
        <v>74</v>
      </c>
      <c r="AK26" s="25">
        <v>321</v>
      </c>
      <c r="AL26" s="25">
        <v>328</v>
      </c>
      <c r="AM26" s="4">
        <f t="shared" si="3"/>
        <v>7</v>
      </c>
      <c r="AN26" s="5">
        <v>385</v>
      </c>
      <c r="AO26" s="5">
        <f t="shared" ref="AO26:AO29" si="7">AM26*AO$1</f>
        <v>14</v>
      </c>
      <c r="AP26" s="31">
        <f t="shared" si="4"/>
        <v>399</v>
      </c>
      <c r="AQ26" s="30"/>
    </row>
    <row r="27" spans="1:43" x14ac:dyDescent="0.25">
      <c r="G27">
        <v>15</v>
      </c>
      <c r="H27" t="s">
        <v>244</v>
      </c>
      <c r="L27" s="2">
        <v>2</v>
      </c>
      <c r="M27" s="2">
        <v>24</v>
      </c>
      <c r="N27" s="3" t="s">
        <v>73</v>
      </c>
      <c r="O27" s="4">
        <v>0</v>
      </c>
      <c r="P27" s="4"/>
      <c r="Q27" s="4">
        <f t="shared" si="1"/>
        <v>0</v>
      </c>
      <c r="R27" s="5"/>
      <c r="S27" s="5">
        <f t="shared" si="6"/>
        <v>0</v>
      </c>
      <c r="T27" s="29">
        <f t="shared" si="2"/>
        <v>0</v>
      </c>
      <c r="U27" s="27"/>
      <c r="W27" s="6"/>
      <c r="X27" s="6"/>
      <c r="Y27" s="6"/>
      <c r="AH27" s="2">
        <v>4</v>
      </c>
      <c r="AI27" s="2">
        <v>25</v>
      </c>
      <c r="AJ27" s="3" t="s">
        <v>75</v>
      </c>
      <c r="AK27" s="4">
        <v>1143</v>
      </c>
      <c r="AL27" s="4">
        <v>1166</v>
      </c>
      <c r="AM27" s="4">
        <f t="shared" si="3"/>
        <v>23</v>
      </c>
      <c r="AN27" s="5">
        <v>1003</v>
      </c>
      <c r="AO27" s="5">
        <f t="shared" si="7"/>
        <v>46</v>
      </c>
      <c r="AP27" s="31">
        <f t="shared" si="4"/>
        <v>1049</v>
      </c>
      <c r="AQ27" s="30"/>
    </row>
    <row r="28" spans="1:43" x14ac:dyDescent="0.25">
      <c r="L28" s="6" t="s">
        <v>72</v>
      </c>
      <c r="M28" s="6"/>
      <c r="N28" s="6"/>
      <c r="P28" s="4">
        <f>SUM(P3:P27)</f>
        <v>6239</v>
      </c>
      <c r="Q28" s="4">
        <f>SUM(Q3:Q27)</f>
        <v>163</v>
      </c>
      <c r="R28" s="5">
        <f>SUM(R3:R27)</f>
        <v>7828.4599999999991</v>
      </c>
      <c r="S28" s="5">
        <f>SUM(S3:S27)</f>
        <v>326</v>
      </c>
      <c r="T28" s="29">
        <f t="shared" si="2"/>
        <v>8154.4599999999991</v>
      </c>
      <c r="U28" s="27"/>
      <c r="W28" s="6"/>
      <c r="X28" s="6"/>
      <c r="Y28" s="6"/>
      <c r="AH28" s="2">
        <v>4</v>
      </c>
      <c r="AI28" s="2">
        <v>26</v>
      </c>
      <c r="AJ28" s="3" t="s">
        <v>76</v>
      </c>
      <c r="AK28" s="25">
        <v>3804</v>
      </c>
      <c r="AL28" s="25">
        <v>3807</v>
      </c>
      <c r="AM28" s="4">
        <f t="shared" si="3"/>
        <v>3</v>
      </c>
      <c r="AN28" s="5">
        <v>385</v>
      </c>
      <c r="AO28" s="5">
        <f t="shared" si="7"/>
        <v>6</v>
      </c>
      <c r="AP28" s="31">
        <f t="shared" si="4"/>
        <v>391</v>
      </c>
      <c r="AQ28" s="30"/>
    </row>
    <row r="29" spans="1:43" x14ac:dyDescent="0.25">
      <c r="L29" s="6"/>
      <c r="M29" s="6"/>
      <c r="N29" s="6"/>
      <c r="R29">
        <v>18</v>
      </c>
      <c r="W29" s="6"/>
      <c r="X29" s="6"/>
      <c r="Y29" s="7"/>
      <c r="AH29" s="68">
        <v>4</v>
      </c>
      <c r="AI29" s="68">
        <v>27</v>
      </c>
      <c r="AJ29" s="69" t="s">
        <v>245</v>
      </c>
      <c r="AK29" s="70">
        <v>906</v>
      </c>
      <c r="AL29" s="66" t="s">
        <v>43</v>
      </c>
      <c r="AM29" s="70" t="e">
        <f t="shared" si="3"/>
        <v>#VALUE!</v>
      </c>
      <c r="AN29" s="71">
        <v>640.62</v>
      </c>
      <c r="AO29" s="71" t="e">
        <f t="shared" si="7"/>
        <v>#VALUE!</v>
      </c>
      <c r="AP29" s="72" t="e">
        <f t="shared" si="4"/>
        <v>#VALUE!</v>
      </c>
      <c r="AQ29" s="73"/>
    </row>
    <row r="30" spans="1:43" x14ac:dyDescent="0.25">
      <c r="C30" s="45" t="s">
        <v>264</v>
      </c>
      <c r="D30" s="44" t="s">
        <v>270</v>
      </c>
      <c r="E30" s="44" t="s">
        <v>271</v>
      </c>
      <c r="L30" s="6"/>
      <c r="M30" s="6"/>
      <c r="N30" s="6"/>
      <c r="W30" s="6"/>
      <c r="X30" s="6"/>
      <c r="Y30" s="6"/>
      <c r="AH30" s="6"/>
      <c r="AI30" s="6"/>
      <c r="AJ30" s="6"/>
      <c r="AL30" s="4">
        <f>SUM(AL3:AL29)</f>
        <v>9961</v>
      </c>
      <c r="AM30" s="4" t="e">
        <f>SUM(AM3:AM29)</f>
        <v>#VALUE!</v>
      </c>
      <c r="AN30" s="5">
        <f>SUM(AN3:AN29)</f>
        <v>8480.86</v>
      </c>
      <c r="AO30" s="5" t="e">
        <f>SUM(AO3:AO29)</f>
        <v>#VALUE!</v>
      </c>
      <c r="AP30" s="31" t="e">
        <f t="shared" si="4"/>
        <v>#VALUE!</v>
      </c>
      <c r="AQ30" s="30"/>
    </row>
    <row r="31" spans="1:43" x14ac:dyDescent="0.25">
      <c r="D31" s="2" t="s">
        <v>265</v>
      </c>
      <c r="E31" s="5">
        <v>385</v>
      </c>
      <c r="L31" s="6"/>
      <c r="M31" s="6"/>
      <c r="N31" s="45" t="s">
        <v>264</v>
      </c>
      <c r="O31" s="44" t="s">
        <v>270</v>
      </c>
      <c r="P31" s="44" t="s">
        <v>271</v>
      </c>
      <c r="W31" s="6"/>
      <c r="X31" s="6"/>
      <c r="Y31" s="6"/>
      <c r="AH31" s="6"/>
      <c r="AI31" s="6"/>
      <c r="AJ31" s="6"/>
      <c r="AN31">
        <v>16</v>
      </c>
    </row>
    <row r="32" spans="1:43" x14ac:dyDescent="0.25">
      <c r="D32" s="43" t="s">
        <v>267</v>
      </c>
      <c r="E32" s="5">
        <v>42.6</v>
      </c>
      <c r="L32" s="6"/>
      <c r="M32" s="6"/>
      <c r="O32" s="2" t="s">
        <v>265</v>
      </c>
      <c r="P32" s="5">
        <v>385</v>
      </c>
      <c r="W32" s="6"/>
      <c r="X32" s="6"/>
      <c r="Y32" s="6"/>
      <c r="AH32" s="6"/>
      <c r="AI32" s="6"/>
      <c r="AJ32" s="6"/>
    </row>
    <row r="33" spans="4:38" x14ac:dyDescent="0.25">
      <c r="D33" s="2" t="s">
        <v>266</v>
      </c>
      <c r="E33" s="5">
        <v>47.99</v>
      </c>
      <c r="L33" s="6"/>
      <c r="M33" s="6"/>
      <c r="O33" s="43" t="s">
        <v>267</v>
      </c>
      <c r="P33" s="5">
        <v>42.6</v>
      </c>
      <c r="W33" s="6"/>
      <c r="X33" s="6"/>
      <c r="Y33" s="6"/>
      <c r="AH33" s="6"/>
      <c r="AI33" s="6"/>
      <c r="AJ33" s="45" t="s">
        <v>264</v>
      </c>
      <c r="AK33" s="44" t="s">
        <v>270</v>
      </c>
      <c r="AL33" s="44" t="s">
        <v>271</v>
      </c>
    </row>
    <row r="34" spans="4:38" x14ac:dyDescent="0.25">
      <c r="D34" s="2" t="s">
        <v>268</v>
      </c>
      <c r="E34" s="5">
        <v>54.29</v>
      </c>
      <c r="L34" s="6"/>
      <c r="M34" s="6"/>
      <c r="O34" s="2" t="s">
        <v>266</v>
      </c>
      <c r="P34" s="5">
        <v>47.99</v>
      </c>
      <c r="W34" s="6"/>
      <c r="X34" s="6"/>
      <c r="Y34" s="6"/>
      <c r="AH34" s="6"/>
      <c r="AI34" s="6"/>
      <c r="AK34" s="2" t="s">
        <v>265</v>
      </c>
      <c r="AL34" s="5">
        <v>385</v>
      </c>
    </row>
    <row r="35" spans="4:38" x14ac:dyDescent="0.25">
      <c r="D35" s="2" t="s">
        <v>269</v>
      </c>
      <c r="E35" s="5">
        <v>62.76</v>
      </c>
      <c r="L35" s="6"/>
      <c r="M35" s="6"/>
      <c r="O35" s="2" t="s">
        <v>268</v>
      </c>
      <c r="P35" s="5">
        <v>54.29</v>
      </c>
      <c r="W35" s="6"/>
      <c r="X35" s="6"/>
      <c r="Y35" s="6"/>
      <c r="AH35" s="6"/>
      <c r="AI35" s="6"/>
      <c r="AK35" s="43" t="s">
        <v>267</v>
      </c>
      <c r="AL35" s="5">
        <v>42.6</v>
      </c>
    </row>
    <row r="36" spans="4:38" x14ac:dyDescent="0.25">
      <c r="L36" s="6"/>
      <c r="M36" s="6"/>
      <c r="O36" s="2" t="s">
        <v>269</v>
      </c>
      <c r="P36" s="5">
        <v>62.76</v>
      </c>
      <c r="W36" s="6"/>
      <c r="X36" s="6"/>
      <c r="Y36" s="6"/>
      <c r="AH36" s="6"/>
      <c r="AI36" s="6"/>
      <c r="AK36" s="2" t="s">
        <v>266</v>
      </c>
      <c r="AL36" s="5">
        <v>47.99</v>
      </c>
    </row>
    <row r="37" spans="4:38" x14ac:dyDescent="0.25">
      <c r="L37" s="6"/>
      <c r="M37" s="6"/>
      <c r="N37" s="6"/>
      <c r="W37" s="6"/>
      <c r="X37" s="6"/>
      <c r="Y37" s="6"/>
      <c r="AH37" s="6"/>
      <c r="AI37" s="6"/>
      <c r="AK37" s="2" t="s">
        <v>268</v>
      </c>
      <c r="AL37" s="5">
        <v>54.29</v>
      </c>
    </row>
    <row r="38" spans="4:38" x14ac:dyDescent="0.25">
      <c r="L38" s="6"/>
      <c r="M38" s="6"/>
      <c r="N38" s="6"/>
      <c r="W38" s="6"/>
      <c r="X38" s="6"/>
      <c r="Y38" s="6"/>
      <c r="AH38" s="6"/>
      <c r="AI38" s="6"/>
      <c r="AK38" s="2" t="s">
        <v>269</v>
      </c>
      <c r="AL38" s="5">
        <v>62.76</v>
      </c>
    </row>
    <row r="39" spans="4:38" x14ac:dyDescent="0.25">
      <c r="L39" s="6"/>
      <c r="M39" s="6"/>
      <c r="N39" s="6"/>
      <c r="W39" s="6"/>
      <c r="X39" s="6"/>
      <c r="Y39" s="6"/>
      <c r="AH39" s="6"/>
      <c r="AI39" s="6"/>
      <c r="AJ39" s="6"/>
    </row>
    <row r="40" spans="4:38" x14ac:dyDescent="0.25">
      <c r="L40" s="6"/>
      <c r="M40" s="6"/>
      <c r="N40" s="6"/>
      <c r="W40" s="6"/>
      <c r="X40" s="6"/>
      <c r="Y40" s="6"/>
      <c r="AH40" s="6"/>
      <c r="AI40" s="6"/>
      <c r="AJ40" s="6"/>
    </row>
    <row r="41" spans="4:38" x14ac:dyDescent="0.25">
      <c r="L41" s="6"/>
      <c r="M41" s="6"/>
      <c r="N41" s="6"/>
      <c r="W41" s="6"/>
      <c r="X41" s="6"/>
      <c r="Y41" s="6"/>
      <c r="AH41" s="6"/>
      <c r="AI41" s="6"/>
      <c r="AJ41" s="6"/>
    </row>
    <row r="42" spans="4:38" x14ac:dyDescent="0.25">
      <c r="L42" s="6"/>
      <c r="M42" s="6"/>
      <c r="N42" s="6"/>
      <c r="W42" s="6"/>
      <c r="X42" s="6"/>
      <c r="Y42" s="6"/>
      <c r="AH42" s="6"/>
      <c r="AI42" s="6"/>
      <c r="AJ42" s="6"/>
    </row>
    <row r="43" spans="4:38" x14ac:dyDescent="0.25">
      <c r="L43" s="6"/>
      <c r="M43" s="6"/>
      <c r="N43" s="6"/>
      <c r="W43" s="6"/>
      <c r="X43" s="6"/>
      <c r="Y43" s="6"/>
      <c r="AH43" s="6"/>
      <c r="AI43" s="6"/>
      <c r="AJ43" s="6"/>
    </row>
    <row r="44" spans="4:38" x14ac:dyDescent="0.25">
      <c r="L44" s="6"/>
      <c r="M44" s="6"/>
      <c r="N44" s="6"/>
      <c r="W44" s="6"/>
      <c r="X44" s="6"/>
      <c r="Y44" s="6"/>
      <c r="AH44" s="6"/>
      <c r="AI44" s="6"/>
      <c r="AJ44" s="6"/>
    </row>
    <row r="45" spans="4:38" x14ac:dyDescent="0.25">
      <c r="L45" s="6"/>
      <c r="M45" s="6"/>
      <c r="N45" s="6"/>
      <c r="W45" s="6"/>
      <c r="X45" s="6"/>
      <c r="Y45" s="6"/>
      <c r="AH45" s="6"/>
      <c r="AI45" s="6"/>
      <c r="AJ45" s="6"/>
    </row>
    <row r="46" spans="4:38" x14ac:dyDescent="0.25">
      <c r="L46" s="6"/>
      <c r="M46" s="6"/>
      <c r="N46" s="6"/>
      <c r="W46" s="6"/>
      <c r="X46" s="6"/>
      <c r="Y46" s="6"/>
      <c r="AH46" s="6"/>
      <c r="AI46" s="6"/>
      <c r="AJ46" s="6"/>
    </row>
    <row r="47" spans="4:38" x14ac:dyDescent="0.25">
      <c r="L47" s="6"/>
      <c r="M47" s="6"/>
      <c r="N47" s="6"/>
      <c r="W47" s="6"/>
      <c r="X47" s="6"/>
      <c r="Y47" s="6"/>
      <c r="AH47" s="6"/>
      <c r="AI47" s="6"/>
      <c r="AJ47" s="6"/>
    </row>
    <row r="48" spans="4:38" x14ac:dyDescent="0.25">
      <c r="L48" s="6"/>
      <c r="M48" s="6"/>
      <c r="N48" s="6"/>
      <c r="W48" s="6"/>
      <c r="X48" s="6"/>
      <c r="Y48" s="6"/>
      <c r="AH48" s="6"/>
      <c r="AI48" s="6"/>
      <c r="AJ48" s="6"/>
    </row>
    <row r="49" spans="1:36" x14ac:dyDescent="0.25">
      <c r="L49" s="6"/>
      <c r="M49" s="6"/>
      <c r="N49" s="6"/>
      <c r="W49" s="6"/>
      <c r="X49" s="6"/>
      <c r="Y49" s="6"/>
      <c r="AH49" s="6"/>
      <c r="AI49" s="6"/>
      <c r="AJ49" s="6"/>
    </row>
    <row r="50" spans="1:36" x14ac:dyDescent="0.25">
      <c r="L50" s="6"/>
      <c r="M50" s="6"/>
      <c r="N50" s="6"/>
      <c r="W50" s="6"/>
      <c r="X50" s="6"/>
      <c r="Y50" s="6"/>
      <c r="AH50" s="6"/>
      <c r="AI50" s="6"/>
      <c r="AJ50" s="6"/>
    </row>
    <row r="51" spans="1:36" x14ac:dyDescent="0.25">
      <c r="L51" s="6"/>
      <c r="M51" s="6"/>
      <c r="N51" s="6"/>
      <c r="W51" s="6"/>
      <c r="X51" s="6"/>
      <c r="Y51" s="6"/>
      <c r="AH51" s="6"/>
      <c r="AI51" s="6"/>
      <c r="AJ51" s="6"/>
    </row>
    <row r="52" spans="1:36" x14ac:dyDescent="0.25">
      <c r="L52" s="6"/>
      <c r="M52" s="6"/>
      <c r="N52" s="6"/>
      <c r="W52" s="6"/>
      <c r="X52" s="6"/>
      <c r="Y52" s="6"/>
      <c r="AH52" s="6"/>
      <c r="AI52" s="6"/>
      <c r="AJ52" s="6"/>
    </row>
    <row r="53" spans="1:36" x14ac:dyDescent="0.25">
      <c r="L53" s="6"/>
      <c r="M53" s="6"/>
      <c r="N53" s="6"/>
      <c r="W53" s="6"/>
      <c r="X53" s="6"/>
      <c r="Y53" s="6"/>
      <c r="AH53" s="6"/>
      <c r="AI53" s="6"/>
      <c r="AJ53" s="6"/>
    </row>
    <row r="54" spans="1:36" x14ac:dyDescent="0.25">
      <c r="L54" s="6"/>
      <c r="M54" s="6"/>
      <c r="N54" s="6"/>
      <c r="W54" s="6"/>
      <c r="X54" s="6"/>
      <c r="Y54" s="6"/>
      <c r="AH54" s="6"/>
      <c r="AI54" s="6"/>
      <c r="AJ54" s="6"/>
    </row>
    <row r="55" spans="1:36" x14ac:dyDescent="0.25">
      <c r="L55" s="6"/>
      <c r="M55" s="6"/>
      <c r="N55" s="6"/>
      <c r="W55" s="6"/>
      <c r="X55" s="6"/>
      <c r="Y55" s="6"/>
      <c r="AH55" s="6"/>
      <c r="AI55" s="6"/>
      <c r="AJ55" s="6"/>
    </row>
    <row r="56" spans="1:36" x14ac:dyDescent="0.25">
      <c r="L56" s="6"/>
      <c r="M56" s="6"/>
      <c r="N56" s="6"/>
      <c r="W56" s="6"/>
      <c r="X56" s="6"/>
      <c r="Y56" s="6"/>
      <c r="AH56" s="6"/>
      <c r="AI56" s="6"/>
      <c r="AJ56" s="6"/>
    </row>
    <row r="57" spans="1:36" x14ac:dyDescent="0.25">
      <c r="A57" s="6"/>
      <c r="B57" s="6"/>
      <c r="C57" s="6"/>
      <c r="L57" s="6"/>
      <c r="M57" s="6"/>
      <c r="N57" s="6"/>
      <c r="W57" s="6"/>
      <c r="X57" s="6"/>
      <c r="Y57" s="6"/>
      <c r="AH57" s="6"/>
      <c r="AI57" s="6"/>
      <c r="AJ57" s="6"/>
    </row>
    <row r="58" spans="1:36" x14ac:dyDescent="0.25">
      <c r="A58" s="6"/>
      <c r="B58" s="6"/>
      <c r="C58" s="6"/>
      <c r="H58" s="8"/>
      <c r="I58" s="8"/>
      <c r="J58" s="8"/>
      <c r="L58" s="6"/>
      <c r="M58" s="6"/>
      <c r="N58" s="6"/>
      <c r="W58" s="6"/>
      <c r="X58" s="6"/>
      <c r="Y58" s="6"/>
      <c r="AH58" s="6"/>
      <c r="AI58" s="6"/>
      <c r="AJ58" s="6"/>
    </row>
    <row r="59" spans="1:36" x14ac:dyDescent="0.25">
      <c r="A59" s="6"/>
      <c r="B59" s="6"/>
      <c r="C59" s="6"/>
      <c r="H59" s="8"/>
      <c r="I59" s="8"/>
      <c r="J59" s="8"/>
      <c r="L59" s="6"/>
      <c r="M59" s="6"/>
      <c r="N59" s="6"/>
      <c r="W59" s="6"/>
      <c r="X59" s="6"/>
      <c r="Y59" s="6"/>
      <c r="AH59" s="6"/>
      <c r="AI59" s="6"/>
      <c r="AJ59" s="6"/>
    </row>
    <row r="60" spans="1:36" x14ac:dyDescent="0.25">
      <c r="L60" s="6"/>
      <c r="M60" s="6"/>
      <c r="N60" s="6"/>
      <c r="W60" s="6"/>
      <c r="X60" s="6"/>
      <c r="Y60" s="6"/>
      <c r="AH60" s="6"/>
      <c r="AI60" s="6"/>
      <c r="AJ60" s="6"/>
    </row>
    <row r="61" spans="1:36" x14ac:dyDescent="0.25">
      <c r="L61" s="6"/>
      <c r="M61" s="6"/>
      <c r="N61" s="6"/>
      <c r="W61" s="6"/>
      <c r="X61" s="6"/>
      <c r="Y61" s="6"/>
      <c r="AH61" s="6"/>
      <c r="AI61" s="6"/>
      <c r="AJ61" s="6"/>
    </row>
    <row r="62" spans="1:36" x14ac:dyDescent="0.25">
      <c r="L62" s="6"/>
      <c r="M62" s="6"/>
      <c r="N62" s="6"/>
      <c r="W62" s="6"/>
      <c r="X62" s="6"/>
      <c r="Y62" s="6"/>
      <c r="AH62" s="6"/>
      <c r="AI62" s="6"/>
      <c r="AJ62" s="6"/>
    </row>
    <row r="63" spans="1:36" x14ac:dyDescent="0.25">
      <c r="L63" s="6"/>
      <c r="M63" s="6"/>
      <c r="N63" s="6"/>
      <c r="W63" s="6"/>
      <c r="X63" s="6"/>
      <c r="Y63" s="6"/>
      <c r="AH63" s="6"/>
      <c r="AI63" s="6"/>
      <c r="AJ63" s="6"/>
    </row>
    <row r="64" spans="1:36" x14ac:dyDescent="0.25">
      <c r="L64" s="6"/>
      <c r="M64" s="6"/>
      <c r="N64" s="6"/>
      <c r="W64" s="6"/>
      <c r="X64" s="6"/>
      <c r="Y64" s="6"/>
      <c r="AH64" s="6"/>
      <c r="AI64" s="6"/>
      <c r="AJ64" s="6"/>
    </row>
    <row r="65" spans="12:36" x14ac:dyDescent="0.25">
      <c r="L65" s="6"/>
      <c r="M65" s="6"/>
      <c r="N65" s="6"/>
      <c r="W65" s="6"/>
      <c r="X65" s="6"/>
      <c r="Y65" s="6"/>
      <c r="AH65" s="6"/>
      <c r="AI65" s="6"/>
      <c r="AJ65" s="6"/>
    </row>
    <row r="66" spans="12:36" x14ac:dyDescent="0.25">
      <c r="L66" s="6"/>
      <c r="M66" s="6"/>
      <c r="N66" s="6"/>
      <c r="W66" s="6"/>
      <c r="X66" s="6"/>
      <c r="Y66" s="6"/>
      <c r="AH66" s="6"/>
      <c r="AI66" s="6"/>
      <c r="AJ66" s="6"/>
    </row>
    <row r="67" spans="12:36" x14ac:dyDescent="0.25">
      <c r="L67" s="6"/>
      <c r="M67" s="6"/>
      <c r="N67" s="6"/>
      <c r="W67" s="6"/>
      <c r="X67" s="6"/>
      <c r="Y67" s="6"/>
      <c r="AH67" s="6"/>
      <c r="AI67" s="6"/>
      <c r="AJ67" s="6"/>
    </row>
    <row r="68" spans="12:36" x14ac:dyDescent="0.25">
      <c r="L68" s="6"/>
      <c r="M68" s="6"/>
      <c r="N68" s="6"/>
      <c r="W68" s="6"/>
      <c r="X68" s="6"/>
      <c r="Y68" s="6"/>
      <c r="AH68" s="6"/>
      <c r="AI68" s="6"/>
      <c r="AJ68" s="6"/>
    </row>
    <row r="69" spans="12:36" x14ac:dyDescent="0.25">
      <c r="L69" s="6"/>
      <c r="M69" s="6"/>
      <c r="N69" s="6"/>
      <c r="W69" s="6"/>
      <c r="X69" s="6"/>
      <c r="Y69" s="6"/>
      <c r="AH69" s="6"/>
      <c r="AI69" s="6"/>
      <c r="AJ69" s="6"/>
    </row>
    <row r="70" spans="12:36" x14ac:dyDescent="0.25">
      <c r="L70" s="6"/>
      <c r="M70" s="6"/>
      <c r="N70" s="6"/>
      <c r="W70" s="6"/>
      <c r="X70" s="6"/>
      <c r="Y70" s="6"/>
      <c r="AH70" s="6"/>
      <c r="AI70" s="6"/>
      <c r="AJ70" s="6"/>
    </row>
    <row r="71" spans="12:36" x14ac:dyDescent="0.25">
      <c r="L71" s="6"/>
      <c r="M71" s="6"/>
      <c r="N71" s="6"/>
      <c r="W71" s="6"/>
      <c r="X71" s="6"/>
      <c r="Y71" s="6"/>
      <c r="AH71" s="6"/>
      <c r="AI71" s="6"/>
      <c r="AJ71" s="6"/>
    </row>
    <row r="72" spans="12:36" x14ac:dyDescent="0.25">
      <c r="L72" s="6"/>
      <c r="M72" s="6"/>
      <c r="N72" s="6"/>
      <c r="W72" s="6"/>
      <c r="X72" s="6"/>
      <c r="Y72" s="6"/>
      <c r="AH72" s="6"/>
      <c r="AI72" s="6"/>
      <c r="AJ72" s="6"/>
    </row>
    <row r="73" spans="12:36" x14ac:dyDescent="0.25">
      <c r="L73" s="6"/>
      <c r="M73" s="6"/>
      <c r="N73" s="6"/>
      <c r="W73" s="6"/>
      <c r="X73" s="6"/>
      <c r="Y73" s="6"/>
      <c r="AH73" s="6"/>
      <c r="AI73" s="6"/>
      <c r="AJ73" s="6"/>
    </row>
    <row r="74" spans="12:36" x14ac:dyDescent="0.25">
      <c r="L74" s="6"/>
      <c r="M74" s="6"/>
      <c r="N74" s="6"/>
      <c r="W74" s="6"/>
      <c r="X74" s="6"/>
      <c r="Y74" s="6"/>
      <c r="AH74" s="6"/>
      <c r="AI74" s="6"/>
      <c r="AJ74" s="6"/>
    </row>
    <row r="75" spans="12:36" x14ac:dyDescent="0.25">
      <c r="L75" s="6"/>
      <c r="M75" s="6"/>
      <c r="N75" s="6"/>
      <c r="W75" s="6"/>
      <c r="X75" s="6"/>
      <c r="Y75" s="6"/>
      <c r="AH75" s="6"/>
      <c r="AI75" s="6"/>
      <c r="AJ75" s="6"/>
    </row>
    <row r="76" spans="12:36" x14ac:dyDescent="0.25">
      <c r="L76" s="6"/>
      <c r="M76" s="6"/>
      <c r="N76" s="6"/>
      <c r="W76" s="6"/>
      <c r="X76" s="6"/>
      <c r="Y76" s="6"/>
      <c r="AH76" s="6"/>
      <c r="AI76" s="6"/>
      <c r="AJ76" s="6"/>
    </row>
    <row r="77" spans="12:36" x14ac:dyDescent="0.25">
      <c r="L77" s="6"/>
      <c r="M77" s="6"/>
      <c r="N77" s="6"/>
      <c r="W77" s="6"/>
      <c r="X77" s="6"/>
      <c r="Y77" s="6"/>
      <c r="AH77" s="6"/>
      <c r="AI77" s="6"/>
      <c r="AJ77" s="6"/>
    </row>
    <row r="78" spans="12:36" x14ac:dyDescent="0.25">
      <c r="L78" s="6"/>
      <c r="M78" s="6"/>
      <c r="N78" s="6"/>
      <c r="W78" s="6"/>
      <c r="X78" s="6"/>
      <c r="Y78" s="6"/>
      <c r="AH78" s="6"/>
      <c r="AI78" s="6"/>
      <c r="AJ78" s="6"/>
    </row>
    <row r="79" spans="12:36" x14ac:dyDescent="0.25">
      <c r="L79" s="6"/>
      <c r="M79" s="6"/>
      <c r="N79" s="6"/>
      <c r="W79" s="6"/>
      <c r="X79" s="6"/>
      <c r="Y79" s="6"/>
      <c r="AH79" s="6"/>
      <c r="AI79" s="6"/>
      <c r="AJ79" s="6"/>
    </row>
    <row r="80" spans="12:36" x14ac:dyDescent="0.25">
      <c r="L80" s="6"/>
      <c r="M80" s="6"/>
      <c r="N80" s="6"/>
      <c r="W80" s="6"/>
      <c r="X80" s="6"/>
      <c r="Y80" s="6"/>
      <c r="AH80" s="6"/>
      <c r="AI80" s="6"/>
      <c r="AJ80" s="6"/>
    </row>
    <row r="81" spans="12:36" x14ac:dyDescent="0.25">
      <c r="L81" s="6"/>
      <c r="M81" s="6"/>
      <c r="N81" s="6"/>
      <c r="W81" s="6"/>
      <c r="X81" s="6"/>
      <c r="Y81" s="6"/>
      <c r="AH81" s="6"/>
      <c r="AI81" s="6"/>
      <c r="AJ81" s="6"/>
    </row>
    <row r="82" spans="12:36" x14ac:dyDescent="0.25">
      <c r="L82" s="6"/>
      <c r="M82" s="6"/>
      <c r="N82" s="6"/>
      <c r="W82" s="6"/>
      <c r="X82" s="6"/>
      <c r="Y82" s="6"/>
      <c r="AH82" s="6"/>
      <c r="AI82" s="6"/>
      <c r="AJ82" s="6"/>
    </row>
    <row r="83" spans="12:36" x14ac:dyDescent="0.25">
      <c r="L83" s="6"/>
      <c r="M83" s="6"/>
      <c r="N83" s="6"/>
      <c r="W83" s="6"/>
      <c r="X83" s="6"/>
      <c r="Y83" s="6"/>
      <c r="AH83" s="6"/>
      <c r="AI83" s="6"/>
      <c r="AJ83" s="6"/>
    </row>
    <row r="84" spans="12:36" x14ac:dyDescent="0.25">
      <c r="L84" s="6"/>
      <c r="M84" s="6"/>
      <c r="N84" s="6"/>
      <c r="W84" s="6"/>
      <c r="X84" s="6"/>
      <c r="Y84" s="6"/>
      <c r="AH84" s="6"/>
      <c r="AI84" s="6"/>
      <c r="AJ84" s="6"/>
    </row>
    <row r="85" spans="12:36" x14ac:dyDescent="0.25">
      <c r="L85" s="6"/>
      <c r="M85" s="6"/>
      <c r="N85" s="6"/>
      <c r="W85" s="6"/>
      <c r="X85" s="6"/>
      <c r="Y85" s="6"/>
      <c r="AH85" s="6"/>
      <c r="AI85" s="6"/>
      <c r="AJ85" s="6"/>
    </row>
    <row r="86" spans="12:36" x14ac:dyDescent="0.25">
      <c r="L86" s="6"/>
      <c r="M86" s="6"/>
      <c r="N86" s="6"/>
      <c r="W86" s="6"/>
      <c r="X86" s="6"/>
      <c r="Y86" s="6"/>
      <c r="AH86" s="6"/>
      <c r="AI86" s="6"/>
      <c r="AJ86" s="6"/>
    </row>
    <row r="87" spans="12:36" x14ac:dyDescent="0.25">
      <c r="L87" s="6"/>
      <c r="M87" s="6"/>
      <c r="N87" s="6"/>
      <c r="W87" s="6"/>
      <c r="X87" s="6"/>
      <c r="Y87" s="6"/>
      <c r="AH87" s="6"/>
      <c r="AI87" s="6"/>
      <c r="AJ87" s="6"/>
    </row>
    <row r="88" spans="12:36" x14ac:dyDescent="0.25">
      <c r="L88" s="6"/>
      <c r="M88" s="6"/>
      <c r="N88" s="6"/>
      <c r="W88" s="6"/>
      <c r="X88" s="6"/>
      <c r="Y88" s="6"/>
      <c r="AH88" s="6"/>
      <c r="AI88" s="6"/>
      <c r="AJ88" s="6"/>
    </row>
    <row r="89" spans="12:36" x14ac:dyDescent="0.25">
      <c r="L89" s="6"/>
      <c r="M89" s="6"/>
      <c r="N89" s="6"/>
      <c r="W89" s="6"/>
      <c r="X89" s="6"/>
      <c r="Y89" s="6"/>
      <c r="AH89" s="6"/>
      <c r="AI89" s="6"/>
      <c r="AJ89" s="6"/>
    </row>
    <row r="90" spans="12:36" x14ac:dyDescent="0.25">
      <c r="L90" s="6"/>
      <c r="M90" s="6"/>
      <c r="N90" s="6"/>
      <c r="W90" s="6"/>
      <c r="X90" s="6"/>
      <c r="Y90" s="6"/>
      <c r="AH90" s="6"/>
      <c r="AI90" s="6"/>
      <c r="AJ90" s="6"/>
    </row>
    <row r="91" spans="12:36" x14ac:dyDescent="0.25">
      <c r="L91" s="6"/>
      <c r="M91" s="6"/>
      <c r="N91" s="6"/>
      <c r="W91" s="6"/>
      <c r="X91" s="6"/>
      <c r="Y91" s="6"/>
      <c r="AH91" s="6"/>
      <c r="AI91" s="6"/>
      <c r="AJ91" s="6"/>
    </row>
    <row r="92" spans="12:36" x14ac:dyDescent="0.25">
      <c r="L92" s="6"/>
      <c r="M92" s="6"/>
      <c r="N92" s="6"/>
      <c r="W92" s="6"/>
      <c r="X92" s="6"/>
      <c r="Y92" s="6"/>
      <c r="AH92" s="6"/>
      <c r="AI92" s="6"/>
      <c r="AJ92" s="6"/>
    </row>
    <row r="93" spans="12:36" x14ac:dyDescent="0.25">
      <c r="L93" s="6"/>
      <c r="M93" s="6"/>
      <c r="N93" s="6"/>
      <c r="W93" s="6"/>
      <c r="X93" s="6"/>
      <c r="Y93" s="6"/>
      <c r="AH93" s="6"/>
      <c r="AI93" s="6"/>
      <c r="AJ93" s="6"/>
    </row>
    <row r="94" spans="12:36" x14ac:dyDescent="0.25">
      <c r="L94" s="6"/>
      <c r="M94" s="6"/>
      <c r="N94" s="6"/>
      <c r="W94" s="6"/>
      <c r="X94" s="6"/>
      <c r="Y94" s="6"/>
      <c r="AH94" s="6"/>
      <c r="AI94" s="6"/>
      <c r="AJ94" s="6"/>
    </row>
    <row r="95" spans="12:36" x14ac:dyDescent="0.25">
      <c r="L95" s="6"/>
      <c r="M95" s="6"/>
      <c r="N95" s="6"/>
      <c r="W95" s="6"/>
      <c r="X95" s="6"/>
      <c r="Y95" s="6"/>
      <c r="AH95" s="6"/>
      <c r="AI95" s="6"/>
      <c r="AJ95" s="6"/>
    </row>
    <row r="96" spans="12:36" x14ac:dyDescent="0.25">
      <c r="L96" s="6"/>
      <c r="M96" s="6"/>
      <c r="N96" s="6"/>
      <c r="W96" s="6"/>
      <c r="X96" s="6"/>
      <c r="Y96" s="6"/>
      <c r="AH96" s="6"/>
      <c r="AI96" s="6"/>
      <c r="AJ96" s="6"/>
    </row>
    <row r="97" spans="12:36" x14ac:dyDescent="0.25">
      <c r="L97" s="6"/>
      <c r="M97" s="6"/>
      <c r="N97" s="6"/>
      <c r="W97" s="6"/>
      <c r="X97" s="6"/>
      <c r="Y97" s="6"/>
      <c r="AH97" s="6"/>
      <c r="AI97" s="6"/>
      <c r="AJ97" s="6"/>
    </row>
    <row r="98" spans="12:36" x14ac:dyDescent="0.25">
      <c r="L98" s="6"/>
      <c r="M98" s="6"/>
      <c r="N98" s="6"/>
      <c r="W98" s="6"/>
      <c r="X98" s="6"/>
      <c r="Y98" s="6"/>
      <c r="AH98" s="6"/>
      <c r="AI98" s="6"/>
      <c r="AJ98" s="6"/>
    </row>
    <row r="99" spans="12:36" x14ac:dyDescent="0.25">
      <c r="L99" s="6"/>
      <c r="M99" s="6"/>
      <c r="N99" s="6"/>
      <c r="W99" s="6"/>
      <c r="X99" s="6"/>
      <c r="Y99" s="6"/>
      <c r="AH99" s="6"/>
      <c r="AI99" s="6"/>
      <c r="AJ99" s="6"/>
    </row>
    <row r="100" spans="12:36" x14ac:dyDescent="0.25">
      <c r="L100" s="6"/>
      <c r="M100" s="6"/>
      <c r="N100" s="6"/>
      <c r="W100" s="6"/>
      <c r="X100" s="6"/>
      <c r="Y100" s="6"/>
      <c r="AH100" s="6"/>
      <c r="AI100" s="6"/>
      <c r="AJ100" s="6"/>
    </row>
    <row r="101" spans="12:36" x14ac:dyDescent="0.25">
      <c r="L101" s="6"/>
      <c r="M101" s="6"/>
      <c r="N101" s="6"/>
      <c r="W101" s="6"/>
      <c r="X101" s="6"/>
      <c r="Y101" s="6"/>
      <c r="AH101" s="6"/>
      <c r="AI101" s="6"/>
      <c r="AJ101" s="6"/>
    </row>
    <row r="102" spans="12:36" x14ac:dyDescent="0.25">
      <c r="L102" s="6"/>
      <c r="M102" s="6"/>
      <c r="N102" s="6"/>
      <c r="W102" s="6"/>
      <c r="X102" s="6"/>
      <c r="Y102" s="6"/>
      <c r="AH102" s="6"/>
      <c r="AI102" s="6"/>
      <c r="AJ102" s="6"/>
    </row>
    <row r="103" spans="12:36" x14ac:dyDescent="0.25">
      <c r="L103" s="6"/>
      <c r="M103" s="6"/>
      <c r="N103" s="6"/>
      <c r="W103" s="6"/>
      <c r="X103" s="6"/>
      <c r="Y103" s="6"/>
      <c r="AH103" s="6"/>
      <c r="AI103" s="6"/>
      <c r="AJ103" s="6"/>
    </row>
    <row r="104" spans="12:36" x14ac:dyDescent="0.25">
      <c r="L104" s="6"/>
      <c r="M104" s="6"/>
      <c r="N104" s="6"/>
      <c r="W104" s="6"/>
      <c r="X104" s="6"/>
      <c r="Y104" s="6"/>
      <c r="AH104" s="6"/>
      <c r="AI104" s="6"/>
      <c r="AJ104" s="6"/>
    </row>
    <row r="105" spans="12:36" x14ac:dyDescent="0.25">
      <c r="L105" s="6"/>
      <c r="M105" s="6"/>
      <c r="N105" s="6"/>
      <c r="W105" s="6"/>
      <c r="X105" s="6"/>
      <c r="Y105" s="6"/>
      <c r="AH105" s="6"/>
      <c r="AI105" s="6"/>
      <c r="AJ105" s="6"/>
    </row>
    <row r="106" spans="12:36" x14ac:dyDescent="0.25">
      <c r="L106" s="6"/>
      <c r="M106" s="6"/>
      <c r="N106" s="6"/>
      <c r="W106" s="6"/>
      <c r="X106" s="6"/>
      <c r="Y106" s="6"/>
      <c r="AH106" s="6"/>
      <c r="AI106" s="6"/>
      <c r="AJ106" s="6"/>
    </row>
    <row r="107" spans="12:36" x14ac:dyDescent="0.25">
      <c r="L107" s="6"/>
      <c r="M107" s="6"/>
      <c r="N107" s="6"/>
      <c r="W107" s="6"/>
      <c r="X107" s="6"/>
      <c r="Y107" s="6"/>
      <c r="AH107" s="6"/>
      <c r="AI107" s="6"/>
      <c r="AJ107" s="6"/>
    </row>
    <row r="108" spans="12:36" x14ac:dyDescent="0.25">
      <c r="L108" s="6"/>
      <c r="M108" s="6"/>
      <c r="N108" s="6"/>
      <c r="W108" s="6"/>
      <c r="X108" s="6"/>
      <c r="Y108" s="6"/>
      <c r="AH108" s="6"/>
      <c r="AI108" s="6"/>
      <c r="AJ108" s="6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opLeftCell="Z5" workbookViewId="0">
      <selection activeCell="AL32" sqref="AL32"/>
    </sheetView>
  </sheetViews>
  <sheetFormatPr defaultColWidth="8.85546875" defaultRowHeight="15" x14ac:dyDescent="0.25"/>
  <cols>
    <col min="3" max="3" width="22.5703125" customWidth="1"/>
    <col min="7" max="7" width="9.5703125" bestFit="1" customWidth="1"/>
    <col min="9" max="9" width="9.5703125" bestFit="1" customWidth="1"/>
    <col min="14" max="14" width="23.140625" customWidth="1"/>
    <col min="18" max="18" width="10.28515625" bestFit="1" customWidth="1"/>
    <col min="19" max="19" width="9" bestFit="1" customWidth="1"/>
    <col min="20" max="21" width="10.28515625" customWidth="1"/>
    <col min="25" max="25" width="16.140625" customWidth="1"/>
    <col min="29" max="29" width="10.28515625" bestFit="1" customWidth="1"/>
    <col min="30" max="30" width="9" bestFit="1" customWidth="1"/>
    <col min="31" max="32" width="10.5703125" customWidth="1"/>
    <col min="36" max="36" width="18" customWidth="1"/>
    <col min="40" max="40" width="10.28515625" customWidth="1"/>
    <col min="41" max="41" width="9" bestFit="1" customWidth="1"/>
    <col min="42" max="42" width="10.85546875" customWidth="1"/>
    <col min="43" max="43" width="9.140625" customWidth="1"/>
  </cols>
  <sheetData>
    <row r="1" spans="1:44" x14ac:dyDescent="0.2">
      <c r="A1" s="46" t="s">
        <v>282</v>
      </c>
      <c r="H1">
        <v>2</v>
      </c>
      <c r="L1" s="46" t="s">
        <v>282</v>
      </c>
      <c r="S1">
        <v>2</v>
      </c>
      <c r="W1" s="46" t="s">
        <v>282</v>
      </c>
      <c r="AD1">
        <v>2</v>
      </c>
      <c r="AH1" t="s">
        <v>282</v>
      </c>
      <c r="AO1">
        <v>2</v>
      </c>
    </row>
    <row r="2" spans="1:44" x14ac:dyDescent="0.2">
      <c r="A2" s="1" t="s">
        <v>0</v>
      </c>
      <c r="B2" s="1" t="s">
        <v>1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8" t="s">
        <v>8</v>
      </c>
      <c r="J2" s="26" t="s">
        <v>259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28" t="s">
        <v>8</v>
      </c>
      <c r="U2" s="26" t="s">
        <v>259</v>
      </c>
      <c r="W2" s="1" t="s">
        <v>0</v>
      </c>
      <c r="X2" s="1" t="s">
        <v>1</v>
      </c>
      <c r="Y2" s="1"/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28" t="s">
        <v>8</v>
      </c>
      <c r="AF2" s="26" t="s">
        <v>259</v>
      </c>
      <c r="AH2" s="1" t="s">
        <v>0</v>
      </c>
      <c r="AI2" s="1" t="s">
        <v>1</v>
      </c>
      <c r="AJ2" s="1"/>
      <c r="AK2" s="1" t="s">
        <v>3</v>
      </c>
      <c r="AL2" s="1" t="s">
        <v>4</v>
      </c>
      <c r="AM2" s="1" t="s">
        <v>5</v>
      </c>
      <c r="AN2" s="1" t="s">
        <v>6</v>
      </c>
      <c r="AO2" s="1" t="s">
        <v>7</v>
      </c>
      <c r="AP2" s="28" t="s">
        <v>8</v>
      </c>
      <c r="AQ2" s="26" t="s">
        <v>259</v>
      </c>
    </row>
    <row r="3" spans="1:44" x14ac:dyDescent="0.2">
      <c r="A3" s="2">
        <v>5</v>
      </c>
      <c r="B3" s="2">
        <v>1</v>
      </c>
      <c r="C3" s="3" t="s">
        <v>77</v>
      </c>
      <c r="D3" s="4"/>
      <c r="E3" s="4"/>
      <c r="F3" s="4">
        <f>+E3-D3</f>
        <v>0</v>
      </c>
      <c r="G3" s="4"/>
      <c r="H3" s="5">
        <f>F3*H$1</f>
        <v>0</v>
      </c>
      <c r="I3" s="29">
        <f>+H3+G3</f>
        <v>0</v>
      </c>
      <c r="J3" s="27"/>
      <c r="L3" s="2">
        <v>6</v>
      </c>
      <c r="M3" s="2">
        <v>1</v>
      </c>
      <c r="N3" s="3" t="s">
        <v>78</v>
      </c>
      <c r="O3" s="4">
        <v>291</v>
      </c>
      <c r="P3" s="4">
        <v>313</v>
      </c>
      <c r="Q3" s="4">
        <f>+P3-O3</f>
        <v>22</v>
      </c>
      <c r="R3" s="5">
        <v>640.62</v>
      </c>
      <c r="S3" s="5">
        <f>Q3*S$1</f>
        <v>44</v>
      </c>
      <c r="T3" s="31">
        <f>+R3+S3</f>
        <v>684.62</v>
      </c>
      <c r="U3" s="30"/>
      <c r="W3" s="4">
        <v>7</v>
      </c>
      <c r="X3" s="4">
        <v>1</v>
      </c>
      <c r="Y3" s="4" t="s">
        <v>79</v>
      </c>
      <c r="Z3" s="4">
        <v>507</v>
      </c>
      <c r="AA3" s="4">
        <v>522</v>
      </c>
      <c r="AB3" s="4">
        <f>+AA3-Z3</f>
        <v>15</v>
      </c>
      <c r="AC3" s="5">
        <v>598.02</v>
      </c>
      <c r="AD3" s="5">
        <f t="shared" ref="AD3:AD40" si="0">AB3*AD$1</f>
        <v>30</v>
      </c>
      <c r="AE3" s="31">
        <f>+AC3+AD3</f>
        <v>628.02</v>
      </c>
      <c r="AF3" s="30"/>
      <c r="AH3" s="4">
        <v>8</v>
      </c>
      <c r="AI3" s="4">
        <v>1</v>
      </c>
      <c r="AJ3" s="4" t="s">
        <v>80</v>
      </c>
      <c r="AK3" s="4">
        <v>381</v>
      </c>
      <c r="AL3" s="4">
        <v>387</v>
      </c>
      <c r="AM3" s="4">
        <f>+AL3-AK3</f>
        <v>6</v>
      </c>
      <c r="AN3" s="5">
        <v>385</v>
      </c>
      <c r="AO3" s="5">
        <f t="shared" ref="AO3:AO32" si="1">AM3*AO$1</f>
        <v>12</v>
      </c>
      <c r="AP3" s="31">
        <f>+AN3+AO3</f>
        <v>397</v>
      </c>
      <c r="AQ3" s="30"/>
    </row>
    <row r="4" spans="1:44" x14ac:dyDescent="0.2">
      <c r="A4" s="2">
        <v>5</v>
      </c>
      <c r="B4" s="2">
        <v>2</v>
      </c>
      <c r="C4" s="3" t="s">
        <v>81</v>
      </c>
      <c r="D4" s="4">
        <v>561</v>
      </c>
      <c r="E4" s="4">
        <v>583</v>
      </c>
      <c r="F4" s="4">
        <f t="shared" ref="F4:F8" si="2">+E4-D4</f>
        <v>22</v>
      </c>
      <c r="G4" s="4">
        <v>1051</v>
      </c>
      <c r="H4" s="5">
        <f t="shared" ref="H4:H8" si="3">F4*H$1</f>
        <v>44</v>
      </c>
      <c r="I4" s="29">
        <f t="shared" ref="I4:I9" si="4">+H4+G4</f>
        <v>1095</v>
      </c>
      <c r="J4" s="27"/>
      <c r="L4" s="2">
        <v>6</v>
      </c>
      <c r="M4" s="2">
        <v>2</v>
      </c>
      <c r="N4" s="3" t="s">
        <v>82</v>
      </c>
      <c r="O4" s="4">
        <v>216</v>
      </c>
      <c r="P4" s="4">
        <v>224</v>
      </c>
      <c r="Q4" s="4">
        <f t="shared" ref="Q4:Q43" si="5">+P4-O4</f>
        <v>8</v>
      </c>
      <c r="R4" s="5">
        <v>385</v>
      </c>
      <c r="S4" s="5">
        <f t="shared" ref="S4:S43" si="6">Q4*S$1</f>
        <v>16</v>
      </c>
      <c r="T4" s="31">
        <f t="shared" ref="T4:T44" si="7">+R4+S4</f>
        <v>401</v>
      </c>
      <c r="U4" s="30"/>
      <c r="W4" s="4">
        <v>7</v>
      </c>
      <c r="X4" s="4">
        <v>2</v>
      </c>
      <c r="Y4" s="9" t="s">
        <v>83</v>
      </c>
      <c r="Z4" s="4">
        <v>167</v>
      </c>
      <c r="AA4" s="4"/>
      <c r="AB4" s="4">
        <f t="shared" ref="AB4:AB40" si="8">+AA4-Z4</f>
        <v>-167</v>
      </c>
      <c r="AC4" s="5">
        <v>385</v>
      </c>
      <c r="AD4" s="5">
        <f t="shared" si="0"/>
        <v>-334</v>
      </c>
      <c r="AE4" s="31">
        <f t="shared" ref="AE4:AE41" si="9">+AC4+AD4</f>
        <v>51</v>
      </c>
      <c r="AF4" s="30"/>
      <c r="AH4" s="4">
        <v>8</v>
      </c>
      <c r="AI4" s="4">
        <v>2</v>
      </c>
      <c r="AJ4" s="4" t="s">
        <v>84</v>
      </c>
      <c r="AK4" s="4">
        <v>673</v>
      </c>
      <c r="AL4" s="4">
        <v>688</v>
      </c>
      <c r="AM4" s="4">
        <f t="shared" ref="AM4:AM32" si="10">+AL4-AK4</f>
        <v>15</v>
      </c>
      <c r="AN4" s="5">
        <v>598.02</v>
      </c>
      <c r="AO4" s="5">
        <f t="shared" si="1"/>
        <v>30</v>
      </c>
      <c r="AP4" s="31">
        <f t="shared" ref="AP4:AP33" si="11">+AN4+AO4</f>
        <v>628.02</v>
      </c>
      <c r="AQ4" s="30"/>
    </row>
    <row r="5" spans="1:44" x14ac:dyDescent="0.2">
      <c r="A5" s="2">
        <v>5</v>
      </c>
      <c r="B5" s="2">
        <v>3</v>
      </c>
      <c r="C5" s="3" t="s">
        <v>85</v>
      </c>
      <c r="D5" s="4"/>
      <c r="E5" s="4"/>
      <c r="F5" s="4">
        <f t="shared" si="2"/>
        <v>0</v>
      </c>
      <c r="G5" s="4"/>
      <c r="H5" s="5">
        <f t="shared" si="3"/>
        <v>0</v>
      </c>
      <c r="I5" s="29">
        <f t="shared" si="4"/>
        <v>0</v>
      </c>
      <c r="J5" s="27"/>
      <c r="L5" s="2">
        <v>6</v>
      </c>
      <c r="M5" s="2">
        <v>3</v>
      </c>
      <c r="N5" s="3" t="s">
        <v>86</v>
      </c>
      <c r="O5" s="49"/>
      <c r="P5" s="49"/>
      <c r="Q5" s="4">
        <f t="shared" si="5"/>
        <v>0</v>
      </c>
      <c r="R5" s="5">
        <v>385</v>
      </c>
      <c r="S5" s="5">
        <f t="shared" si="6"/>
        <v>0</v>
      </c>
      <c r="T5" s="31">
        <f t="shared" si="7"/>
        <v>385</v>
      </c>
      <c r="U5" s="30"/>
      <c r="W5" s="4">
        <v>7</v>
      </c>
      <c r="X5" s="4">
        <v>3</v>
      </c>
      <c r="Y5" s="4" t="s">
        <v>83</v>
      </c>
      <c r="Z5" s="4"/>
      <c r="AA5" s="4"/>
      <c r="AB5" s="4">
        <f t="shared" si="8"/>
        <v>0</v>
      </c>
      <c r="AC5" s="5"/>
      <c r="AD5" s="5">
        <f t="shared" si="0"/>
        <v>0</v>
      </c>
      <c r="AE5" s="31">
        <f t="shared" si="9"/>
        <v>0</v>
      </c>
      <c r="AF5" s="30"/>
      <c r="AH5" s="4">
        <v>8</v>
      </c>
      <c r="AI5" s="4">
        <v>3</v>
      </c>
      <c r="AJ5" s="4" t="s">
        <v>87</v>
      </c>
      <c r="AK5" s="4">
        <v>574</v>
      </c>
      <c r="AL5" s="4">
        <v>585</v>
      </c>
      <c r="AM5" s="4">
        <f t="shared" si="10"/>
        <v>11</v>
      </c>
      <c r="AN5" s="5">
        <v>470.21</v>
      </c>
      <c r="AO5" s="5">
        <f t="shared" si="1"/>
        <v>22</v>
      </c>
      <c r="AP5" s="31">
        <f t="shared" si="11"/>
        <v>492.21</v>
      </c>
      <c r="AQ5" s="30"/>
    </row>
    <row r="6" spans="1:44" x14ac:dyDescent="0.2">
      <c r="A6" s="2">
        <v>5</v>
      </c>
      <c r="B6" s="2">
        <v>4</v>
      </c>
      <c r="C6" s="3" t="s">
        <v>77</v>
      </c>
      <c r="D6" s="4"/>
      <c r="E6" s="4"/>
      <c r="F6" s="4">
        <f t="shared" si="2"/>
        <v>0</v>
      </c>
      <c r="G6" s="4"/>
      <c r="H6" s="5">
        <f t="shared" si="3"/>
        <v>0</v>
      </c>
      <c r="I6" s="29">
        <f t="shared" si="4"/>
        <v>0</v>
      </c>
      <c r="J6" s="27"/>
      <c r="L6" s="2">
        <v>6</v>
      </c>
      <c r="M6" s="2">
        <v>4</v>
      </c>
      <c r="N6" s="3" t="s">
        <v>88</v>
      </c>
      <c r="O6" s="4">
        <v>256</v>
      </c>
      <c r="P6" s="4">
        <v>258</v>
      </c>
      <c r="Q6" s="4">
        <f t="shared" si="5"/>
        <v>2</v>
      </c>
      <c r="R6" s="5">
        <v>385</v>
      </c>
      <c r="S6" s="5">
        <f t="shared" si="6"/>
        <v>4</v>
      </c>
      <c r="T6" s="31">
        <f t="shared" si="7"/>
        <v>389</v>
      </c>
      <c r="U6" s="30"/>
      <c r="W6" s="4">
        <v>7</v>
      </c>
      <c r="X6" s="4">
        <v>4</v>
      </c>
      <c r="Y6" s="4" t="s">
        <v>61</v>
      </c>
      <c r="Z6" s="4"/>
      <c r="AA6" s="4"/>
      <c r="AB6" s="4">
        <f t="shared" si="8"/>
        <v>0</v>
      </c>
      <c r="AC6" s="5"/>
      <c r="AD6" s="5">
        <f t="shared" si="0"/>
        <v>0</v>
      </c>
      <c r="AE6" s="31">
        <f t="shared" si="9"/>
        <v>0</v>
      </c>
      <c r="AF6" s="30"/>
      <c r="AH6" s="4">
        <v>8</v>
      </c>
      <c r="AI6" s="4">
        <v>4</v>
      </c>
      <c r="AJ6" s="4" t="s">
        <v>89</v>
      </c>
      <c r="AK6" s="4">
        <v>1148</v>
      </c>
      <c r="AL6" s="4">
        <v>1154</v>
      </c>
      <c r="AM6" s="4">
        <f t="shared" si="10"/>
        <v>6</v>
      </c>
      <c r="AN6" s="5">
        <v>385</v>
      </c>
      <c r="AO6" s="5">
        <f t="shared" si="1"/>
        <v>12</v>
      </c>
      <c r="AP6" s="31">
        <f t="shared" si="11"/>
        <v>397</v>
      </c>
      <c r="AQ6" s="30"/>
    </row>
    <row r="7" spans="1:44" x14ac:dyDescent="0.2">
      <c r="A7" s="2">
        <v>5</v>
      </c>
      <c r="B7" s="2">
        <v>5</v>
      </c>
      <c r="C7" s="3" t="s">
        <v>90</v>
      </c>
      <c r="D7" s="4"/>
      <c r="E7" s="4"/>
      <c r="F7" s="4">
        <f t="shared" si="2"/>
        <v>0</v>
      </c>
      <c r="G7" s="4"/>
      <c r="H7" s="5">
        <f t="shared" si="3"/>
        <v>0</v>
      </c>
      <c r="I7" s="29">
        <f t="shared" si="4"/>
        <v>0</v>
      </c>
      <c r="J7" s="27"/>
      <c r="L7" s="2">
        <v>6</v>
      </c>
      <c r="M7" s="2">
        <v>5</v>
      </c>
      <c r="N7" s="3" t="s">
        <v>91</v>
      </c>
      <c r="O7" s="4"/>
      <c r="P7" s="4"/>
      <c r="Q7" s="4">
        <f t="shared" si="5"/>
        <v>0</v>
      </c>
      <c r="R7" s="5"/>
      <c r="S7" s="5">
        <f t="shared" si="6"/>
        <v>0</v>
      </c>
      <c r="T7" s="31">
        <f t="shared" si="7"/>
        <v>0</v>
      </c>
      <c r="U7" s="30"/>
      <c r="W7" s="4">
        <v>7</v>
      </c>
      <c r="X7" s="4">
        <v>5</v>
      </c>
      <c r="Y7" s="4" t="s">
        <v>61</v>
      </c>
      <c r="Z7" s="4"/>
      <c r="AA7" s="4"/>
      <c r="AB7" s="4">
        <f t="shared" si="8"/>
        <v>0</v>
      </c>
      <c r="AC7" s="5"/>
      <c r="AD7" s="5">
        <f t="shared" si="0"/>
        <v>0</v>
      </c>
      <c r="AE7" s="31">
        <f t="shared" si="9"/>
        <v>0</v>
      </c>
      <c r="AF7" s="30"/>
      <c r="AH7" s="4">
        <v>8</v>
      </c>
      <c r="AI7" s="4">
        <v>5</v>
      </c>
      <c r="AJ7" s="23" t="s">
        <v>92</v>
      </c>
      <c r="AK7" s="4">
        <v>205</v>
      </c>
      <c r="AL7" s="4">
        <v>205</v>
      </c>
      <c r="AM7" s="4">
        <f t="shared" si="10"/>
        <v>0</v>
      </c>
      <c r="AN7" s="5">
        <v>385</v>
      </c>
      <c r="AO7" s="5">
        <f t="shared" si="1"/>
        <v>0</v>
      </c>
      <c r="AP7" s="31">
        <f t="shared" si="11"/>
        <v>385</v>
      </c>
      <c r="AQ7" s="30"/>
      <c r="AR7" t="s">
        <v>281</v>
      </c>
    </row>
    <row r="8" spans="1:44" x14ac:dyDescent="0.2">
      <c r="A8" s="2">
        <v>5</v>
      </c>
      <c r="B8" s="2">
        <v>6</v>
      </c>
      <c r="C8" s="3" t="s">
        <v>93</v>
      </c>
      <c r="D8" s="4">
        <v>168</v>
      </c>
      <c r="E8" s="4">
        <v>172</v>
      </c>
      <c r="F8" s="4">
        <f t="shared" si="2"/>
        <v>4</v>
      </c>
      <c r="G8" s="4">
        <v>385</v>
      </c>
      <c r="H8" s="5">
        <f t="shared" si="3"/>
        <v>8</v>
      </c>
      <c r="I8" s="29">
        <f t="shared" si="4"/>
        <v>393</v>
      </c>
      <c r="J8" s="27"/>
      <c r="L8" s="2">
        <v>6</v>
      </c>
      <c r="M8" s="2">
        <v>6</v>
      </c>
      <c r="N8" s="3" t="s">
        <v>94</v>
      </c>
      <c r="O8" s="4">
        <v>754</v>
      </c>
      <c r="P8" s="4">
        <v>763</v>
      </c>
      <c r="Q8" s="4">
        <f t="shared" si="5"/>
        <v>9</v>
      </c>
      <c r="R8" s="5">
        <v>598.02</v>
      </c>
      <c r="S8" s="5">
        <f t="shared" si="6"/>
        <v>18</v>
      </c>
      <c r="T8" s="31">
        <f t="shared" si="7"/>
        <v>616.02</v>
      </c>
      <c r="U8" s="30"/>
      <c r="W8" s="4">
        <v>7</v>
      </c>
      <c r="X8" s="4">
        <v>6</v>
      </c>
      <c r="Y8" s="4" t="s">
        <v>61</v>
      </c>
      <c r="Z8" s="4"/>
      <c r="AA8" s="4"/>
      <c r="AB8" s="4">
        <f t="shared" si="8"/>
        <v>0</v>
      </c>
      <c r="AC8" s="5"/>
      <c r="AD8" s="5">
        <f t="shared" si="0"/>
        <v>0</v>
      </c>
      <c r="AE8" s="31">
        <f t="shared" si="9"/>
        <v>0</v>
      </c>
      <c r="AF8" s="30"/>
      <c r="AH8" s="4">
        <v>8</v>
      </c>
      <c r="AI8" s="4">
        <v>6</v>
      </c>
      <c r="AJ8" s="14" t="s">
        <v>273</v>
      </c>
      <c r="AK8" s="12">
        <v>203</v>
      </c>
      <c r="AL8" s="12"/>
      <c r="AM8" s="4">
        <f t="shared" si="10"/>
        <v>-203</v>
      </c>
      <c r="AN8" s="5">
        <v>0</v>
      </c>
      <c r="AO8" s="5">
        <f t="shared" si="1"/>
        <v>-406</v>
      </c>
      <c r="AP8" s="31">
        <f t="shared" si="11"/>
        <v>-406</v>
      </c>
      <c r="AQ8" s="30"/>
    </row>
    <row r="9" spans="1:44" x14ac:dyDescent="0.2">
      <c r="A9" s="6"/>
      <c r="B9" s="6"/>
      <c r="C9" s="6"/>
      <c r="E9" s="4">
        <f>SUM(E3:E8)</f>
        <v>755</v>
      </c>
      <c r="F9" s="4">
        <f>SUM(F3:F8)</f>
        <v>26</v>
      </c>
      <c r="G9" s="42">
        <f>SUM(G3:G8)</f>
        <v>1436</v>
      </c>
      <c r="H9" s="42">
        <f>SUM(H3:H8)</f>
        <v>52</v>
      </c>
      <c r="I9" s="29">
        <f t="shared" si="4"/>
        <v>1488</v>
      </c>
      <c r="J9" s="27"/>
      <c r="L9" s="2">
        <v>6</v>
      </c>
      <c r="M9" s="2">
        <v>7</v>
      </c>
      <c r="N9" s="3" t="s">
        <v>95</v>
      </c>
      <c r="O9" s="4"/>
      <c r="P9" s="4"/>
      <c r="Q9" s="4">
        <f t="shared" si="5"/>
        <v>0</v>
      </c>
      <c r="R9" s="5"/>
      <c r="S9" s="5">
        <f t="shared" si="6"/>
        <v>0</v>
      </c>
      <c r="T9" s="31">
        <f t="shared" si="7"/>
        <v>0</v>
      </c>
      <c r="U9" s="30"/>
      <c r="W9" s="4">
        <v>7</v>
      </c>
      <c r="X9" s="4">
        <v>7</v>
      </c>
      <c r="Y9" s="4" t="s">
        <v>61</v>
      </c>
      <c r="Z9" s="4"/>
      <c r="AA9" s="4"/>
      <c r="AB9" s="4">
        <f t="shared" si="8"/>
        <v>0</v>
      </c>
      <c r="AC9" s="5"/>
      <c r="AD9" s="5">
        <f t="shared" si="0"/>
        <v>0</v>
      </c>
      <c r="AE9" s="31">
        <f t="shared" si="9"/>
        <v>0</v>
      </c>
      <c r="AF9" s="30"/>
      <c r="AH9" s="4">
        <v>8</v>
      </c>
      <c r="AI9" s="4">
        <v>7</v>
      </c>
      <c r="AJ9" s="23" t="s">
        <v>96</v>
      </c>
      <c r="AK9" s="4">
        <v>726</v>
      </c>
      <c r="AL9" s="4">
        <v>738</v>
      </c>
      <c r="AM9" s="4">
        <f t="shared" si="10"/>
        <v>12</v>
      </c>
      <c r="AN9" s="5">
        <v>598.02</v>
      </c>
      <c r="AO9" s="5">
        <f t="shared" si="1"/>
        <v>24</v>
      </c>
      <c r="AP9" s="31">
        <f t="shared" si="11"/>
        <v>622.02</v>
      </c>
      <c r="AQ9" s="30"/>
    </row>
    <row r="10" spans="1:44" x14ac:dyDescent="0.25">
      <c r="A10" s="6"/>
      <c r="B10" s="6"/>
      <c r="C10" s="6"/>
      <c r="G10">
        <v>2</v>
      </c>
      <c r="L10" s="2">
        <v>6</v>
      </c>
      <c r="M10" s="2">
        <v>8</v>
      </c>
      <c r="N10" s="3" t="s">
        <v>97</v>
      </c>
      <c r="O10" s="4"/>
      <c r="P10" s="4"/>
      <c r="Q10" s="4">
        <f t="shared" si="5"/>
        <v>0</v>
      </c>
      <c r="R10" s="5"/>
      <c r="S10" s="5">
        <f t="shared" si="6"/>
        <v>0</v>
      </c>
      <c r="T10" s="31">
        <f t="shared" si="7"/>
        <v>0</v>
      </c>
      <c r="U10" s="30"/>
      <c r="W10" s="4" t="s">
        <v>279</v>
      </c>
      <c r="X10" s="4">
        <v>8</v>
      </c>
      <c r="Y10" s="4" t="s">
        <v>98</v>
      </c>
      <c r="Z10" s="4">
        <v>5</v>
      </c>
      <c r="AA10" s="4"/>
      <c r="AB10" s="4">
        <f t="shared" si="8"/>
        <v>-5</v>
      </c>
      <c r="AC10" s="5">
        <v>385</v>
      </c>
      <c r="AD10" s="5">
        <f t="shared" si="0"/>
        <v>-10</v>
      </c>
      <c r="AE10" s="31">
        <f t="shared" si="9"/>
        <v>375</v>
      </c>
      <c r="AF10" s="30"/>
      <c r="AH10" s="4">
        <v>8</v>
      </c>
      <c r="AI10" s="4">
        <v>8</v>
      </c>
      <c r="AJ10" s="4" t="s">
        <v>99</v>
      </c>
      <c r="AK10" s="34">
        <v>497</v>
      </c>
      <c r="AL10" s="34">
        <v>497</v>
      </c>
      <c r="AM10" s="4">
        <f t="shared" si="10"/>
        <v>0</v>
      </c>
      <c r="AN10" s="5">
        <v>385</v>
      </c>
      <c r="AO10" s="5">
        <f t="shared" si="1"/>
        <v>0</v>
      </c>
      <c r="AP10" s="31">
        <f t="shared" si="11"/>
        <v>385</v>
      </c>
      <c r="AQ10" s="30"/>
    </row>
    <row r="11" spans="1:44" x14ac:dyDescent="0.2">
      <c r="L11" s="2">
        <v>6</v>
      </c>
      <c r="M11" s="2">
        <v>9</v>
      </c>
      <c r="N11" s="3" t="s">
        <v>44</v>
      </c>
      <c r="O11" s="12">
        <v>816</v>
      </c>
      <c r="P11" s="12">
        <v>831</v>
      </c>
      <c r="Q11" s="4">
        <f t="shared" si="5"/>
        <v>15</v>
      </c>
      <c r="R11" s="5">
        <v>1242.97</v>
      </c>
      <c r="S11" s="5">
        <f t="shared" si="6"/>
        <v>30</v>
      </c>
      <c r="T11" s="31">
        <f t="shared" si="7"/>
        <v>1272.97</v>
      </c>
      <c r="U11" s="30"/>
      <c r="W11" s="4">
        <v>7</v>
      </c>
      <c r="X11" s="4">
        <v>9</v>
      </c>
      <c r="Y11" s="4" t="s">
        <v>100</v>
      </c>
      <c r="Z11" s="4">
        <v>614</v>
      </c>
      <c r="AA11" s="4">
        <v>628</v>
      </c>
      <c r="AB11" s="4">
        <f t="shared" si="8"/>
        <v>14</v>
      </c>
      <c r="AC11" s="5">
        <v>768.43</v>
      </c>
      <c r="AD11" s="5">
        <f t="shared" si="0"/>
        <v>28</v>
      </c>
      <c r="AE11" s="31">
        <f t="shared" si="9"/>
        <v>796.43</v>
      </c>
      <c r="AF11" s="30"/>
      <c r="AH11" s="4">
        <v>8</v>
      </c>
      <c r="AI11" s="4">
        <v>9</v>
      </c>
      <c r="AJ11" s="4" t="s">
        <v>101</v>
      </c>
      <c r="AK11" s="4">
        <v>341</v>
      </c>
      <c r="AL11" s="4">
        <v>345</v>
      </c>
      <c r="AM11" s="4">
        <f t="shared" si="10"/>
        <v>4</v>
      </c>
      <c r="AN11" s="5">
        <v>385</v>
      </c>
      <c r="AO11" s="5">
        <f t="shared" si="1"/>
        <v>8</v>
      </c>
      <c r="AP11" s="31">
        <f t="shared" si="11"/>
        <v>393</v>
      </c>
      <c r="AQ11" s="30"/>
    </row>
    <row r="12" spans="1:44" x14ac:dyDescent="0.2">
      <c r="C12" s="45" t="s">
        <v>264</v>
      </c>
      <c r="D12" s="44" t="s">
        <v>270</v>
      </c>
      <c r="E12" s="44" t="s">
        <v>271</v>
      </c>
      <c r="L12" s="2">
        <v>6</v>
      </c>
      <c r="M12" s="2">
        <v>10</v>
      </c>
      <c r="N12" s="3" t="s">
        <v>44</v>
      </c>
      <c r="O12" s="12">
        <v>248</v>
      </c>
      <c r="P12" s="12">
        <v>256</v>
      </c>
      <c r="Q12" s="4">
        <f t="shared" si="5"/>
        <v>8</v>
      </c>
      <c r="R12" s="5">
        <v>385</v>
      </c>
      <c r="S12" s="5">
        <f t="shared" si="6"/>
        <v>16</v>
      </c>
      <c r="T12" s="31">
        <f t="shared" si="7"/>
        <v>401</v>
      </c>
      <c r="U12" s="30"/>
      <c r="W12" s="4">
        <v>7</v>
      </c>
      <c r="X12" s="4">
        <v>10</v>
      </c>
      <c r="Y12" s="4" t="s">
        <v>102</v>
      </c>
      <c r="Z12" s="4">
        <v>458</v>
      </c>
      <c r="AA12" s="4">
        <v>469</v>
      </c>
      <c r="AB12" s="4">
        <f t="shared" si="8"/>
        <v>11</v>
      </c>
      <c r="AC12" s="5">
        <v>385</v>
      </c>
      <c r="AD12" s="5">
        <f t="shared" si="0"/>
        <v>22</v>
      </c>
      <c r="AE12" s="31">
        <f t="shared" si="9"/>
        <v>407</v>
      </c>
      <c r="AF12" s="30"/>
      <c r="AH12" s="4">
        <v>8</v>
      </c>
      <c r="AI12" s="4">
        <v>10</v>
      </c>
      <c r="AJ12" s="4" t="s">
        <v>103</v>
      </c>
      <c r="AK12" s="4">
        <v>680</v>
      </c>
      <c r="AL12" s="4">
        <v>699</v>
      </c>
      <c r="AM12" s="4">
        <f t="shared" si="10"/>
        <v>19</v>
      </c>
      <c r="AN12" s="5">
        <v>640.62</v>
      </c>
      <c r="AO12" s="5">
        <f t="shared" si="1"/>
        <v>38</v>
      </c>
      <c r="AP12" s="31">
        <f t="shared" si="11"/>
        <v>678.62</v>
      </c>
      <c r="AQ12" s="30"/>
    </row>
    <row r="13" spans="1:44" x14ac:dyDescent="0.2">
      <c r="D13" s="2" t="s">
        <v>265</v>
      </c>
      <c r="E13" s="5">
        <v>385</v>
      </c>
      <c r="L13" s="2">
        <v>6</v>
      </c>
      <c r="M13" s="2">
        <v>11</v>
      </c>
      <c r="N13" s="48" t="s">
        <v>104</v>
      </c>
      <c r="O13" s="47">
        <v>171</v>
      </c>
      <c r="P13" s="47"/>
      <c r="Q13" s="4">
        <f t="shared" si="5"/>
        <v>-171</v>
      </c>
      <c r="R13" s="5">
        <v>385</v>
      </c>
      <c r="S13" s="5">
        <f t="shared" si="6"/>
        <v>-342</v>
      </c>
      <c r="T13" s="31">
        <f t="shared" si="7"/>
        <v>43</v>
      </c>
      <c r="U13" s="30"/>
      <c r="W13" s="4">
        <v>7</v>
      </c>
      <c r="X13" s="4">
        <v>11</v>
      </c>
      <c r="Y13" s="4" t="s">
        <v>105</v>
      </c>
      <c r="Z13" s="4"/>
      <c r="AA13" s="4"/>
      <c r="AB13" s="4">
        <f t="shared" si="8"/>
        <v>0</v>
      </c>
      <c r="AC13" s="5"/>
      <c r="AD13" s="5">
        <f t="shared" si="0"/>
        <v>0</v>
      </c>
      <c r="AE13" s="31">
        <f t="shared" si="9"/>
        <v>0</v>
      </c>
      <c r="AF13" s="30"/>
      <c r="AH13" s="4">
        <v>8</v>
      </c>
      <c r="AI13" s="4">
        <v>11</v>
      </c>
      <c r="AJ13" s="4" t="s">
        <v>106</v>
      </c>
      <c r="AK13" s="4">
        <v>1219</v>
      </c>
      <c r="AL13" s="4">
        <v>1224</v>
      </c>
      <c r="AM13" s="4">
        <f t="shared" si="10"/>
        <v>5</v>
      </c>
      <c r="AN13" s="5">
        <v>427.6</v>
      </c>
      <c r="AO13" s="5">
        <f>AM13*AO$1</f>
        <v>10</v>
      </c>
      <c r="AP13" s="31">
        <f t="shared" si="11"/>
        <v>437.6</v>
      </c>
      <c r="AQ13" s="30"/>
    </row>
    <row r="14" spans="1:44" x14ac:dyDescent="0.25">
      <c r="D14" s="43" t="s">
        <v>267</v>
      </c>
      <c r="E14" s="5">
        <v>42.6</v>
      </c>
      <c r="L14" s="2">
        <v>6</v>
      </c>
      <c r="M14" s="2">
        <v>12</v>
      </c>
      <c r="N14" s="3" t="s">
        <v>107</v>
      </c>
      <c r="O14" s="41">
        <v>372</v>
      </c>
      <c r="P14" s="41">
        <v>412</v>
      </c>
      <c r="Q14" s="4">
        <f t="shared" si="5"/>
        <v>40</v>
      </c>
      <c r="R14" s="5">
        <v>1833.81</v>
      </c>
      <c r="S14" s="5">
        <f t="shared" si="6"/>
        <v>80</v>
      </c>
      <c r="T14" s="31">
        <f t="shared" si="7"/>
        <v>1913.81</v>
      </c>
      <c r="U14" s="30"/>
      <c r="W14" s="4">
        <v>7</v>
      </c>
      <c r="X14" s="4">
        <v>12</v>
      </c>
      <c r="Y14" s="4" t="s">
        <v>108</v>
      </c>
      <c r="Z14" s="4">
        <v>277</v>
      </c>
      <c r="AA14" s="4">
        <v>287</v>
      </c>
      <c r="AB14" s="4">
        <f t="shared" si="8"/>
        <v>10</v>
      </c>
      <c r="AC14" s="5">
        <v>385</v>
      </c>
      <c r="AD14" s="5">
        <f t="shared" si="0"/>
        <v>20</v>
      </c>
      <c r="AE14" s="31">
        <f t="shared" si="9"/>
        <v>405</v>
      </c>
      <c r="AF14" s="30"/>
      <c r="AH14" s="4">
        <v>8</v>
      </c>
      <c r="AI14" s="4">
        <v>12</v>
      </c>
      <c r="AJ14" s="4" t="s">
        <v>109</v>
      </c>
      <c r="AK14" s="4">
        <v>879</v>
      </c>
      <c r="AL14" s="4">
        <v>897</v>
      </c>
      <c r="AM14" s="4">
        <f t="shared" si="10"/>
        <v>18</v>
      </c>
      <c r="AN14" s="5">
        <v>1242.97</v>
      </c>
      <c r="AO14" s="5">
        <f t="shared" si="1"/>
        <v>36</v>
      </c>
      <c r="AP14" s="31">
        <f t="shared" si="11"/>
        <v>1278.97</v>
      </c>
      <c r="AQ14" s="30"/>
    </row>
    <row r="15" spans="1:44" x14ac:dyDescent="0.25">
      <c r="D15" s="2" t="s">
        <v>266</v>
      </c>
      <c r="E15" s="5">
        <v>47.99</v>
      </c>
      <c r="L15" s="2">
        <v>6</v>
      </c>
      <c r="M15" s="2">
        <v>13</v>
      </c>
      <c r="N15" s="3" t="s">
        <v>110</v>
      </c>
      <c r="O15" s="4">
        <v>795</v>
      </c>
      <c r="P15" s="4">
        <v>809</v>
      </c>
      <c r="Q15" s="4">
        <f t="shared" si="5"/>
        <v>14</v>
      </c>
      <c r="R15" s="5">
        <v>725.82</v>
      </c>
      <c r="S15" s="5">
        <f t="shared" si="6"/>
        <v>28</v>
      </c>
      <c r="T15" s="31">
        <f t="shared" si="7"/>
        <v>753.82</v>
      </c>
      <c r="U15" s="30"/>
      <c r="W15" s="4">
        <v>7</v>
      </c>
      <c r="X15" s="4">
        <v>13</v>
      </c>
      <c r="Y15" s="4" t="s">
        <v>111</v>
      </c>
      <c r="Z15" s="23">
        <v>317</v>
      </c>
      <c r="AA15" s="23">
        <v>321</v>
      </c>
      <c r="AB15" s="4">
        <f t="shared" si="8"/>
        <v>4</v>
      </c>
      <c r="AC15" s="5">
        <v>385</v>
      </c>
      <c r="AD15" s="5">
        <f t="shared" si="0"/>
        <v>8</v>
      </c>
      <c r="AE15" s="31">
        <f t="shared" si="9"/>
        <v>393</v>
      </c>
      <c r="AF15" s="30"/>
      <c r="AH15" s="4">
        <v>8</v>
      </c>
      <c r="AI15" s="4">
        <v>13</v>
      </c>
      <c r="AJ15" s="23" t="s">
        <v>112</v>
      </c>
      <c r="AK15" s="34">
        <v>16</v>
      </c>
      <c r="AL15" s="34"/>
      <c r="AM15" s="4">
        <f t="shared" si="10"/>
        <v>-16</v>
      </c>
      <c r="AN15" s="5">
        <v>385</v>
      </c>
      <c r="AO15" s="5">
        <f t="shared" si="1"/>
        <v>-32</v>
      </c>
      <c r="AP15" s="31">
        <f t="shared" si="11"/>
        <v>353</v>
      </c>
      <c r="AQ15" s="30"/>
    </row>
    <row r="16" spans="1:44" x14ac:dyDescent="0.25">
      <c r="D16" s="2" t="s">
        <v>268</v>
      </c>
      <c r="E16" s="5">
        <v>54.29</v>
      </c>
      <c r="L16" s="2">
        <v>6</v>
      </c>
      <c r="M16" s="2">
        <v>14</v>
      </c>
      <c r="N16" s="3" t="s">
        <v>113</v>
      </c>
      <c r="O16" s="4"/>
      <c r="P16" s="4"/>
      <c r="Q16" s="4">
        <f t="shared" si="5"/>
        <v>0</v>
      </c>
      <c r="R16" s="5"/>
      <c r="S16" s="5">
        <f t="shared" si="6"/>
        <v>0</v>
      </c>
      <c r="T16" s="31">
        <f t="shared" si="7"/>
        <v>0</v>
      </c>
      <c r="U16" s="30"/>
      <c r="W16" s="4">
        <v>7</v>
      </c>
      <c r="X16" s="4">
        <v>14</v>
      </c>
      <c r="Y16" s="4" t="s">
        <v>114</v>
      </c>
      <c r="Z16" s="4">
        <v>858</v>
      </c>
      <c r="AA16" s="4">
        <v>914</v>
      </c>
      <c r="AB16" s="4">
        <f t="shared" si="8"/>
        <v>56</v>
      </c>
      <c r="AC16" s="5">
        <v>2524.12</v>
      </c>
      <c r="AD16" s="5">
        <f t="shared" si="0"/>
        <v>112</v>
      </c>
      <c r="AE16" s="31">
        <f t="shared" si="9"/>
        <v>2636.12</v>
      </c>
      <c r="AF16" s="30"/>
      <c r="AH16" s="4">
        <v>8</v>
      </c>
      <c r="AI16" s="4">
        <v>14</v>
      </c>
      <c r="AJ16" s="4" t="s">
        <v>112</v>
      </c>
      <c r="AK16" s="4"/>
      <c r="AL16" s="4"/>
      <c r="AM16" s="4">
        <f t="shared" si="10"/>
        <v>0</v>
      </c>
      <c r="AN16" s="5"/>
      <c r="AO16" s="5">
        <f t="shared" si="1"/>
        <v>0</v>
      </c>
      <c r="AP16" s="31">
        <f t="shared" si="11"/>
        <v>0</v>
      </c>
      <c r="AQ16" s="30"/>
    </row>
    <row r="17" spans="4:43" x14ac:dyDescent="0.2">
      <c r="D17" s="2" t="s">
        <v>269</v>
      </c>
      <c r="E17" s="5">
        <v>62.76</v>
      </c>
      <c r="L17" s="2">
        <v>6</v>
      </c>
      <c r="M17" s="2">
        <v>15</v>
      </c>
      <c r="N17" s="3" t="s">
        <v>115</v>
      </c>
      <c r="O17" s="4">
        <v>715</v>
      </c>
      <c r="P17" s="4">
        <v>720</v>
      </c>
      <c r="Q17" s="4">
        <f t="shared" si="5"/>
        <v>5</v>
      </c>
      <c r="R17" s="5">
        <v>725.82</v>
      </c>
      <c r="S17" s="5">
        <f t="shared" si="6"/>
        <v>10</v>
      </c>
      <c r="T17" s="31">
        <f t="shared" si="7"/>
        <v>735.82</v>
      </c>
      <c r="U17" s="30"/>
      <c r="W17" s="4">
        <v>7</v>
      </c>
      <c r="X17" s="4">
        <v>15</v>
      </c>
      <c r="Y17" s="4" t="s">
        <v>116</v>
      </c>
      <c r="Z17" s="23">
        <v>451</v>
      </c>
      <c r="AA17" s="23">
        <v>456</v>
      </c>
      <c r="AB17" s="4">
        <f t="shared" si="8"/>
        <v>5</v>
      </c>
      <c r="AC17" s="5">
        <v>385</v>
      </c>
      <c r="AD17" s="5">
        <f t="shared" si="0"/>
        <v>10</v>
      </c>
      <c r="AE17" s="31">
        <f t="shared" si="9"/>
        <v>395</v>
      </c>
      <c r="AF17" s="30"/>
      <c r="AH17" s="4">
        <v>8</v>
      </c>
      <c r="AI17" s="4">
        <v>15</v>
      </c>
      <c r="AJ17" s="4" t="s">
        <v>117</v>
      </c>
      <c r="AK17" s="4">
        <v>360</v>
      </c>
      <c r="AL17" s="4">
        <v>361</v>
      </c>
      <c r="AM17" s="4">
        <f t="shared" si="10"/>
        <v>1</v>
      </c>
      <c r="AN17" s="5">
        <v>427.6</v>
      </c>
      <c r="AO17" s="5">
        <f t="shared" si="1"/>
        <v>2</v>
      </c>
      <c r="AP17" s="31">
        <f t="shared" si="11"/>
        <v>429.6</v>
      </c>
      <c r="AQ17" s="30"/>
    </row>
    <row r="18" spans="4:43" x14ac:dyDescent="0.2">
      <c r="L18" s="2">
        <v>6</v>
      </c>
      <c r="M18" s="2">
        <v>16</v>
      </c>
      <c r="N18" s="3" t="s">
        <v>118</v>
      </c>
      <c r="O18" s="4"/>
      <c r="P18" s="4"/>
      <c r="Q18" s="4">
        <f t="shared" si="5"/>
        <v>0</v>
      </c>
      <c r="R18" s="5"/>
      <c r="S18" s="5">
        <f t="shared" si="6"/>
        <v>0</v>
      </c>
      <c r="T18" s="31">
        <f t="shared" si="7"/>
        <v>0</v>
      </c>
      <c r="U18" s="30"/>
      <c r="W18" s="4">
        <v>7</v>
      </c>
      <c r="X18" s="4">
        <v>16</v>
      </c>
      <c r="Y18" s="4" t="s">
        <v>61</v>
      </c>
      <c r="Z18" s="4"/>
      <c r="AA18" s="4"/>
      <c r="AB18" s="4">
        <f t="shared" si="8"/>
        <v>0</v>
      </c>
      <c r="AC18" s="5">
        <v>0</v>
      </c>
      <c r="AD18" s="5">
        <f t="shared" si="0"/>
        <v>0</v>
      </c>
      <c r="AE18" s="31">
        <f t="shared" si="9"/>
        <v>0</v>
      </c>
      <c r="AF18" s="30"/>
      <c r="AH18" s="4">
        <v>8</v>
      </c>
      <c r="AI18" s="4">
        <v>16</v>
      </c>
      <c r="AJ18" s="4" t="s">
        <v>61</v>
      </c>
      <c r="AK18" s="4"/>
      <c r="AL18" s="4"/>
      <c r="AM18" s="4">
        <f t="shared" si="10"/>
        <v>0</v>
      </c>
      <c r="AN18" s="5"/>
      <c r="AO18" s="5">
        <f t="shared" si="1"/>
        <v>0</v>
      </c>
      <c r="AP18" s="31">
        <f t="shared" si="11"/>
        <v>0</v>
      </c>
      <c r="AQ18" s="30"/>
    </row>
    <row r="19" spans="4:43" x14ac:dyDescent="0.2">
      <c r="L19" s="2">
        <v>6</v>
      </c>
      <c r="M19" s="2">
        <v>17</v>
      </c>
      <c r="N19" s="3" t="s">
        <v>119</v>
      </c>
      <c r="O19" s="23">
        <v>456</v>
      </c>
      <c r="P19" s="23">
        <v>464</v>
      </c>
      <c r="Q19" s="4">
        <f t="shared" si="5"/>
        <v>8</v>
      </c>
      <c r="R19" s="5">
        <v>385</v>
      </c>
      <c r="S19" s="5">
        <f t="shared" si="6"/>
        <v>16</v>
      </c>
      <c r="T19" s="31">
        <f t="shared" si="7"/>
        <v>401</v>
      </c>
      <c r="U19" s="30"/>
      <c r="W19" s="4">
        <v>7</v>
      </c>
      <c r="X19" s="4">
        <v>17</v>
      </c>
      <c r="Y19" s="4" t="s">
        <v>120</v>
      </c>
      <c r="Z19" s="4">
        <v>418</v>
      </c>
      <c r="AA19" s="4">
        <v>433</v>
      </c>
      <c r="AB19" s="4">
        <f t="shared" si="8"/>
        <v>15</v>
      </c>
      <c r="AC19" s="5">
        <v>512.80999999999995</v>
      </c>
      <c r="AD19" s="5">
        <f t="shared" si="0"/>
        <v>30</v>
      </c>
      <c r="AE19" s="31">
        <f t="shared" si="9"/>
        <v>542.80999999999995</v>
      </c>
      <c r="AF19" s="30"/>
      <c r="AH19" s="4">
        <v>8</v>
      </c>
      <c r="AI19" s="4">
        <v>17</v>
      </c>
      <c r="AJ19" s="4" t="s">
        <v>61</v>
      </c>
      <c r="AK19" s="4"/>
      <c r="AL19" s="4"/>
      <c r="AM19" s="4">
        <f t="shared" si="10"/>
        <v>0</v>
      </c>
      <c r="AN19" s="5"/>
      <c r="AO19" s="5">
        <f t="shared" si="1"/>
        <v>0</v>
      </c>
      <c r="AP19" s="31">
        <f t="shared" si="11"/>
        <v>0</v>
      </c>
      <c r="AQ19" s="30"/>
    </row>
    <row r="20" spans="4:43" x14ac:dyDescent="0.2">
      <c r="L20" s="2">
        <v>6</v>
      </c>
      <c r="M20" s="2">
        <v>18</v>
      </c>
      <c r="N20" s="3" t="s">
        <v>121</v>
      </c>
      <c r="O20" s="4"/>
      <c r="P20" s="4"/>
      <c r="Q20" s="4">
        <f t="shared" si="5"/>
        <v>0</v>
      </c>
      <c r="R20" s="5"/>
      <c r="S20" s="5">
        <f t="shared" si="6"/>
        <v>0</v>
      </c>
      <c r="T20" s="31">
        <f t="shared" si="7"/>
        <v>0</v>
      </c>
      <c r="U20" s="30"/>
      <c r="W20" s="4">
        <v>7</v>
      </c>
      <c r="X20" s="4">
        <v>18</v>
      </c>
      <c r="Y20" s="4" t="s">
        <v>61</v>
      </c>
      <c r="Z20" s="4"/>
      <c r="AA20" s="4"/>
      <c r="AB20" s="4">
        <f t="shared" si="8"/>
        <v>0</v>
      </c>
      <c r="AC20" s="5"/>
      <c r="AD20" s="5">
        <f t="shared" si="0"/>
        <v>0</v>
      </c>
      <c r="AE20" s="31">
        <f t="shared" si="9"/>
        <v>0</v>
      </c>
      <c r="AF20" s="30"/>
      <c r="AH20" s="4">
        <v>8</v>
      </c>
      <c r="AI20" s="4">
        <v>18</v>
      </c>
      <c r="AJ20" s="4" t="s">
        <v>61</v>
      </c>
      <c r="AK20" s="4"/>
      <c r="AL20" s="4"/>
      <c r="AM20" s="4">
        <f t="shared" si="10"/>
        <v>0</v>
      </c>
      <c r="AN20" s="5"/>
      <c r="AO20" s="5">
        <f t="shared" si="1"/>
        <v>0</v>
      </c>
      <c r="AP20" s="31">
        <f t="shared" si="11"/>
        <v>0</v>
      </c>
      <c r="AQ20" s="30"/>
    </row>
    <row r="21" spans="4:43" x14ac:dyDescent="0.2">
      <c r="L21" s="2">
        <v>6</v>
      </c>
      <c r="M21" s="2">
        <v>19</v>
      </c>
      <c r="N21" s="3" t="s">
        <v>122</v>
      </c>
      <c r="O21" s="49">
        <v>1259</v>
      </c>
      <c r="P21" s="49"/>
      <c r="Q21" s="4">
        <f t="shared" si="5"/>
        <v>-1259</v>
      </c>
      <c r="R21" s="5">
        <v>0</v>
      </c>
      <c r="S21" s="5">
        <f t="shared" si="6"/>
        <v>-2518</v>
      </c>
      <c r="T21" s="31">
        <f t="shared" si="7"/>
        <v>-2518</v>
      </c>
      <c r="U21" s="30"/>
      <c r="W21" s="4">
        <v>7</v>
      </c>
      <c r="X21" s="4">
        <v>19</v>
      </c>
      <c r="Y21" s="4" t="s">
        <v>123</v>
      </c>
      <c r="Z21" s="4"/>
      <c r="AA21" s="4"/>
      <c r="AB21" s="4">
        <f t="shared" si="8"/>
        <v>0</v>
      </c>
      <c r="AC21" s="5"/>
      <c r="AD21" s="5">
        <f t="shared" si="0"/>
        <v>0</v>
      </c>
      <c r="AE21" s="31">
        <f t="shared" si="9"/>
        <v>0</v>
      </c>
      <c r="AF21" s="30"/>
      <c r="AH21" s="4">
        <v>8</v>
      </c>
      <c r="AI21" s="4">
        <v>19</v>
      </c>
      <c r="AJ21" s="4" t="s">
        <v>61</v>
      </c>
      <c r="AK21" s="4"/>
      <c r="AL21" s="4"/>
      <c r="AM21" s="4">
        <f t="shared" si="10"/>
        <v>0</v>
      </c>
      <c r="AN21" s="5"/>
      <c r="AO21" s="5">
        <f t="shared" si="1"/>
        <v>0</v>
      </c>
      <c r="AP21" s="31">
        <f t="shared" si="11"/>
        <v>0</v>
      </c>
      <c r="AQ21" s="30"/>
    </row>
    <row r="22" spans="4:43" x14ac:dyDescent="0.25">
      <c r="L22" s="2">
        <v>6</v>
      </c>
      <c r="M22" s="2">
        <v>20</v>
      </c>
      <c r="N22" s="3" t="s">
        <v>124</v>
      </c>
      <c r="O22" s="4"/>
      <c r="P22" s="4"/>
      <c r="Q22" s="4">
        <f t="shared" si="5"/>
        <v>0</v>
      </c>
      <c r="R22" s="5"/>
      <c r="S22" s="5">
        <f t="shared" si="6"/>
        <v>0</v>
      </c>
      <c r="T22" s="31">
        <f t="shared" si="7"/>
        <v>0</v>
      </c>
      <c r="U22" s="30"/>
      <c r="W22" s="4">
        <v>7</v>
      </c>
      <c r="X22" s="4">
        <v>20</v>
      </c>
      <c r="Y22" s="4" t="s">
        <v>125</v>
      </c>
      <c r="Z22" s="34">
        <v>325</v>
      </c>
      <c r="AA22" s="34">
        <v>332</v>
      </c>
      <c r="AB22" s="4">
        <f t="shared" si="8"/>
        <v>7</v>
      </c>
      <c r="AC22" s="5">
        <v>385</v>
      </c>
      <c r="AD22" s="5">
        <f t="shared" si="0"/>
        <v>14</v>
      </c>
      <c r="AE22" s="31">
        <f t="shared" si="9"/>
        <v>399</v>
      </c>
      <c r="AF22" s="30"/>
      <c r="AH22" s="4">
        <v>8</v>
      </c>
      <c r="AI22" s="4">
        <v>20</v>
      </c>
      <c r="AJ22" s="4" t="s">
        <v>61</v>
      </c>
      <c r="AK22" s="4"/>
      <c r="AL22" s="4"/>
      <c r="AM22" s="4">
        <f t="shared" si="10"/>
        <v>0</v>
      </c>
      <c r="AN22" s="5"/>
      <c r="AO22" s="5">
        <f t="shared" si="1"/>
        <v>0</v>
      </c>
      <c r="AP22" s="31">
        <f t="shared" si="11"/>
        <v>0</v>
      </c>
      <c r="AQ22" s="30"/>
    </row>
    <row r="23" spans="4:43" x14ac:dyDescent="0.2">
      <c r="L23" s="2">
        <v>6</v>
      </c>
      <c r="M23" s="2">
        <v>21</v>
      </c>
      <c r="N23" s="3" t="s">
        <v>61</v>
      </c>
      <c r="O23" s="4"/>
      <c r="P23" s="4"/>
      <c r="Q23" s="4">
        <f t="shared" si="5"/>
        <v>0</v>
      </c>
      <c r="R23" s="5"/>
      <c r="S23" s="5">
        <f t="shared" si="6"/>
        <v>0</v>
      </c>
      <c r="T23" s="31">
        <f t="shared" si="7"/>
        <v>0</v>
      </c>
      <c r="U23" s="30"/>
      <c r="W23" s="4">
        <v>7</v>
      </c>
      <c r="X23" s="4">
        <v>21</v>
      </c>
      <c r="Y23" s="4" t="s">
        <v>123</v>
      </c>
      <c r="Z23" s="4"/>
      <c r="AA23" s="4"/>
      <c r="AB23" s="4">
        <f t="shared" si="8"/>
        <v>0</v>
      </c>
      <c r="AC23" s="5"/>
      <c r="AD23" s="5">
        <f t="shared" si="0"/>
        <v>0</v>
      </c>
      <c r="AE23" s="31">
        <f t="shared" si="9"/>
        <v>0</v>
      </c>
      <c r="AF23" s="30"/>
      <c r="AH23" s="4">
        <v>8</v>
      </c>
      <c r="AI23" s="4">
        <v>21</v>
      </c>
      <c r="AJ23" s="4" t="s">
        <v>61</v>
      </c>
      <c r="AK23" s="4"/>
      <c r="AL23" s="4"/>
      <c r="AM23" s="4">
        <f t="shared" si="10"/>
        <v>0</v>
      </c>
      <c r="AN23" s="5"/>
      <c r="AO23" s="5">
        <f t="shared" si="1"/>
        <v>0</v>
      </c>
      <c r="AP23" s="31">
        <f t="shared" si="11"/>
        <v>0</v>
      </c>
      <c r="AQ23" s="30"/>
    </row>
    <row r="24" spans="4:43" x14ac:dyDescent="0.2">
      <c r="L24" s="2">
        <v>6</v>
      </c>
      <c r="M24" s="2">
        <v>22</v>
      </c>
      <c r="N24" s="3" t="s">
        <v>126</v>
      </c>
      <c r="O24" s="4"/>
      <c r="P24" s="4"/>
      <c r="Q24" s="4">
        <f t="shared" si="5"/>
        <v>0</v>
      </c>
      <c r="R24" s="5"/>
      <c r="S24" s="5">
        <f t="shared" si="6"/>
        <v>0</v>
      </c>
      <c r="T24" s="31">
        <f t="shared" si="7"/>
        <v>0</v>
      </c>
      <c r="U24" s="30"/>
      <c r="W24" s="4">
        <v>7</v>
      </c>
      <c r="X24" s="4">
        <v>22</v>
      </c>
      <c r="Y24" s="4" t="s">
        <v>254</v>
      </c>
      <c r="Z24" s="23">
        <v>791</v>
      </c>
      <c r="AA24" s="23">
        <v>808</v>
      </c>
      <c r="AB24" s="4">
        <f t="shared" si="8"/>
        <v>17</v>
      </c>
      <c r="AC24" s="5">
        <v>512.80999999999995</v>
      </c>
      <c r="AD24" s="5">
        <f t="shared" si="0"/>
        <v>34</v>
      </c>
      <c r="AE24" s="31">
        <f t="shared" si="9"/>
        <v>546.80999999999995</v>
      </c>
      <c r="AF24" s="30"/>
      <c r="AH24" s="4">
        <v>8</v>
      </c>
      <c r="AI24" s="4">
        <v>22</v>
      </c>
      <c r="AJ24" s="4" t="s">
        <v>61</v>
      </c>
      <c r="AK24" s="4"/>
      <c r="AL24" s="4"/>
      <c r="AM24" s="4">
        <f t="shared" si="10"/>
        <v>0</v>
      </c>
      <c r="AN24" s="5"/>
      <c r="AO24" s="5">
        <f t="shared" si="1"/>
        <v>0</v>
      </c>
      <c r="AP24" s="31">
        <f t="shared" si="11"/>
        <v>0</v>
      </c>
      <c r="AQ24" s="30"/>
    </row>
    <row r="25" spans="4:43" x14ac:dyDescent="0.25">
      <c r="L25" s="2">
        <v>6</v>
      </c>
      <c r="M25" s="2">
        <v>23</v>
      </c>
      <c r="N25" s="3" t="s">
        <v>127</v>
      </c>
      <c r="O25" s="56">
        <v>244</v>
      </c>
      <c r="P25" s="56">
        <v>251</v>
      </c>
      <c r="Q25" s="4">
        <f t="shared" si="5"/>
        <v>7</v>
      </c>
      <c r="R25" s="5">
        <v>385</v>
      </c>
      <c r="S25" s="5">
        <f t="shared" si="6"/>
        <v>14</v>
      </c>
      <c r="T25" s="31">
        <f t="shared" si="7"/>
        <v>399</v>
      </c>
      <c r="U25" s="30"/>
      <c r="W25" s="4">
        <v>7</v>
      </c>
      <c r="X25" s="4">
        <v>23</v>
      </c>
      <c r="Y25" s="4" t="s">
        <v>128</v>
      </c>
      <c r="Z25" s="4">
        <v>352</v>
      </c>
      <c r="AA25" s="4">
        <v>360</v>
      </c>
      <c r="AB25" s="4">
        <f t="shared" si="8"/>
        <v>8</v>
      </c>
      <c r="AC25" s="5">
        <v>470.21</v>
      </c>
      <c r="AD25" s="5">
        <f t="shared" si="0"/>
        <v>16</v>
      </c>
      <c r="AE25" s="31">
        <f t="shared" si="9"/>
        <v>486.21</v>
      </c>
      <c r="AF25" s="30"/>
      <c r="AH25" s="4">
        <v>8</v>
      </c>
      <c r="AI25" s="4">
        <v>23</v>
      </c>
      <c r="AJ25" s="4" t="s">
        <v>61</v>
      </c>
      <c r="AK25" s="4"/>
      <c r="AL25" s="4"/>
      <c r="AM25" s="4">
        <f t="shared" si="10"/>
        <v>0</v>
      </c>
      <c r="AN25" s="5"/>
      <c r="AO25" s="5">
        <f t="shared" si="1"/>
        <v>0</v>
      </c>
      <c r="AP25" s="31">
        <f t="shared" si="11"/>
        <v>0</v>
      </c>
      <c r="AQ25" s="30"/>
    </row>
    <row r="26" spans="4:43" x14ac:dyDescent="0.2">
      <c r="L26" s="2">
        <v>6</v>
      </c>
      <c r="M26" s="2">
        <v>24</v>
      </c>
      <c r="N26" s="3" t="s">
        <v>129</v>
      </c>
      <c r="O26" s="4">
        <v>651</v>
      </c>
      <c r="P26" s="4">
        <v>662</v>
      </c>
      <c r="Q26" s="4">
        <f t="shared" si="5"/>
        <v>11</v>
      </c>
      <c r="R26" s="5">
        <v>640.62</v>
      </c>
      <c r="S26" s="5">
        <f t="shared" si="6"/>
        <v>22</v>
      </c>
      <c r="T26" s="31">
        <f t="shared" si="7"/>
        <v>662.62</v>
      </c>
      <c r="U26" s="30"/>
      <c r="W26" s="4">
        <v>7</v>
      </c>
      <c r="X26" s="4">
        <v>24</v>
      </c>
      <c r="Y26" s="4" t="s">
        <v>130</v>
      </c>
      <c r="Z26" s="4">
        <v>410</v>
      </c>
      <c r="AA26" s="4">
        <v>417</v>
      </c>
      <c r="AB26" s="4">
        <f t="shared" si="8"/>
        <v>7</v>
      </c>
      <c r="AC26" s="5">
        <v>683.22</v>
      </c>
      <c r="AD26" s="5">
        <f t="shared" si="0"/>
        <v>14</v>
      </c>
      <c r="AE26" s="31">
        <f t="shared" si="9"/>
        <v>697.22</v>
      </c>
      <c r="AF26" s="30"/>
      <c r="AH26" s="4">
        <v>8</v>
      </c>
      <c r="AI26" s="4">
        <v>24</v>
      </c>
      <c r="AJ26" s="4" t="s">
        <v>61</v>
      </c>
      <c r="AK26" s="4"/>
      <c r="AL26" s="4"/>
      <c r="AM26" s="4">
        <f t="shared" si="10"/>
        <v>0</v>
      </c>
      <c r="AN26" s="5"/>
      <c r="AO26" s="5">
        <f t="shared" si="1"/>
        <v>0</v>
      </c>
      <c r="AP26" s="31">
        <f t="shared" si="11"/>
        <v>0</v>
      </c>
      <c r="AQ26" s="30"/>
    </row>
    <row r="27" spans="4:43" x14ac:dyDescent="0.2">
      <c r="L27" s="2">
        <v>6</v>
      </c>
      <c r="M27" s="2">
        <v>25</v>
      </c>
      <c r="N27" s="3" t="s">
        <v>131</v>
      </c>
      <c r="O27" s="4">
        <v>463</v>
      </c>
      <c r="P27" s="4">
        <v>477</v>
      </c>
      <c r="Q27" s="4">
        <f t="shared" si="5"/>
        <v>14</v>
      </c>
      <c r="R27" s="5">
        <v>512.80999999999995</v>
      </c>
      <c r="S27" s="5">
        <f t="shared" si="6"/>
        <v>28</v>
      </c>
      <c r="T27" s="31">
        <f t="shared" si="7"/>
        <v>540.80999999999995</v>
      </c>
      <c r="U27" s="30"/>
      <c r="W27" s="4">
        <v>7</v>
      </c>
      <c r="X27" s="4">
        <v>25</v>
      </c>
      <c r="Y27" s="4" t="s">
        <v>132</v>
      </c>
      <c r="Z27" s="4"/>
      <c r="AA27" s="4"/>
      <c r="AB27" s="4">
        <f t="shared" si="8"/>
        <v>0</v>
      </c>
      <c r="AC27" s="5"/>
      <c r="AD27" s="5">
        <f t="shared" si="0"/>
        <v>0</v>
      </c>
      <c r="AE27" s="31">
        <f t="shared" si="9"/>
        <v>0</v>
      </c>
      <c r="AF27" s="30"/>
      <c r="AH27" s="4">
        <v>8</v>
      </c>
      <c r="AI27" s="4">
        <v>25</v>
      </c>
      <c r="AJ27" s="4" t="s">
        <v>61</v>
      </c>
      <c r="AK27" s="4"/>
      <c r="AL27" s="4"/>
      <c r="AM27" s="4">
        <f t="shared" si="10"/>
        <v>0</v>
      </c>
      <c r="AN27" s="5"/>
      <c r="AO27" s="5">
        <f t="shared" si="1"/>
        <v>0</v>
      </c>
      <c r="AP27" s="31">
        <f t="shared" si="11"/>
        <v>0</v>
      </c>
      <c r="AQ27" s="30"/>
    </row>
    <row r="28" spans="4:43" x14ac:dyDescent="0.2">
      <c r="L28" s="2">
        <v>6</v>
      </c>
      <c r="M28" s="2">
        <v>26</v>
      </c>
      <c r="N28" s="3" t="s">
        <v>133</v>
      </c>
      <c r="O28" s="4"/>
      <c r="P28" s="4"/>
      <c r="Q28" s="4">
        <f t="shared" si="5"/>
        <v>0</v>
      </c>
      <c r="R28" s="5"/>
      <c r="S28" s="5">
        <f t="shared" si="6"/>
        <v>0</v>
      </c>
      <c r="T28" s="31">
        <f t="shared" si="7"/>
        <v>0</v>
      </c>
      <c r="U28" s="30"/>
      <c r="W28" s="4">
        <v>7</v>
      </c>
      <c r="X28" s="4">
        <v>26</v>
      </c>
      <c r="Y28" s="4" t="s">
        <v>134</v>
      </c>
      <c r="Z28" s="4">
        <v>609</v>
      </c>
      <c r="AA28" s="4">
        <v>624</v>
      </c>
      <c r="AB28" s="4">
        <f t="shared" si="8"/>
        <v>15</v>
      </c>
      <c r="AC28" s="5">
        <v>598.02</v>
      </c>
      <c r="AD28" s="5">
        <f t="shared" si="0"/>
        <v>30</v>
      </c>
      <c r="AE28" s="31">
        <f t="shared" si="9"/>
        <v>628.02</v>
      </c>
      <c r="AF28" s="30"/>
      <c r="AH28" s="4">
        <v>8</v>
      </c>
      <c r="AI28" s="4">
        <v>26</v>
      </c>
      <c r="AJ28" s="4" t="s">
        <v>250</v>
      </c>
      <c r="AK28" s="4">
        <v>661</v>
      </c>
      <c r="AL28" s="4">
        <v>676</v>
      </c>
      <c r="AM28" s="4">
        <f t="shared" si="10"/>
        <v>15</v>
      </c>
      <c r="AN28" s="5">
        <v>598.02</v>
      </c>
      <c r="AO28" s="5">
        <f t="shared" si="1"/>
        <v>30</v>
      </c>
      <c r="AP28" s="31">
        <f t="shared" si="11"/>
        <v>628.02</v>
      </c>
      <c r="AQ28" s="30"/>
    </row>
    <row r="29" spans="4:43" x14ac:dyDescent="0.25">
      <c r="L29" s="2">
        <v>6</v>
      </c>
      <c r="M29" s="2">
        <v>27</v>
      </c>
      <c r="N29" s="3" t="s">
        <v>135</v>
      </c>
      <c r="O29" s="41">
        <v>546</v>
      </c>
      <c r="P29" s="41">
        <v>547</v>
      </c>
      <c r="Q29" s="23">
        <f t="shared" si="5"/>
        <v>1</v>
      </c>
      <c r="R29" s="5">
        <v>385</v>
      </c>
      <c r="S29" s="5">
        <f t="shared" si="6"/>
        <v>2</v>
      </c>
      <c r="T29" s="31">
        <f t="shared" si="7"/>
        <v>387</v>
      </c>
      <c r="U29" s="30"/>
      <c r="W29" s="4">
        <v>7</v>
      </c>
      <c r="X29" s="4">
        <v>27</v>
      </c>
      <c r="Y29" s="4" t="s">
        <v>136</v>
      </c>
      <c r="Z29" s="25">
        <v>1016</v>
      </c>
      <c r="AA29" s="25"/>
      <c r="AB29" s="4">
        <f t="shared" si="8"/>
        <v>-1016</v>
      </c>
      <c r="AC29" s="5">
        <v>640.62</v>
      </c>
      <c r="AD29" s="5">
        <f t="shared" si="0"/>
        <v>-2032</v>
      </c>
      <c r="AE29" s="31">
        <f t="shared" si="9"/>
        <v>-1391.38</v>
      </c>
      <c r="AF29" s="30"/>
      <c r="AH29" s="4">
        <v>8</v>
      </c>
      <c r="AI29" s="4">
        <v>27</v>
      </c>
      <c r="AJ29" s="4" t="s">
        <v>137</v>
      </c>
      <c r="AK29" s="4"/>
      <c r="AL29" s="4"/>
      <c r="AM29" s="4">
        <f t="shared" si="10"/>
        <v>0</v>
      </c>
      <c r="AN29" s="5"/>
      <c r="AO29" s="5">
        <f t="shared" si="1"/>
        <v>0</v>
      </c>
      <c r="AP29" s="31">
        <f t="shared" si="11"/>
        <v>0</v>
      </c>
      <c r="AQ29" s="30"/>
    </row>
    <row r="30" spans="4:43" x14ac:dyDescent="0.2">
      <c r="L30" s="2">
        <v>6</v>
      </c>
      <c r="M30" s="2">
        <v>28</v>
      </c>
      <c r="N30" s="3" t="s">
        <v>133</v>
      </c>
      <c r="O30" s="15"/>
      <c r="P30" s="15"/>
      <c r="Q30" s="4">
        <f t="shared" si="5"/>
        <v>0</v>
      </c>
      <c r="R30" s="5"/>
      <c r="S30" s="5">
        <f t="shared" si="6"/>
        <v>0</v>
      </c>
      <c r="T30" s="31">
        <f t="shared" si="7"/>
        <v>0</v>
      </c>
      <c r="U30" s="30"/>
      <c r="W30" s="4">
        <v>7</v>
      </c>
      <c r="X30" s="4">
        <v>28</v>
      </c>
      <c r="Y30" s="4" t="s">
        <v>138</v>
      </c>
      <c r="Z30" s="4"/>
      <c r="AA30" s="4"/>
      <c r="AB30" s="4">
        <f t="shared" si="8"/>
        <v>0</v>
      </c>
      <c r="AC30" s="5"/>
      <c r="AD30" s="5">
        <f t="shared" si="0"/>
        <v>0</v>
      </c>
      <c r="AE30" s="31">
        <f t="shared" si="9"/>
        <v>0</v>
      </c>
      <c r="AF30" s="30"/>
      <c r="AH30" s="4">
        <v>8</v>
      </c>
      <c r="AI30" s="4">
        <v>28</v>
      </c>
      <c r="AJ30" s="4" t="s">
        <v>139</v>
      </c>
      <c r="AK30" s="4">
        <v>621</v>
      </c>
      <c r="AL30" s="4">
        <v>637</v>
      </c>
      <c r="AM30" s="4">
        <f t="shared" si="10"/>
        <v>16</v>
      </c>
      <c r="AN30" s="5">
        <v>640.62</v>
      </c>
      <c r="AO30" s="5">
        <f t="shared" si="1"/>
        <v>32</v>
      </c>
      <c r="AP30" s="31">
        <f t="shared" si="11"/>
        <v>672.62</v>
      </c>
      <c r="AQ30" s="30"/>
    </row>
    <row r="31" spans="4:43" x14ac:dyDescent="0.2">
      <c r="L31" s="2">
        <v>6</v>
      </c>
      <c r="M31" s="2">
        <v>29</v>
      </c>
      <c r="N31" s="3" t="s">
        <v>246</v>
      </c>
      <c r="O31" s="12">
        <v>250</v>
      </c>
      <c r="P31" s="12">
        <v>269</v>
      </c>
      <c r="Q31" s="4">
        <f t="shared" si="5"/>
        <v>19</v>
      </c>
      <c r="R31" s="5">
        <v>811.03</v>
      </c>
      <c r="S31" s="5">
        <f t="shared" si="6"/>
        <v>38</v>
      </c>
      <c r="T31" s="31">
        <f t="shared" si="7"/>
        <v>849.03</v>
      </c>
      <c r="U31" s="30"/>
      <c r="W31" s="4">
        <v>7</v>
      </c>
      <c r="X31" s="4">
        <v>29</v>
      </c>
      <c r="Y31" s="4" t="s">
        <v>140</v>
      </c>
      <c r="Z31" s="4">
        <v>477</v>
      </c>
      <c r="AA31" s="4">
        <v>489</v>
      </c>
      <c r="AB31" s="4">
        <f t="shared" si="8"/>
        <v>12</v>
      </c>
      <c r="AC31" s="5">
        <v>512.80999999999995</v>
      </c>
      <c r="AD31" s="5">
        <f t="shared" si="0"/>
        <v>24</v>
      </c>
      <c r="AE31" s="31">
        <f t="shared" si="9"/>
        <v>536.80999999999995</v>
      </c>
      <c r="AF31" s="30"/>
      <c r="AH31" s="4">
        <v>8</v>
      </c>
      <c r="AI31" s="4">
        <v>29</v>
      </c>
      <c r="AJ31" s="4" t="s">
        <v>139</v>
      </c>
      <c r="AK31" s="4"/>
      <c r="AL31" s="4"/>
      <c r="AM31" s="4">
        <f t="shared" si="10"/>
        <v>0</v>
      </c>
      <c r="AN31" s="5"/>
      <c r="AO31" s="5">
        <f t="shared" si="1"/>
        <v>0</v>
      </c>
      <c r="AP31" s="31">
        <f t="shared" si="11"/>
        <v>0</v>
      </c>
      <c r="AQ31" s="30"/>
    </row>
    <row r="32" spans="4:43" x14ac:dyDescent="0.25">
      <c r="L32" s="2">
        <v>6</v>
      </c>
      <c r="M32" s="2">
        <v>30</v>
      </c>
      <c r="N32" s="3" t="s">
        <v>141</v>
      </c>
      <c r="O32" s="41">
        <v>394</v>
      </c>
      <c r="P32" s="41">
        <v>423</v>
      </c>
      <c r="Q32" s="23">
        <f t="shared" si="5"/>
        <v>29</v>
      </c>
      <c r="R32" s="5">
        <v>512.80999999999995</v>
      </c>
      <c r="S32" s="5">
        <f t="shared" si="6"/>
        <v>58</v>
      </c>
      <c r="T32" s="31">
        <f t="shared" si="7"/>
        <v>570.80999999999995</v>
      </c>
      <c r="U32" s="30"/>
      <c r="W32" s="4">
        <v>7</v>
      </c>
      <c r="X32" s="4">
        <v>30</v>
      </c>
      <c r="Y32" s="4" t="s">
        <v>142</v>
      </c>
      <c r="Z32" s="25">
        <v>510</v>
      </c>
      <c r="AA32" s="25">
        <v>533</v>
      </c>
      <c r="AB32" s="4">
        <f t="shared" si="8"/>
        <v>23</v>
      </c>
      <c r="AC32" s="5">
        <v>385</v>
      </c>
      <c r="AD32" s="5">
        <f t="shared" si="0"/>
        <v>46</v>
      </c>
      <c r="AE32" s="31">
        <f t="shared" si="9"/>
        <v>431</v>
      </c>
      <c r="AF32" s="30"/>
      <c r="AH32" s="4">
        <v>8</v>
      </c>
      <c r="AI32" s="4">
        <v>30</v>
      </c>
      <c r="AJ32" s="4" t="s">
        <v>143</v>
      </c>
      <c r="AK32" s="4">
        <v>491</v>
      </c>
      <c r="AL32" s="4">
        <v>509</v>
      </c>
      <c r="AM32" s="4">
        <f t="shared" si="10"/>
        <v>18</v>
      </c>
      <c r="AN32" s="5">
        <v>640.62</v>
      </c>
      <c r="AO32" s="5">
        <f t="shared" si="1"/>
        <v>36</v>
      </c>
      <c r="AP32" s="31">
        <f t="shared" si="11"/>
        <v>676.62</v>
      </c>
      <c r="AQ32" s="30"/>
    </row>
    <row r="33" spans="12:43" x14ac:dyDescent="0.2">
      <c r="L33" s="2">
        <v>6</v>
      </c>
      <c r="M33" s="2">
        <v>31</v>
      </c>
      <c r="N33" s="3" t="s">
        <v>144</v>
      </c>
      <c r="O33" s="4">
        <v>0</v>
      </c>
      <c r="P33" s="4">
        <v>0</v>
      </c>
      <c r="Q33" s="4">
        <f t="shared" si="5"/>
        <v>0</v>
      </c>
      <c r="R33" s="5"/>
      <c r="S33" s="5">
        <f t="shared" si="6"/>
        <v>0</v>
      </c>
      <c r="T33" s="31">
        <f t="shared" si="7"/>
        <v>0</v>
      </c>
      <c r="U33" s="30"/>
      <c r="W33" s="4">
        <v>7</v>
      </c>
      <c r="X33" s="4">
        <v>31</v>
      </c>
      <c r="Y33" s="4" t="s">
        <v>145</v>
      </c>
      <c r="Z33" s="23">
        <v>1118</v>
      </c>
      <c r="AA33" s="23"/>
      <c r="AB33" s="4">
        <f t="shared" si="8"/>
        <v>-1118</v>
      </c>
      <c r="AC33" s="5">
        <v>1003</v>
      </c>
      <c r="AD33" s="5">
        <f t="shared" si="0"/>
        <v>-2236</v>
      </c>
      <c r="AE33" s="31">
        <f t="shared" si="9"/>
        <v>-1233</v>
      </c>
      <c r="AF33" s="30"/>
      <c r="AL33" s="4">
        <f>SUM(AL3:AL32)</f>
        <v>9602</v>
      </c>
      <c r="AM33" s="4">
        <f>SUM(AM3:AM32)</f>
        <v>-73</v>
      </c>
      <c r="AN33" s="5">
        <f>SUM(AN3:AN32)</f>
        <v>8594.3000000000011</v>
      </c>
      <c r="AO33" s="5">
        <f>SUM(AO3:AO32)</f>
        <v>-146</v>
      </c>
      <c r="AP33" s="31">
        <f t="shared" si="11"/>
        <v>8448.3000000000011</v>
      </c>
      <c r="AQ33" s="30"/>
    </row>
    <row r="34" spans="12:43" x14ac:dyDescent="0.2">
      <c r="L34" s="2">
        <v>6</v>
      </c>
      <c r="M34" s="2">
        <v>32</v>
      </c>
      <c r="N34" s="3" t="s">
        <v>146</v>
      </c>
      <c r="O34" s="4">
        <v>304</v>
      </c>
      <c r="P34" s="4">
        <v>307</v>
      </c>
      <c r="Q34" s="4">
        <f t="shared" si="5"/>
        <v>3</v>
      </c>
      <c r="R34" s="5">
        <v>385</v>
      </c>
      <c r="S34" s="5">
        <f t="shared" si="6"/>
        <v>6</v>
      </c>
      <c r="T34" s="31">
        <f t="shared" si="7"/>
        <v>391</v>
      </c>
      <c r="U34" s="30"/>
      <c r="W34" s="4">
        <v>7</v>
      </c>
      <c r="X34" s="4">
        <v>32</v>
      </c>
      <c r="Y34" s="4" t="s">
        <v>147</v>
      </c>
      <c r="Z34" s="4"/>
      <c r="AA34" s="4"/>
      <c r="AB34" s="4">
        <f t="shared" si="8"/>
        <v>0</v>
      </c>
      <c r="AC34" s="5"/>
      <c r="AD34" s="5">
        <f t="shared" si="0"/>
        <v>0</v>
      </c>
      <c r="AE34" s="31">
        <f t="shared" si="9"/>
        <v>0</v>
      </c>
      <c r="AF34" s="30"/>
      <c r="AN34">
        <v>16</v>
      </c>
    </row>
    <row r="35" spans="12:43" x14ac:dyDescent="0.2">
      <c r="L35" s="2">
        <v>6</v>
      </c>
      <c r="M35" s="2">
        <v>33</v>
      </c>
      <c r="N35" s="3" t="s">
        <v>148</v>
      </c>
      <c r="O35" s="17">
        <v>624</v>
      </c>
      <c r="P35" s="17">
        <v>629</v>
      </c>
      <c r="Q35" s="4">
        <f t="shared" si="5"/>
        <v>5</v>
      </c>
      <c r="R35" s="5">
        <v>385</v>
      </c>
      <c r="S35" s="5">
        <f t="shared" si="6"/>
        <v>10</v>
      </c>
      <c r="T35" s="31">
        <f t="shared" si="7"/>
        <v>395</v>
      </c>
      <c r="U35" s="30"/>
      <c r="W35" s="4">
        <v>7</v>
      </c>
      <c r="X35" s="4">
        <v>33</v>
      </c>
      <c r="Y35" s="4" t="s">
        <v>149</v>
      </c>
      <c r="Z35" s="4">
        <v>585</v>
      </c>
      <c r="AA35" s="4">
        <v>600</v>
      </c>
      <c r="AB35" s="4">
        <f t="shared" si="8"/>
        <v>15</v>
      </c>
      <c r="AC35" s="5">
        <v>598.02</v>
      </c>
      <c r="AD35" s="5">
        <f t="shared" si="0"/>
        <v>30</v>
      </c>
      <c r="AE35" s="31">
        <f t="shared" si="9"/>
        <v>628.02</v>
      </c>
      <c r="AF35" s="30"/>
    </row>
    <row r="36" spans="12:43" x14ac:dyDescent="0.2">
      <c r="L36" s="2">
        <v>6</v>
      </c>
      <c r="M36" s="2">
        <v>34</v>
      </c>
      <c r="N36" s="3" t="s">
        <v>150</v>
      </c>
      <c r="O36" s="4">
        <v>516</v>
      </c>
      <c r="P36" s="4">
        <v>531</v>
      </c>
      <c r="Q36" s="4">
        <f t="shared" si="5"/>
        <v>15</v>
      </c>
      <c r="R36" s="5">
        <v>811.03</v>
      </c>
      <c r="S36" s="5">
        <f t="shared" si="6"/>
        <v>30</v>
      </c>
      <c r="T36" s="31">
        <f t="shared" si="7"/>
        <v>841.03</v>
      </c>
      <c r="U36" s="30"/>
      <c r="W36" s="4">
        <v>7</v>
      </c>
      <c r="X36" s="4">
        <v>34</v>
      </c>
      <c r="Y36" s="4" t="s">
        <v>248</v>
      </c>
      <c r="Z36" s="4"/>
      <c r="AA36" s="4"/>
      <c r="AB36" s="14">
        <v>5</v>
      </c>
      <c r="AC36" s="5">
        <v>385</v>
      </c>
      <c r="AD36" s="5">
        <f t="shared" si="0"/>
        <v>10</v>
      </c>
      <c r="AE36" s="31">
        <f t="shared" si="9"/>
        <v>395</v>
      </c>
      <c r="AF36" s="30"/>
      <c r="AJ36" s="45" t="s">
        <v>264</v>
      </c>
      <c r="AK36" s="44" t="s">
        <v>270</v>
      </c>
      <c r="AL36" s="44" t="s">
        <v>271</v>
      </c>
    </row>
    <row r="37" spans="12:43" x14ac:dyDescent="0.2">
      <c r="L37" s="2">
        <v>6</v>
      </c>
      <c r="M37" s="2">
        <v>35</v>
      </c>
      <c r="N37" s="3" t="s">
        <v>260</v>
      </c>
      <c r="O37" s="4">
        <v>556</v>
      </c>
      <c r="P37" s="4">
        <v>570</v>
      </c>
      <c r="Q37" s="4">
        <f t="shared" si="5"/>
        <v>14</v>
      </c>
      <c r="R37" s="5">
        <v>811.03</v>
      </c>
      <c r="S37" s="5">
        <f t="shared" si="6"/>
        <v>28</v>
      </c>
      <c r="T37" s="31">
        <f t="shared" si="7"/>
        <v>839.03</v>
      </c>
      <c r="U37" s="30"/>
      <c r="W37" s="4">
        <v>7</v>
      </c>
      <c r="X37" s="4">
        <v>35</v>
      </c>
      <c r="Y37" s="4" t="s">
        <v>151</v>
      </c>
      <c r="Z37" s="4">
        <v>502</v>
      </c>
      <c r="AA37" s="4">
        <v>514</v>
      </c>
      <c r="AB37" s="4">
        <f t="shared" si="8"/>
        <v>12</v>
      </c>
      <c r="AC37" s="5">
        <v>470.21</v>
      </c>
      <c r="AD37" s="5">
        <f t="shared" si="0"/>
        <v>24</v>
      </c>
      <c r="AE37" s="31">
        <f t="shared" si="9"/>
        <v>494.21</v>
      </c>
      <c r="AF37" s="30"/>
      <c r="AK37" s="2" t="s">
        <v>265</v>
      </c>
      <c r="AL37" s="5">
        <v>385</v>
      </c>
    </row>
    <row r="38" spans="12:43" x14ac:dyDescent="0.2">
      <c r="L38" s="2">
        <v>6</v>
      </c>
      <c r="M38" s="2">
        <v>36</v>
      </c>
      <c r="N38" s="13" t="s">
        <v>258</v>
      </c>
      <c r="O38" s="4">
        <v>699</v>
      </c>
      <c r="P38" s="4"/>
      <c r="Q38" s="14">
        <f t="shared" si="5"/>
        <v>-699</v>
      </c>
      <c r="R38" s="5"/>
      <c r="S38" s="5">
        <f t="shared" si="6"/>
        <v>-1398</v>
      </c>
      <c r="T38" s="31">
        <f t="shared" si="7"/>
        <v>-1398</v>
      </c>
      <c r="U38" s="30"/>
      <c r="W38" s="4">
        <v>7</v>
      </c>
      <c r="X38" s="4">
        <v>36</v>
      </c>
      <c r="Y38" s="4" t="s">
        <v>249</v>
      </c>
      <c r="Z38" s="4">
        <v>706</v>
      </c>
      <c r="AA38" s="4">
        <v>722</v>
      </c>
      <c r="AB38" s="4">
        <f t="shared" si="8"/>
        <v>16</v>
      </c>
      <c r="AC38" s="5">
        <v>640.62</v>
      </c>
      <c r="AD38" s="5">
        <f t="shared" si="0"/>
        <v>32</v>
      </c>
      <c r="AE38" s="31">
        <f t="shared" si="9"/>
        <v>672.62</v>
      </c>
      <c r="AF38" s="30"/>
      <c r="AK38" s="43" t="s">
        <v>267</v>
      </c>
      <c r="AL38" s="5">
        <v>42.6</v>
      </c>
    </row>
    <row r="39" spans="12:43" x14ac:dyDescent="0.2">
      <c r="L39" s="2">
        <v>6</v>
      </c>
      <c r="M39" s="2" t="s">
        <v>152</v>
      </c>
      <c r="N39" s="3" t="s">
        <v>153</v>
      </c>
      <c r="O39" s="4">
        <v>477</v>
      </c>
      <c r="P39" s="4">
        <v>499</v>
      </c>
      <c r="Q39" s="4">
        <f t="shared" si="5"/>
        <v>22</v>
      </c>
      <c r="R39" s="5">
        <v>1194.97</v>
      </c>
      <c r="S39" s="5">
        <f t="shared" si="6"/>
        <v>44</v>
      </c>
      <c r="T39" s="31">
        <f t="shared" si="7"/>
        <v>1238.97</v>
      </c>
      <c r="U39" s="30"/>
      <c r="W39" s="4">
        <v>7</v>
      </c>
      <c r="X39" s="4">
        <v>37</v>
      </c>
      <c r="Y39" s="4" t="s">
        <v>154</v>
      </c>
      <c r="Z39" s="4">
        <v>301</v>
      </c>
      <c r="AA39" s="4">
        <v>311</v>
      </c>
      <c r="AB39" s="4">
        <f t="shared" si="8"/>
        <v>10</v>
      </c>
      <c r="AC39" s="5">
        <v>385</v>
      </c>
      <c r="AD39" s="5">
        <f t="shared" si="0"/>
        <v>20</v>
      </c>
      <c r="AE39" s="31">
        <f t="shared" si="9"/>
        <v>405</v>
      </c>
      <c r="AF39" s="30"/>
      <c r="AK39" s="2" t="s">
        <v>266</v>
      </c>
      <c r="AL39" s="5">
        <v>47.99</v>
      </c>
    </row>
    <row r="40" spans="12:43" x14ac:dyDescent="0.2">
      <c r="L40" s="2">
        <v>6</v>
      </c>
      <c r="M40" s="2">
        <v>38</v>
      </c>
      <c r="N40" s="3" t="s">
        <v>155</v>
      </c>
      <c r="O40" s="4">
        <v>249</v>
      </c>
      <c r="P40" s="4">
        <v>257</v>
      </c>
      <c r="Q40" s="23">
        <f t="shared" si="5"/>
        <v>8</v>
      </c>
      <c r="R40" s="5">
        <v>385</v>
      </c>
      <c r="S40" s="5">
        <f t="shared" si="6"/>
        <v>16</v>
      </c>
      <c r="T40" s="31">
        <f t="shared" si="7"/>
        <v>401</v>
      </c>
      <c r="U40" s="30"/>
      <c r="W40" s="4">
        <v>7</v>
      </c>
      <c r="X40" s="4">
        <v>38</v>
      </c>
      <c r="Y40" s="4" t="s">
        <v>242</v>
      </c>
      <c r="Z40" s="4">
        <v>515</v>
      </c>
      <c r="AA40" s="4">
        <v>532</v>
      </c>
      <c r="AB40" s="4">
        <f t="shared" si="8"/>
        <v>17</v>
      </c>
      <c r="AC40" s="5">
        <v>555.41</v>
      </c>
      <c r="AD40" s="5">
        <f t="shared" si="0"/>
        <v>34</v>
      </c>
      <c r="AE40" s="31">
        <f t="shared" si="9"/>
        <v>589.41</v>
      </c>
      <c r="AF40" s="30"/>
      <c r="AK40" s="2" t="s">
        <v>268</v>
      </c>
      <c r="AL40" s="5">
        <v>54.29</v>
      </c>
    </row>
    <row r="41" spans="12:43" x14ac:dyDescent="0.2">
      <c r="L41" s="2">
        <v>6</v>
      </c>
      <c r="M41" s="2">
        <v>40</v>
      </c>
      <c r="N41" s="3" t="s">
        <v>156</v>
      </c>
      <c r="O41" s="4">
        <v>347</v>
      </c>
      <c r="P41" s="4">
        <v>352</v>
      </c>
      <c r="Q41" s="4">
        <f t="shared" si="5"/>
        <v>5</v>
      </c>
      <c r="R41" s="5">
        <v>385</v>
      </c>
      <c r="S41" s="5">
        <f t="shared" si="6"/>
        <v>10</v>
      </c>
      <c r="T41" s="31">
        <f t="shared" si="7"/>
        <v>395</v>
      </c>
      <c r="U41" s="30"/>
      <c r="AA41" s="4">
        <f>SUM(AA3:AA40)</f>
        <v>10272</v>
      </c>
      <c r="AB41" s="4">
        <f>SUM(AB3:AB40)</f>
        <v>-2012</v>
      </c>
      <c r="AC41" s="5">
        <f>SUM(AC3:AC40)</f>
        <v>14938.33</v>
      </c>
      <c r="AD41" s="5">
        <f>SUM(AD3:AD40)</f>
        <v>-4024</v>
      </c>
      <c r="AE41" s="31">
        <f t="shared" si="9"/>
        <v>10914.33</v>
      </c>
      <c r="AF41" s="30"/>
      <c r="AK41" s="2" t="s">
        <v>269</v>
      </c>
      <c r="AL41" s="5">
        <v>62.76</v>
      </c>
    </row>
    <row r="42" spans="12:43" x14ac:dyDescent="0.2">
      <c r="L42" s="2">
        <v>6</v>
      </c>
      <c r="M42" s="2">
        <v>41</v>
      </c>
      <c r="N42" s="3" t="s">
        <v>157</v>
      </c>
      <c r="O42" s="4"/>
      <c r="P42" s="4"/>
      <c r="Q42" s="4">
        <f t="shared" si="5"/>
        <v>0</v>
      </c>
      <c r="R42" s="5"/>
      <c r="S42" s="5">
        <f t="shared" si="6"/>
        <v>0</v>
      </c>
      <c r="T42" s="31">
        <f t="shared" si="7"/>
        <v>0</v>
      </c>
      <c r="U42" s="30"/>
      <c r="AC42">
        <v>26</v>
      </c>
    </row>
    <row r="43" spans="12:43" x14ac:dyDescent="0.2">
      <c r="L43" s="2">
        <v>6</v>
      </c>
      <c r="M43" s="2">
        <v>42</v>
      </c>
      <c r="N43" s="3" t="s">
        <v>247</v>
      </c>
      <c r="O43" s="4">
        <v>370</v>
      </c>
      <c r="P43" s="4">
        <v>383</v>
      </c>
      <c r="Q43" s="4">
        <f t="shared" si="5"/>
        <v>13</v>
      </c>
      <c r="R43" s="5">
        <v>385</v>
      </c>
      <c r="S43" s="5">
        <f t="shared" si="6"/>
        <v>26</v>
      </c>
      <c r="T43" s="31">
        <f t="shared" si="7"/>
        <v>411</v>
      </c>
      <c r="U43" s="30"/>
      <c r="X43" t="s">
        <v>261</v>
      </c>
    </row>
    <row r="44" spans="12:43" x14ac:dyDescent="0.2">
      <c r="P44" s="4">
        <f>SUM(P3:P43)</f>
        <v>11207</v>
      </c>
      <c r="Q44" s="4">
        <f>SUM(Q3:Q43)</f>
        <v>-1832</v>
      </c>
      <c r="R44" s="21">
        <f>SUM(R3:R43)</f>
        <v>16066.36</v>
      </c>
      <c r="S44" s="21">
        <f>SUM(S3:S43)</f>
        <v>-3664</v>
      </c>
      <c r="T44" s="31">
        <f t="shared" si="7"/>
        <v>12402.36</v>
      </c>
      <c r="U44" s="30"/>
    </row>
    <row r="45" spans="12:43" x14ac:dyDescent="0.2">
      <c r="R45">
        <v>25</v>
      </c>
    </row>
    <row r="46" spans="12:43" x14ac:dyDescent="0.2">
      <c r="Y46" s="45" t="s">
        <v>264</v>
      </c>
      <c r="Z46" s="44" t="s">
        <v>270</v>
      </c>
      <c r="AA46" s="44" t="s">
        <v>271</v>
      </c>
    </row>
    <row r="47" spans="12:43" x14ac:dyDescent="0.2">
      <c r="N47" s="45" t="s">
        <v>264</v>
      </c>
      <c r="O47" s="44" t="s">
        <v>270</v>
      </c>
      <c r="P47" s="44" t="s">
        <v>271</v>
      </c>
      <c r="Z47" s="2" t="s">
        <v>265</v>
      </c>
      <c r="AA47" s="5">
        <v>385</v>
      </c>
    </row>
    <row r="48" spans="12:43" x14ac:dyDescent="0.25">
      <c r="O48" s="2" t="s">
        <v>265</v>
      </c>
      <c r="P48" s="5">
        <v>385</v>
      </c>
      <c r="Z48" s="43" t="s">
        <v>267</v>
      </c>
      <c r="AA48" s="5">
        <v>42.6</v>
      </c>
    </row>
    <row r="49" spans="15:27" x14ac:dyDescent="0.25">
      <c r="O49" s="43" t="s">
        <v>267</v>
      </c>
      <c r="P49" s="5">
        <v>42.6</v>
      </c>
      <c r="Z49" s="2" t="s">
        <v>266</v>
      </c>
      <c r="AA49" s="5">
        <v>47.99</v>
      </c>
    </row>
    <row r="50" spans="15:27" x14ac:dyDescent="0.25">
      <c r="O50" s="2" t="s">
        <v>266</v>
      </c>
      <c r="P50" s="5">
        <v>47.99</v>
      </c>
      <c r="Z50" s="2" t="s">
        <v>268</v>
      </c>
      <c r="AA50" s="5">
        <v>54.29</v>
      </c>
    </row>
    <row r="51" spans="15:27" x14ac:dyDescent="0.25">
      <c r="O51" s="2" t="s">
        <v>268</v>
      </c>
      <c r="P51" s="5">
        <v>54.29</v>
      </c>
      <c r="Z51" s="2" t="s">
        <v>269</v>
      </c>
      <c r="AA51" s="5">
        <v>62.76</v>
      </c>
    </row>
    <row r="52" spans="15:27" x14ac:dyDescent="0.25">
      <c r="O52" s="2" t="s">
        <v>269</v>
      </c>
      <c r="P52" s="5">
        <v>62.76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0"/>
  <sheetViews>
    <sheetView topLeftCell="AK1" workbookViewId="0">
      <selection activeCell="AU9" sqref="AU9"/>
    </sheetView>
  </sheetViews>
  <sheetFormatPr defaultColWidth="8.85546875" defaultRowHeight="15" x14ac:dyDescent="0.25"/>
  <cols>
    <col min="3" max="3" width="23.5703125" customWidth="1"/>
    <col min="7" max="7" width="10.28515625" bestFit="1" customWidth="1"/>
    <col min="8" max="8" width="9.5703125" bestFit="1" customWidth="1"/>
    <col min="9" max="9" width="10.28515625" bestFit="1" customWidth="1"/>
    <col min="10" max="10" width="10.28515625" customWidth="1"/>
    <col min="14" max="14" width="20" customWidth="1"/>
    <col min="18" max="18" width="10.28515625" bestFit="1" customWidth="1"/>
    <col min="19" max="19" width="9.5703125" bestFit="1" customWidth="1"/>
    <col min="20" max="20" width="10.28515625" bestFit="1" customWidth="1"/>
    <col min="21" max="21" width="10.28515625" customWidth="1"/>
    <col min="25" max="25" width="20.140625" customWidth="1"/>
    <col min="29" max="29" width="9.85546875" bestFit="1" customWidth="1"/>
    <col min="30" max="30" width="9.28515625" bestFit="1" customWidth="1"/>
    <col min="31" max="31" width="9.5703125" bestFit="1" customWidth="1"/>
    <col min="32" max="32" width="9.5703125" customWidth="1"/>
    <col min="36" max="36" width="20.85546875" customWidth="1"/>
    <col min="40" max="40" width="10.140625" bestFit="1" customWidth="1"/>
    <col min="41" max="41" width="9.28515625" bestFit="1" customWidth="1"/>
    <col min="42" max="42" width="9.5703125" bestFit="1" customWidth="1"/>
    <col min="43" max="43" width="9.5703125" customWidth="1"/>
    <col min="46" max="46" width="13.7109375" customWidth="1"/>
    <col min="49" max="49" width="9.85546875" bestFit="1" customWidth="1"/>
    <col min="50" max="50" width="11.7109375" bestFit="1" customWidth="1"/>
    <col min="51" max="51" width="10.7109375" bestFit="1" customWidth="1"/>
    <col min="52" max="52" width="11.7109375" bestFit="1" customWidth="1"/>
    <col min="53" max="53" width="9.5703125" customWidth="1"/>
    <col min="56" max="56" width="9.85546875" bestFit="1" customWidth="1"/>
  </cols>
  <sheetData>
    <row r="1" spans="1:54" x14ac:dyDescent="0.2">
      <c r="A1" s="46" t="s">
        <v>282</v>
      </c>
      <c r="H1">
        <v>2</v>
      </c>
      <c r="L1" s="46" t="s">
        <v>282</v>
      </c>
      <c r="S1">
        <v>2</v>
      </c>
      <c r="W1" s="46" t="s">
        <v>282</v>
      </c>
      <c r="AD1">
        <v>2</v>
      </c>
      <c r="AO1">
        <v>2</v>
      </c>
      <c r="AY1">
        <v>2</v>
      </c>
    </row>
    <row r="2" spans="1:54" x14ac:dyDescent="0.2">
      <c r="A2" s="1" t="s">
        <v>0</v>
      </c>
      <c r="B2" s="1" t="s">
        <v>1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8" t="s">
        <v>8</v>
      </c>
      <c r="J2" s="26" t="s">
        <v>259</v>
      </c>
      <c r="L2" s="1" t="s">
        <v>0</v>
      </c>
      <c r="M2" s="1" t="s">
        <v>1</v>
      </c>
      <c r="N2" s="1"/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28" t="s">
        <v>8</v>
      </c>
      <c r="U2" s="26" t="s">
        <v>259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28" t="s">
        <v>8</v>
      </c>
      <c r="AF2" s="26" t="s">
        <v>259</v>
      </c>
      <c r="AH2" s="1" t="s">
        <v>0</v>
      </c>
      <c r="AI2" s="1" t="s">
        <v>1</v>
      </c>
      <c r="AJ2" s="1"/>
      <c r="AK2" s="1" t="s">
        <v>3</v>
      </c>
      <c r="AL2" s="1" t="s">
        <v>4</v>
      </c>
      <c r="AM2" s="1" t="s">
        <v>5</v>
      </c>
      <c r="AN2" s="1" t="s">
        <v>6</v>
      </c>
      <c r="AO2" s="1" t="s">
        <v>7</v>
      </c>
      <c r="AP2" s="28" t="s">
        <v>8</v>
      </c>
      <c r="AQ2" s="26" t="s">
        <v>259</v>
      </c>
      <c r="AS2" s="1" t="s">
        <v>0</v>
      </c>
      <c r="AT2" s="1" t="s">
        <v>1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28" t="s">
        <v>8</v>
      </c>
      <c r="BA2" s="26" t="s">
        <v>259</v>
      </c>
    </row>
    <row r="3" spans="1:54" x14ac:dyDescent="0.2">
      <c r="A3" s="2">
        <v>9</v>
      </c>
      <c r="B3" s="2">
        <v>1</v>
      </c>
      <c r="C3" s="3" t="s">
        <v>251</v>
      </c>
      <c r="D3" s="4">
        <v>626</v>
      </c>
      <c r="E3" s="4">
        <v>641</v>
      </c>
      <c r="F3" s="4">
        <f>+E3-D3</f>
        <v>15</v>
      </c>
      <c r="G3" s="5">
        <v>598.02</v>
      </c>
      <c r="H3" s="5">
        <f>F3*H$1</f>
        <v>30</v>
      </c>
      <c r="I3" s="31">
        <f>+G3+H3</f>
        <v>628.02</v>
      </c>
      <c r="J3" s="30"/>
      <c r="L3" s="2">
        <v>10</v>
      </c>
      <c r="M3" s="2">
        <v>1</v>
      </c>
      <c r="N3" s="3" t="s">
        <v>158</v>
      </c>
      <c r="O3" s="12">
        <v>332</v>
      </c>
      <c r="P3" s="12">
        <v>353</v>
      </c>
      <c r="Q3" s="4">
        <f>+P3-O3</f>
        <v>21</v>
      </c>
      <c r="R3" s="5">
        <v>1003</v>
      </c>
      <c r="S3" s="5">
        <f>Q3*S$1</f>
        <v>42</v>
      </c>
      <c r="T3" s="31">
        <f>+R3+S3</f>
        <v>1045</v>
      </c>
      <c r="U3" s="30"/>
      <c r="W3" s="2">
        <v>11</v>
      </c>
      <c r="X3" s="2">
        <v>1</v>
      </c>
      <c r="Y3" s="3" t="s">
        <v>159</v>
      </c>
      <c r="Z3" s="4">
        <v>350</v>
      </c>
      <c r="AA3" s="4">
        <v>362</v>
      </c>
      <c r="AB3" s="4">
        <f>+AA3-Z3</f>
        <v>12</v>
      </c>
      <c r="AC3" s="5">
        <v>598.02</v>
      </c>
      <c r="AD3" s="5">
        <f>AB3*AD$1</f>
        <v>24</v>
      </c>
      <c r="AE3" s="31">
        <f>+AC3+AD3</f>
        <v>622.02</v>
      </c>
      <c r="AF3" s="30"/>
      <c r="AH3" s="2">
        <v>12</v>
      </c>
      <c r="AI3" s="2">
        <v>1</v>
      </c>
      <c r="AJ3" s="3" t="s">
        <v>160</v>
      </c>
      <c r="AK3">
        <v>700</v>
      </c>
      <c r="AL3">
        <v>710</v>
      </c>
      <c r="AM3" s="4">
        <f>+AL3-AK3</f>
        <v>10</v>
      </c>
      <c r="AN3" s="5">
        <v>385</v>
      </c>
      <c r="AO3" s="5">
        <f>AM3*AO$1</f>
        <v>20</v>
      </c>
      <c r="AP3" s="31">
        <f>+AN3+AO3</f>
        <v>405</v>
      </c>
      <c r="AQ3" s="30"/>
      <c r="AS3" s="4" t="s">
        <v>161</v>
      </c>
      <c r="AT3" s="4" t="s">
        <v>162</v>
      </c>
      <c r="AU3" s="4">
        <v>613</v>
      </c>
      <c r="AV3" s="4">
        <v>627</v>
      </c>
      <c r="AW3" s="4">
        <f>+AV3-AU3</f>
        <v>14</v>
      </c>
      <c r="AX3" s="5">
        <v>598.02</v>
      </c>
      <c r="AY3" s="5">
        <f>AW3*AY$1</f>
        <v>28</v>
      </c>
      <c r="AZ3" s="31">
        <f>+AX3+AY3</f>
        <v>626.02</v>
      </c>
      <c r="BA3" s="30"/>
    </row>
    <row r="4" spans="1:54" x14ac:dyDescent="0.2">
      <c r="A4" s="2" t="s">
        <v>29</v>
      </c>
      <c r="B4" s="2">
        <v>2</v>
      </c>
      <c r="C4" s="3" t="s">
        <v>163</v>
      </c>
      <c r="D4" s="17">
        <v>129</v>
      </c>
      <c r="E4" s="17">
        <v>132</v>
      </c>
      <c r="F4" s="4">
        <f t="shared" ref="F4:F36" si="0">+E4-D4</f>
        <v>3</v>
      </c>
      <c r="G4" s="5">
        <v>385</v>
      </c>
      <c r="H4" s="5">
        <f t="shared" ref="H4:H36" si="1">F4*H$1</f>
        <v>6</v>
      </c>
      <c r="I4" s="31">
        <f t="shared" ref="I4:I37" si="2">+G4+H4</f>
        <v>391</v>
      </c>
      <c r="J4" s="30"/>
      <c r="L4" s="2">
        <v>10</v>
      </c>
      <c r="M4" s="2">
        <v>2</v>
      </c>
      <c r="N4" s="3" t="s">
        <v>164</v>
      </c>
      <c r="O4" s="23">
        <v>639</v>
      </c>
      <c r="P4" s="23">
        <v>651</v>
      </c>
      <c r="Q4" s="4">
        <f t="shared" ref="Q4:Q61" si="3">+P4-O4</f>
        <v>12</v>
      </c>
      <c r="R4" s="5">
        <v>598.02</v>
      </c>
      <c r="S4" s="5">
        <f t="shared" ref="S4:S61" si="4">Q4*S$1</f>
        <v>24</v>
      </c>
      <c r="T4" s="31">
        <f t="shared" ref="T4:T62" si="5">+R4+S4</f>
        <v>622.02</v>
      </c>
      <c r="U4" s="30"/>
      <c r="W4" s="2">
        <v>11</v>
      </c>
      <c r="X4" s="2">
        <v>2</v>
      </c>
      <c r="Y4" s="3" t="s">
        <v>165</v>
      </c>
      <c r="Z4" s="4">
        <v>394</v>
      </c>
      <c r="AA4" s="4">
        <v>404</v>
      </c>
      <c r="AB4" s="4">
        <f t="shared" ref="AB4:AB6" si="6">+AA4-Z4</f>
        <v>10</v>
      </c>
      <c r="AC4" s="5">
        <v>385</v>
      </c>
      <c r="AD4" s="5">
        <f t="shared" ref="AD4:AD6" si="7">AB4*AD$1</f>
        <v>20</v>
      </c>
      <c r="AE4" s="31">
        <f t="shared" ref="AE4:AE7" si="8">+AC4+AD4</f>
        <v>405</v>
      </c>
      <c r="AF4" s="30"/>
      <c r="AH4" s="2">
        <v>12</v>
      </c>
      <c r="AI4" s="2">
        <v>2</v>
      </c>
      <c r="AJ4" s="3" t="s">
        <v>166</v>
      </c>
      <c r="AK4" s="4">
        <v>884</v>
      </c>
      <c r="AL4" s="4">
        <v>924</v>
      </c>
      <c r="AM4" s="4">
        <f t="shared" ref="AM4:AM6" si="9">+AL4-AK4</f>
        <v>40</v>
      </c>
      <c r="AN4" s="5">
        <v>1616.67</v>
      </c>
      <c r="AO4" s="5">
        <f t="shared" ref="AO4:AO6" si="10">AM4*AO$1</f>
        <v>80</v>
      </c>
      <c r="AP4" s="31">
        <f t="shared" ref="AP4:AP7" si="11">+AN4+AO4</f>
        <v>1696.67</v>
      </c>
      <c r="AQ4" s="30"/>
      <c r="AS4" s="4"/>
      <c r="AT4" s="4" t="s">
        <v>253</v>
      </c>
      <c r="AU4" s="4">
        <v>191</v>
      </c>
      <c r="AV4" s="4">
        <v>200</v>
      </c>
      <c r="AW4" s="4">
        <f t="shared" ref="AW4:AW8" si="12">+AV4-AU4</f>
        <v>9</v>
      </c>
      <c r="AX4" s="5">
        <v>512.80999999999995</v>
      </c>
      <c r="AY4" s="5">
        <f t="shared" ref="AY4:AY8" si="13">AW4*AY$1</f>
        <v>18</v>
      </c>
      <c r="AZ4" s="31">
        <f t="shared" ref="AZ4:AZ9" si="14">+AX4+AY4</f>
        <v>530.80999999999995</v>
      </c>
      <c r="BA4" s="30"/>
    </row>
    <row r="5" spans="1:54" x14ac:dyDescent="0.2">
      <c r="A5" s="2">
        <v>9</v>
      </c>
      <c r="B5" s="2">
        <v>3</v>
      </c>
      <c r="C5" s="3" t="s">
        <v>167</v>
      </c>
      <c r="D5" s="4"/>
      <c r="E5" s="4"/>
      <c r="F5" s="14"/>
      <c r="G5" s="5"/>
      <c r="H5" s="5">
        <f t="shared" si="1"/>
        <v>0</v>
      </c>
      <c r="I5" s="31">
        <f t="shared" si="2"/>
        <v>0</v>
      </c>
      <c r="J5" s="30"/>
      <c r="L5" s="2">
        <v>10</v>
      </c>
      <c r="M5" s="2">
        <v>3</v>
      </c>
      <c r="N5" s="3" t="s">
        <v>168</v>
      </c>
      <c r="O5" s="4"/>
      <c r="P5" s="4"/>
      <c r="Q5" s="4">
        <f t="shared" si="3"/>
        <v>0</v>
      </c>
      <c r="R5" s="5"/>
      <c r="S5" s="5">
        <f t="shared" si="4"/>
        <v>0</v>
      </c>
      <c r="T5" s="31">
        <f t="shared" si="5"/>
        <v>0</v>
      </c>
      <c r="U5" s="30"/>
      <c r="W5" s="2">
        <v>11</v>
      </c>
      <c r="X5" s="2">
        <v>3</v>
      </c>
      <c r="Y5" s="3" t="s">
        <v>169</v>
      </c>
      <c r="Z5" s="4">
        <v>321</v>
      </c>
      <c r="AA5" s="4">
        <v>325</v>
      </c>
      <c r="AB5" s="4">
        <f t="shared" si="6"/>
        <v>4</v>
      </c>
      <c r="AC5" s="5">
        <v>385</v>
      </c>
      <c r="AD5" s="5">
        <f t="shared" si="7"/>
        <v>8</v>
      </c>
      <c r="AE5" s="31">
        <f t="shared" si="8"/>
        <v>393</v>
      </c>
      <c r="AF5" s="30"/>
      <c r="AH5" s="2">
        <v>12</v>
      </c>
      <c r="AI5" s="2">
        <v>3</v>
      </c>
      <c r="AJ5" s="3" t="s">
        <v>170</v>
      </c>
      <c r="AK5" s="23">
        <v>783</v>
      </c>
      <c r="AL5" s="23">
        <v>804</v>
      </c>
      <c r="AM5" s="4">
        <f t="shared" si="9"/>
        <v>21</v>
      </c>
      <c r="AN5" s="5">
        <v>859.02</v>
      </c>
      <c r="AO5" s="5">
        <f t="shared" si="10"/>
        <v>42</v>
      </c>
      <c r="AP5" s="31">
        <f t="shared" si="11"/>
        <v>901.02</v>
      </c>
      <c r="AQ5" s="30"/>
      <c r="AS5" s="4"/>
      <c r="AT5" s="4" t="s">
        <v>171</v>
      </c>
      <c r="AU5" s="10">
        <v>249</v>
      </c>
      <c r="AV5" s="10">
        <v>257</v>
      </c>
      <c r="AW5" s="4">
        <f t="shared" si="12"/>
        <v>8</v>
      </c>
      <c r="AX5" s="5">
        <v>385</v>
      </c>
      <c r="AY5" s="5">
        <f t="shared" si="13"/>
        <v>16</v>
      </c>
      <c r="AZ5" s="31">
        <f t="shared" si="14"/>
        <v>401</v>
      </c>
      <c r="BA5" s="30"/>
    </row>
    <row r="6" spans="1:54" x14ac:dyDescent="0.25">
      <c r="A6" s="2">
        <v>9</v>
      </c>
      <c r="B6" s="2">
        <v>4</v>
      </c>
      <c r="C6" s="3" t="s">
        <v>172</v>
      </c>
      <c r="D6" s="34">
        <v>227</v>
      </c>
      <c r="E6" s="34">
        <v>233</v>
      </c>
      <c r="F6" s="4">
        <f t="shared" si="0"/>
        <v>6</v>
      </c>
      <c r="G6" s="5">
        <v>385</v>
      </c>
      <c r="H6" s="5">
        <f t="shared" si="1"/>
        <v>12</v>
      </c>
      <c r="I6" s="31">
        <f t="shared" si="2"/>
        <v>397</v>
      </c>
      <c r="J6" s="30"/>
      <c r="L6" s="2">
        <v>10</v>
      </c>
      <c r="M6" s="2">
        <v>4</v>
      </c>
      <c r="N6" s="3" t="s">
        <v>173</v>
      </c>
      <c r="O6" s="4"/>
      <c r="P6" s="4"/>
      <c r="Q6" s="4">
        <f t="shared" si="3"/>
        <v>0</v>
      </c>
      <c r="R6" s="5" t="s">
        <v>244</v>
      </c>
      <c r="S6" s="5">
        <f t="shared" si="4"/>
        <v>0</v>
      </c>
      <c r="T6" s="31" t="e">
        <f t="shared" si="5"/>
        <v>#VALUE!</v>
      </c>
      <c r="U6" s="30"/>
      <c r="W6" s="2">
        <v>11</v>
      </c>
      <c r="X6" s="2">
        <v>4</v>
      </c>
      <c r="Y6" s="3" t="s">
        <v>174</v>
      </c>
      <c r="Z6" s="4">
        <v>437</v>
      </c>
      <c r="AA6" s="4">
        <v>447</v>
      </c>
      <c r="AB6" s="4">
        <f t="shared" si="6"/>
        <v>10</v>
      </c>
      <c r="AC6" s="5">
        <v>555.41</v>
      </c>
      <c r="AD6" s="5">
        <f t="shared" si="7"/>
        <v>20</v>
      </c>
      <c r="AE6" s="31">
        <f t="shared" si="8"/>
        <v>575.41</v>
      </c>
      <c r="AF6" s="30"/>
      <c r="AH6" s="2">
        <v>12</v>
      </c>
      <c r="AI6" s="2">
        <v>4</v>
      </c>
      <c r="AJ6" s="3" t="s">
        <v>175</v>
      </c>
      <c r="AK6" s="4">
        <v>444</v>
      </c>
      <c r="AL6" s="4">
        <v>456</v>
      </c>
      <c r="AM6" s="4">
        <f t="shared" si="9"/>
        <v>12</v>
      </c>
      <c r="AN6" s="5">
        <v>555.41</v>
      </c>
      <c r="AO6" s="5">
        <f t="shared" si="10"/>
        <v>24</v>
      </c>
      <c r="AP6" s="31">
        <f t="shared" si="11"/>
        <v>579.41</v>
      </c>
      <c r="AQ6" s="30"/>
      <c r="AS6" s="4" t="s">
        <v>176</v>
      </c>
      <c r="AT6" s="19" t="s">
        <v>177</v>
      </c>
      <c r="AU6" s="19"/>
      <c r="AV6" s="19"/>
      <c r="AW6" s="19">
        <f t="shared" si="12"/>
        <v>0</v>
      </c>
      <c r="AX6" s="20">
        <v>0</v>
      </c>
      <c r="AY6" s="5">
        <f t="shared" si="13"/>
        <v>0</v>
      </c>
      <c r="AZ6" s="31">
        <f t="shared" si="14"/>
        <v>0</v>
      </c>
      <c r="BA6" s="30"/>
      <c r="BB6" s="53" t="s">
        <v>280</v>
      </c>
    </row>
    <row r="7" spans="1:54" x14ac:dyDescent="0.2">
      <c r="A7" s="2">
        <v>9</v>
      </c>
      <c r="B7" s="2">
        <v>5</v>
      </c>
      <c r="C7" s="3" t="s">
        <v>178</v>
      </c>
      <c r="D7" s="4">
        <v>698</v>
      </c>
      <c r="E7" s="4">
        <v>701</v>
      </c>
      <c r="F7" s="4">
        <f t="shared" si="0"/>
        <v>3</v>
      </c>
      <c r="G7" s="5">
        <v>640.62</v>
      </c>
      <c r="H7" s="5">
        <f t="shared" si="1"/>
        <v>6</v>
      </c>
      <c r="I7" s="31">
        <f t="shared" si="2"/>
        <v>646.62</v>
      </c>
      <c r="J7" s="30"/>
      <c r="L7" s="2">
        <v>10</v>
      </c>
      <c r="M7" s="2">
        <v>5</v>
      </c>
      <c r="N7" s="3" t="s">
        <v>179</v>
      </c>
      <c r="O7" s="23">
        <v>396</v>
      </c>
      <c r="P7" s="4">
        <v>398</v>
      </c>
      <c r="Q7" s="4">
        <f t="shared" si="3"/>
        <v>2</v>
      </c>
      <c r="R7" s="5">
        <v>385</v>
      </c>
      <c r="S7" s="5">
        <f t="shared" si="4"/>
        <v>4</v>
      </c>
      <c r="T7" s="31">
        <f t="shared" si="5"/>
        <v>389</v>
      </c>
      <c r="U7" s="30"/>
      <c r="AA7" s="4">
        <f>SUM(AA3:AA6)</f>
        <v>1538</v>
      </c>
      <c r="AB7" s="4">
        <f>SUM(AB3:AB6)</f>
        <v>36</v>
      </c>
      <c r="AC7" s="5">
        <f>SUM(AC3:AC6)</f>
        <v>1923.4299999999998</v>
      </c>
      <c r="AD7" s="5">
        <f>SUM(AD3:AD6)</f>
        <v>72</v>
      </c>
      <c r="AE7" s="31">
        <f t="shared" si="8"/>
        <v>1995.4299999999998</v>
      </c>
      <c r="AF7" s="30"/>
      <c r="AL7" s="4">
        <f>SUM(AL3:AL6)</f>
        <v>2894</v>
      </c>
      <c r="AM7" s="4">
        <f>SUM(AM3:AM6)</f>
        <v>83</v>
      </c>
      <c r="AN7" s="5">
        <f>SUM(AN3:AN6)</f>
        <v>3416.1</v>
      </c>
      <c r="AO7" s="5">
        <f>SUM(AO3:AO6)</f>
        <v>166</v>
      </c>
      <c r="AP7" s="31">
        <f t="shared" si="11"/>
        <v>3582.1</v>
      </c>
      <c r="AQ7" s="30"/>
      <c r="AS7" s="4"/>
      <c r="AT7" s="4" t="s">
        <v>278</v>
      </c>
      <c r="AU7" s="4">
        <v>365</v>
      </c>
      <c r="AV7" s="17">
        <v>388</v>
      </c>
      <c r="AW7" s="23">
        <f t="shared" si="12"/>
        <v>23</v>
      </c>
      <c r="AX7" s="5">
        <v>811.03</v>
      </c>
      <c r="AY7" s="5">
        <f t="shared" si="13"/>
        <v>46</v>
      </c>
      <c r="AZ7" s="31">
        <f t="shared" si="14"/>
        <v>857.03</v>
      </c>
      <c r="BA7" s="30"/>
    </row>
    <row r="8" spans="1:54" x14ac:dyDescent="0.2">
      <c r="A8" s="2">
        <v>9</v>
      </c>
      <c r="B8" s="2">
        <v>6</v>
      </c>
      <c r="C8" s="3" t="s">
        <v>61</v>
      </c>
      <c r="D8" s="4"/>
      <c r="E8" s="4"/>
      <c r="F8" s="4">
        <f t="shared" si="0"/>
        <v>0</v>
      </c>
      <c r="G8" s="5"/>
      <c r="H8" s="5">
        <f t="shared" si="1"/>
        <v>0</v>
      </c>
      <c r="I8" s="31">
        <f t="shared" si="2"/>
        <v>0</v>
      </c>
      <c r="J8" s="30"/>
      <c r="L8" s="2">
        <v>10</v>
      </c>
      <c r="M8" s="2">
        <v>6</v>
      </c>
      <c r="N8" s="3" t="s">
        <v>180</v>
      </c>
      <c r="O8" s="17">
        <v>380</v>
      </c>
      <c r="P8" s="23">
        <v>406</v>
      </c>
      <c r="Q8" s="4">
        <f t="shared" si="3"/>
        <v>26</v>
      </c>
      <c r="R8" s="5">
        <v>768.43</v>
      </c>
      <c r="S8" s="5">
        <f t="shared" si="4"/>
        <v>52</v>
      </c>
      <c r="T8" s="31">
        <f t="shared" si="5"/>
        <v>820.43</v>
      </c>
      <c r="U8" s="30"/>
      <c r="AC8">
        <v>4</v>
      </c>
      <c r="AN8" s="22">
        <v>4</v>
      </c>
      <c r="AS8" s="4"/>
      <c r="AT8" s="4" t="s">
        <v>181</v>
      </c>
      <c r="AU8" s="10">
        <v>743</v>
      </c>
      <c r="AV8" s="10">
        <v>762</v>
      </c>
      <c r="AW8" s="23">
        <f t="shared" si="12"/>
        <v>19</v>
      </c>
      <c r="AX8" s="5">
        <v>907.02</v>
      </c>
      <c r="AY8" s="5">
        <f t="shared" si="13"/>
        <v>38</v>
      </c>
      <c r="AZ8" s="31">
        <f t="shared" si="14"/>
        <v>945.02</v>
      </c>
      <c r="BA8" s="30"/>
    </row>
    <row r="9" spans="1:54" x14ac:dyDescent="0.2">
      <c r="A9" s="2">
        <v>9</v>
      </c>
      <c r="B9" s="2">
        <v>7</v>
      </c>
      <c r="C9" s="3" t="s">
        <v>182</v>
      </c>
      <c r="D9" s="17">
        <v>142</v>
      </c>
      <c r="E9" s="17">
        <v>145</v>
      </c>
      <c r="F9" s="23">
        <f t="shared" si="0"/>
        <v>3</v>
      </c>
      <c r="G9" s="5">
        <v>385</v>
      </c>
      <c r="H9" s="5">
        <f t="shared" si="1"/>
        <v>6</v>
      </c>
      <c r="I9" s="31">
        <f t="shared" si="2"/>
        <v>391</v>
      </c>
      <c r="J9" s="30"/>
      <c r="L9" s="2">
        <v>10</v>
      </c>
      <c r="M9" s="2">
        <v>7</v>
      </c>
      <c r="N9" s="3" t="s">
        <v>183</v>
      </c>
      <c r="O9" s="25">
        <v>517</v>
      </c>
      <c r="P9" s="17">
        <v>536</v>
      </c>
      <c r="Q9" s="4">
        <f t="shared" si="3"/>
        <v>19</v>
      </c>
      <c r="R9" s="5">
        <v>725.82</v>
      </c>
      <c r="S9" s="5">
        <f t="shared" si="4"/>
        <v>38</v>
      </c>
      <c r="T9" s="31">
        <f t="shared" si="5"/>
        <v>763.82</v>
      </c>
      <c r="U9" s="30"/>
      <c r="AV9" s="4">
        <f>SUM(AV3:AV8)</f>
        <v>2234</v>
      </c>
      <c r="AW9" s="4">
        <f>SUM(AW3:AW8)</f>
        <v>73</v>
      </c>
      <c r="AX9" s="5">
        <f>SUM(AX3:AX8)</f>
        <v>3213.8799999999997</v>
      </c>
      <c r="AY9" s="5">
        <f>SUM(AY3:AY8)</f>
        <v>146</v>
      </c>
      <c r="AZ9" s="31">
        <f t="shared" si="14"/>
        <v>3359.8799999999997</v>
      </c>
      <c r="BA9" s="30"/>
    </row>
    <row r="10" spans="1:54" x14ac:dyDescent="0.2">
      <c r="A10" s="2">
        <v>9</v>
      </c>
      <c r="B10" s="2">
        <v>8</v>
      </c>
      <c r="C10" s="3" t="s">
        <v>184</v>
      </c>
      <c r="D10" s="25">
        <v>126</v>
      </c>
      <c r="E10" s="25">
        <v>129</v>
      </c>
      <c r="F10" s="23">
        <f t="shared" si="0"/>
        <v>3</v>
      </c>
      <c r="G10" s="5">
        <v>385</v>
      </c>
      <c r="H10" s="5">
        <f t="shared" si="1"/>
        <v>6</v>
      </c>
      <c r="I10" s="31">
        <f t="shared" si="2"/>
        <v>391</v>
      </c>
      <c r="J10" s="30"/>
      <c r="L10" s="2">
        <v>10</v>
      </c>
      <c r="M10" s="2">
        <v>8</v>
      </c>
      <c r="N10" s="3" t="s">
        <v>185</v>
      </c>
      <c r="O10" s="25">
        <v>799</v>
      </c>
      <c r="P10" s="25">
        <v>812</v>
      </c>
      <c r="Q10" s="23">
        <f t="shared" si="3"/>
        <v>13</v>
      </c>
      <c r="R10" s="5">
        <v>385</v>
      </c>
      <c r="S10" s="5">
        <f t="shared" si="4"/>
        <v>26</v>
      </c>
      <c r="T10" s="31">
        <f t="shared" si="5"/>
        <v>411</v>
      </c>
      <c r="U10" s="30"/>
      <c r="Y10" s="45" t="s">
        <v>264</v>
      </c>
      <c r="Z10" s="44" t="s">
        <v>270</v>
      </c>
      <c r="AA10" s="44" t="s">
        <v>271</v>
      </c>
      <c r="AJ10" s="45" t="s">
        <v>264</v>
      </c>
      <c r="AK10" s="44" t="s">
        <v>270</v>
      </c>
      <c r="AL10" s="44" t="s">
        <v>271</v>
      </c>
      <c r="AW10" t="s">
        <v>244</v>
      </c>
      <c r="AX10">
        <v>6</v>
      </c>
    </row>
    <row r="11" spans="1:54" x14ac:dyDescent="0.2">
      <c r="A11" s="2">
        <v>9</v>
      </c>
      <c r="B11" s="2">
        <v>9</v>
      </c>
      <c r="C11" s="3" t="s">
        <v>186</v>
      </c>
      <c r="D11" s="17">
        <v>219</v>
      </c>
      <c r="E11" s="17">
        <v>222</v>
      </c>
      <c r="F11" s="4">
        <f t="shared" si="0"/>
        <v>3</v>
      </c>
      <c r="G11" s="5">
        <v>385</v>
      </c>
      <c r="H11" s="5">
        <f t="shared" si="1"/>
        <v>6</v>
      </c>
      <c r="I11" s="31">
        <f t="shared" si="2"/>
        <v>391</v>
      </c>
      <c r="J11" s="30"/>
      <c r="L11" s="2">
        <v>10</v>
      </c>
      <c r="M11" s="2">
        <v>9</v>
      </c>
      <c r="N11" s="3" t="s">
        <v>187</v>
      </c>
      <c r="O11" s="17">
        <v>948</v>
      </c>
      <c r="P11" s="25">
        <v>977</v>
      </c>
      <c r="Q11" s="4">
        <f t="shared" si="3"/>
        <v>29</v>
      </c>
      <c r="R11" s="5">
        <v>1562.39</v>
      </c>
      <c r="S11" s="5">
        <f t="shared" si="4"/>
        <v>58</v>
      </c>
      <c r="T11" s="31">
        <f t="shared" si="5"/>
        <v>1620.39</v>
      </c>
      <c r="U11" s="30"/>
      <c r="Z11" s="2" t="s">
        <v>265</v>
      </c>
      <c r="AA11" s="5">
        <v>385</v>
      </c>
      <c r="AK11" s="2" t="s">
        <v>265</v>
      </c>
      <c r="AL11" s="5">
        <v>385</v>
      </c>
      <c r="AV11" s="59"/>
      <c r="AW11" s="60" t="s">
        <v>5</v>
      </c>
      <c r="AX11" s="60" t="s">
        <v>6</v>
      </c>
      <c r="AY11" s="60" t="s">
        <v>7</v>
      </c>
      <c r="AZ11" s="61" t="s">
        <v>8</v>
      </c>
    </row>
    <row r="12" spans="1:54" x14ac:dyDescent="0.2">
      <c r="A12" s="2">
        <v>9</v>
      </c>
      <c r="B12" s="2">
        <v>10</v>
      </c>
      <c r="C12" s="3" t="s">
        <v>188</v>
      </c>
      <c r="D12" s="4">
        <v>651</v>
      </c>
      <c r="E12" s="4">
        <v>664</v>
      </c>
      <c r="F12" s="23">
        <f t="shared" si="0"/>
        <v>13</v>
      </c>
      <c r="G12" s="5">
        <v>1003</v>
      </c>
      <c r="H12" s="5">
        <f t="shared" si="1"/>
        <v>26</v>
      </c>
      <c r="I12" s="31">
        <f t="shared" si="2"/>
        <v>1029</v>
      </c>
      <c r="J12" s="30"/>
      <c r="L12" s="2">
        <v>10</v>
      </c>
      <c r="M12" s="2">
        <v>10</v>
      </c>
      <c r="N12" s="3" t="s">
        <v>189</v>
      </c>
      <c r="O12" s="4"/>
      <c r="P12" s="4"/>
      <c r="Q12" s="4">
        <f t="shared" si="3"/>
        <v>0</v>
      </c>
      <c r="R12" s="5"/>
      <c r="S12" s="5">
        <f t="shared" si="4"/>
        <v>0</v>
      </c>
      <c r="T12" s="31">
        <f t="shared" si="5"/>
        <v>0</v>
      </c>
      <c r="U12" s="30"/>
      <c r="Z12" s="43" t="s">
        <v>267</v>
      </c>
      <c r="AA12" s="5">
        <v>42.6</v>
      </c>
      <c r="AK12" s="43" t="s">
        <v>267</v>
      </c>
      <c r="AL12" s="5">
        <v>42.6</v>
      </c>
      <c r="AV12" s="59">
        <v>1</v>
      </c>
      <c r="AW12" s="62">
        <f>Sheet1!F26</f>
        <v>203</v>
      </c>
      <c r="AX12" s="62">
        <f>Sheet1!G26</f>
        <v>9839.06</v>
      </c>
      <c r="AY12" s="62">
        <f>Sheet1!H26</f>
        <v>406</v>
      </c>
      <c r="AZ12" s="62">
        <f>Sheet1!I26</f>
        <v>10245.06</v>
      </c>
    </row>
    <row r="13" spans="1:54" x14ac:dyDescent="0.2">
      <c r="A13" s="2">
        <v>9</v>
      </c>
      <c r="B13" s="2">
        <v>11</v>
      </c>
      <c r="C13" s="48" t="s">
        <v>274</v>
      </c>
      <c r="D13" s="4">
        <v>182</v>
      </c>
      <c r="E13" s="4"/>
      <c r="F13" s="4">
        <f t="shared" si="0"/>
        <v>-182</v>
      </c>
      <c r="G13" s="5">
        <v>0</v>
      </c>
      <c r="H13" s="5">
        <f t="shared" si="1"/>
        <v>-364</v>
      </c>
      <c r="I13" s="31">
        <f t="shared" si="2"/>
        <v>-364</v>
      </c>
      <c r="J13" s="30"/>
      <c r="L13" s="2">
        <v>10</v>
      </c>
      <c r="M13" s="2">
        <v>11</v>
      </c>
      <c r="N13" s="3" t="s">
        <v>189</v>
      </c>
      <c r="O13" s="4"/>
      <c r="P13" s="4"/>
      <c r="Q13" s="4">
        <f t="shared" si="3"/>
        <v>0</v>
      </c>
      <c r="R13" s="5"/>
      <c r="S13" s="5">
        <f t="shared" si="4"/>
        <v>0</v>
      </c>
      <c r="T13" s="31">
        <f t="shared" si="5"/>
        <v>0</v>
      </c>
      <c r="U13" s="30"/>
      <c r="Z13" s="2" t="s">
        <v>266</v>
      </c>
      <c r="AA13" s="5">
        <v>47.99</v>
      </c>
      <c r="AK13" s="2" t="s">
        <v>266</v>
      </c>
      <c r="AL13" s="5">
        <v>47.99</v>
      </c>
      <c r="AV13" s="59">
        <v>2</v>
      </c>
      <c r="AW13" s="62">
        <f>Sheet1!Q28</f>
        <v>163</v>
      </c>
      <c r="AX13" s="62">
        <f>Sheet1!R28</f>
        <v>7828.4599999999991</v>
      </c>
      <c r="AY13" s="62">
        <f>Sheet1!S28</f>
        <v>326</v>
      </c>
      <c r="AZ13" s="62">
        <f>Sheet1!T28</f>
        <v>8154.4599999999991</v>
      </c>
    </row>
    <row r="14" spans="1:54" x14ac:dyDescent="0.2">
      <c r="A14" s="2">
        <v>9</v>
      </c>
      <c r="B14" s="2">
        <v>12</v>
      </c>
      <c r="C14" s="3" t="s">
        <v>190</v>
      </c>
      <c r="D14" s="4">
        <v>382</v>
      </c>
      <c r="E14" s="4">
        <v>396</v>
      </c>
      <c r="F14" s="23">
        <f t="shared" si="0"/>
        <v>14</v>
      </c>
      <c r="G14" s="5">
        <v>640.62</v>
      </c>
      <c r="H14" s="5">
        <f t="shared" si="1"/>
        <v>28</v>
      </c>
      <c r="I14" s="31">
        <f t="shared" si="2"/>
        <v>668.62</v>
      </c>
      <c r="J14" s="30"/>
      <c r="L14" s="2">
        <v>10</v>
      </c>
      <c r="M14" s="2">
        <v>12</v>
      </c>
      <c r="N14" s="3" t="s">
        <v>191</v>
      </c>
      <c r="O14" s="4"/>
      <c r="P14" s="4"/>
      <c r="Q14" s="4">
        <f t="shared" si="3"/>
        <v>0</v>
      </c>
      <c r="R14" s="5"/>
      <c r="S14" s="5">
        <f t="shared" si="4"/>
        <v>0</v>
      </c>
      <c r="T14" s="31">
        <f t="shared" si="5"/>
        <v>0</v>
      </c>
      <c r="U14" s="30"/>
      <c r="Z14" s="2" t="s">
        <v>268</v>
      </c>
      <c r="AA14" s="5">
        <v>54.29</v>
      </c>
      <c r="AK14" s="2" t="s">
        <v>268</v>
      </c>
      <c r="AL14" s="5">
        <v>54.29</v>
      </c>
      <c r="AV14" s="59">
        <v>3</v>
      </c>
      <c r="AW14" s="62">
        <f>Sheet1!AB13</f>
        <v>20</v>
      </c>
      <c r="AX14" s="62">
        <f>Sheet1!AC13</f>
        <v>598.02</v>
      </c>
      <c r="AY14" s="62">
        <f>Sheet1!AD13</f>
        <v>40</v>
      </c>
      <c r="AZ14" s="62">
        <f>Sheet1!AE13</f>
        <v>638.02</v>
      </c>
    </row>
    <row r="15" spans="1:54" x14ac:dyDescent="0.2">
      <c r="A15" s="2">
        <v>9</v>
      </c>
      <c r="B15" s="2">
        <v>13</v>
      </c>
      <c r="C15" s="3" t="s">
        <v>192</v>
      </c>
      <c r="D15" s="4"/>
      <c r="E15" s="4"/>
      <c r="F15" s="4">
        <f>+E15-D15</f>
        <v>0</v>
      </c>
      <c r="G15" s="5"/>
      <c r="H15" s="5">
        <f t="shared" si="1"/>
        <v>0</v>
      </c>
      <c r="I15" s="31">
        <f t="shared" si="2"/>
        <v>0</v>
      </c>
      <c r="J15" s="30"/>
      <c r="L15" s="2">
        <v>10</v>
      </c>
      <c r="M15" s="2">
        <v>13</v>
      </c>
      <c r="N15" s="3" t="s">
        <v>61</v>
      </c>
      <c r="O15" s="4"/>
      <c r="P15" s="4"/>
      <c r="Q15" s="4">
        <f t="shared" si="3"/>
        <v>0</v>
      </c>
      <c r="R15" s="5"/>
      <c r="S15" s="5">
        <f t="shared" si="4"/>
        <v>0</v>
      </c>
      <c r="T15" s="31">
        <f t="shared" si="5"/>
        <v>0</v>
      </c>
      <c r="U15" s="30"/>
      <c r="Z15" s="2" t="s">
        <v>269</v>
      </c>
      <c r="AA15" s="5">
        <v>62.76</v>
      </c>
      <c r="AK15" s="2" t="s">
        <v>269</v>
      </c>
      <c r="AL15" s="5">
        <v>62.76</v>
      </c>
      <c r="AV15" s="59">
        <v>4</v>
      </c>
      <c r="AW15" s="62" t="e">
        <f>Sheet1!AM30</f>
        <v>#VALUE!</v>
      </c>
      <c r="AX15" s="62">
        <f>Sheet1!AN30</f>
        <v>8480.86</v>
      </c>
      <c r="AY15" s="62" t="e">
        <f>Sheet1!AO30</f>
        <v>#VALUE!</v>
      </c>
      <c r="AZ15" s="62" t="e">
        <f>Sheet1!AP30</f>
        <v>#VALUE!</v>
      </c>
    </row>
    <row r="16" spans="1:54" x14ac:dyDescent="0.2">
      <c r="A16" s="2">
        <v>9</v>
      </c>
      <c r="B16" s="2">
        <v>14</v>
      </c>
      <c r="C16" s="3" t="s">
        <v>193</v>
      </c>
      <c r="D16" s="23">
        <v>280</v>
      </c>
      <c r="E16" s="23">
        <v>281</v>
      </c>
      <c r="F16" s="23">
        <f t="shared" si="0"/>
        <v>1</v>
      </c>
      <c r="G16" s="5">
        <v>385</v>
      </c>
      <c r="H16" s="5">
        <f t="shared" si="1"/>
        <v>2</v>
      </c>
      <c r="I16" s="31">
        <f t="shared" si="2"/>
        <v>387</v>
      </c>
      <c r="J16" s="30"/>
      <c r="L16" s="2">
        <v>10</v>
      </c>
      <c r="M16" s="2">
        <v>14</v>
      </c>
      <c r="N16" s="3" t="s">
        <v>61</v>
      </c>
      <c r="O16" s="4"/>
      <c r="P16" s="4"/>
      <c r="Q16" s="4">
        <f t="shared" si="3"/>
        <v>0</v>
      </c>
      <c r="R16" s="5"/>
      <c r="S16" s="5">
        <f t="shared" si="4"/>
        <v>0</v>
      </c>
      <c r="T16" s="31">
        <f t="shared" si="5"/>
        <v>0</v>
      </c>
      <c r="U16" s="30"/>
      <c r="AV16" s="59">
        <v>5</v>
      </c>
      <c r="AW16" s="62">
        <f>Sheet2!F9</f>
        <v>26</v>
      </c>
      <c r="AX16" s="62">
        <f>Sheet2!G9</f>
        <v>1436</v>
      </c>
      <c r="AY16" s="62">
        <f>Sheet2!H9</f>
        <v>52</v>
      </c>
      <c r="AZ16" s="62">
        <f>Sheet2!I9</f>
        <v>1488</v>
      </c>
    </row>
    <row r="17" spans="1:56" x14ac:dyDescent="0.2">
      <c r="A17" s="2">
        <v>9</v>
      </c>
      <c r="B17" s="2">
        <v>15</v>
      </c>
      <c r="C17" s="3" t="s">
        <v>192</v>
      </c>
      <c r="D17" s="4"/>
      <c r="E17" s="4"/>
      <c r="F17" s="4">
        <f t="shared" si="0"/>
        <v>0</v>
      </c>
      <c r="G17" s="5"/>
      <c r="H17" s="5">
        <f t="shared" si="1"/>
        <v>0</v>
      </c>
      <c r="I17" s="31">
        <f t="shared" si="2"/>
        <v>0</v>
      </c>
      <c r="J17" s="30"/>
      <c r="L17" s="2">
        <v>10</v>
      </c>
      <c r="M17" s="2">
        <v>15</v>
      </c>
      <c r="N17" s="3" t="s">
        <v>194</v>
      </c>
      <c r="O17" s="23">
        <v>386</v>
      </c>
      <c r="P17" s="23">
        <v>389</v>
      </c>
      <c r="Q17" s="23">
        <f t="shared" si="3"/>
        <v>3</v>
      </c>
      <c r="R17" s="5">
        <v>385</v>
      </c>
      <c r="S17" s="5">
        <f>Q17*S$1</f>
        <v>6</v>
      </c>
      <c r="T17" s="31">
        <f t="shared" si="5"/>
        <v>391</v>
      </c>
      <c r="U17" s="30"/>
      <c r="AV17" s="59">
        <v>6</v>
      </c>
      <c r="AW17" s="62">
        <f>Sheet2!Q44</f>
        <v>-1832</v>
      </c>
      <c r="AX17" s="62">
        <f>Sheet2!R44</f>
        <v>16066.36</v>
      </c>
      <c r="AY17" s="62">
        <f>Sheet2!S44</f>
        <v>-3664</v>
      </c>
      <c r="AZ17" s="62">
        <f>Sheet2!T44</f>
        <v>12402.36</v>
      </c>
    </row>
    <row r="18" spans="1:56" x14ac:dyDescent="0.2">
      <c r="A18" s="2">
        <v>9</v>
      </c>
      <c r="B18" s="2">
        <v>16</v>
      </c>
      <c r="C18" s="16" t="s">
        <v>195</v>
      </c>
      <c r="D18" s="17">
        <v>245</v>
      </c>
      <c r="E18" s="17">
        <v>252</v>
      </c>
      <c r="F18" s="17">
        <f t="shared" si="0"/>
        <v>7</v>
      </c>
      <c r="G18" s="18">
        <v>725.82</v>
      </c>
      <c r="H18" s="5">
        <f t="shared" si="1"/>
        <v>14</v>
      </c>
      <c r="I18" s="31">
        <f t="shared" si="2"/>
        <v>739.82</v>
      </c>
      <c r="J18" s="30"/>
      <c r="L18" s="2">
        <v>10</v>
      </c>
      <c r="M18" s="2">
        <v>16</v>
      </c>
      <c r="N18" s="3" t="s">
        <v>196</v>
      </c>
      <c r="O18" s="4">
        <v>394</v>
      </c>
      <c r="P18" s="4">
        <v>405</v>
      </c>
      <c r="Q18" s="4">
        <f t="shared" si="3"/>
        <v>11</v>
      </c>
      <c r="R18" s="5">
        <v>598.02</v>
      </c>
      <c r="S18" s="5">
        <f t="shared" si="4"/>
        <v>22</v>
      </c>
      <c r="T18" s="31">
        <f t="shared" si="5"/>
        <v>620.02</v>
      </c>
      <c r="U18" s="30"/>
      <c r="AV18" s="59">
        <v>7</v>
      </c>
      <c r="AW18" s="62">
        <f>Sheet2!AB41</f>
        <v>-2012</v>
      </c>
      <c r="AX18" s="62">
        <f>Sheet2!AC41</f>
        <v>14938.33</v>
      </c>
      <c r="AY18" s="62">
        <f>Sheet2!AD41</f>
        <v>-4024</v>
      </c>
      <c r="AZ18" s="62">
        <f>Sheet2!AE41</f>
        <v>10914.33</v>
      </c>
    </row>
    <row r="19" spans="1:56" x14ac:dyDescent="0.2">
      <c r="A19" s="2">
        <v>9</v>
      </c>
      <c r="B19" s="2">
        <v>17</v>
      </c>
      <c r="C19" s="3" t="s">
        <v>197</v>
      </c>
      <c r="D19" s="4">
        <v>1131</v>
      </c>
      <c r="E19" s="4">
        <v>1164</v>
      </c>
      <c r="F19" s="4">
        <f t="shared" si="0"/>
        <v>33</v>
      </c>
      <c r="G19" s="5">
        <v>2398.61</v>
      </c>
      <c r="H19" s="5">
        <f t="shared" si="1"/>
        <v>66</v>
      </c>
      <c r="I19" s="31">
        <f t="shared" si="2"/>
        <v>2464.61</v>
      </c>
      <c r="J19" s="30"/>
      <c r="L19" s="2">
        <v>10</v>
      </c>
      <c r="M19" s="2">
        <v>17</v>
      </c>
      <c r="N19" s="3" t="s">
        <v>61</v>
      </c>
      <c r="O19" s="4"/>
      <c r="P19" s="4"/>
      <c r="Q19" s="4">
        <f t="shared" si="3"/>
        <v>0</v>
      </c>
      <c r="R19" s="5"/>
      <c r="S19" s="5">
        <f t="shared" si="4"/>
        <v>0</v>
      </c>
      <c r="T19" s="31">
        <f t="shared" si="5"/>
        <v>0</v>
      </c>
      <c r="U19" s="30"/>
      <c r="AV19" s="59">
        <v>8</v>
      </c>
      <c r="AW19" s="62">
        <f>Sheet2!AM33</f>
        <v>-73</v>
      </c>
      <c r="AX19" s="62">
        <f>Sheet2!AN33</f>
        <v>8594.3000000000011</v>
      </c>
      <c r="AY19" s="62">
        <f>Sheet2!AO33</f>
        <v>-146</v>
      </c>
      <c r="AZ19" s="62">
        <f>Sheet2!AP33</f>
        <v>8448.3000000000011</v>
      </c>
    </row>
    <row r="20" spans="1:56" x14ac:dyDescent="0.2">
      <c r="A20" s="2">
        <v>9</v>
      </c>
      <c r="B20" s="2">
        <v>18</v>
      </c>
      <c r="C20" s="3" t="s">
        <v>198</v>
      </c>
      <c r="D20" s="4"/>
      <c r="E20" s="4"/>
      <c r="F20" s="4">
        <f t="shared" si="0"/>
        <v>0</v>
      </c>
      <c r="G20" s="5"/>
      <c r="H20" s="5">
        <f t="shared" si="1"/>
        <v>0</v>
      </c>
      <c r="I20" s="31">
        <f t="shared" si="2"/>
        <v>0</v>
      </c>
      <c r="J20" s="30"/>
      <c r="L20" s="2">
        <v>10</v>
      </c>
      <c r="M20" s="2">
        <v>18</v>
      </c>
      <c r="N20" s="3" t="s">
        <v>199</v>
      </c>
      <c r="O20" s="4"/>
      <c r="P20" s="4"/>
      <c r="Q20" s="4">
        <f t="shared" si="3"/>
        <v>0</v>
      </c>
      <c r="R20" s="5"/>
      <c r="S20" s="5">
        <f t="shared" si="4"/>
        <v>0</v>
      </c>
      <c r="T20" s="31">
        <f t="shared" si="5"/>
        <v>0</v>
      </c>
      <c r="U20" s="30"/>
      <c r="AV20" s="59">
        <v>9</v>
      </c>
      <c r="AW20" s="62">
        <f>F37</f>
        <v>50</v>
      </c>
      <c r="AX20" s="62">
        <f t="shared" ref="AX20:AZ20" si="15">G37</f>
        <v>14154.949999999999</v>
      </c>
      <c r="AY20" s="62">
        <f t="shared" si="15"/>
        <v>100</v>
      </c>
      <c r="AZ20" s="62">
        <f t="shared" si="15"/>
        <v>14254.949999999999</v>
      </c>
    </row>
    <row r="21" spans="1:56" x14ac:dyDescent="0.2">
      <c r="A21" s="2">
        <v>9</v>
      </c>
      <c r="B21" s="2">
        <v>19</v>
      </c>
      <c r="C21" s="3" t="s">
        <v>200</v>
      </c>
      <c r="D21" s="4">
        <v>555</v>
      </c>
      <c r="E21" s="4">
        <v>567</v>
      </c>
      <c r="F21" s="4">
        <f t="shared" si="0"/>
        <v>12</v>
      </c>
      <c r="G21" s="5">
        <v>385</v>
      </c>
      <c r="H21" s="5">
        <f t="shared" si="1"/>
        <v>24</v>
      </c>
      <c r="I21" s="31">
        <f t="shared" si="2"/>
        <v>409</v>
      </c>
      <c r="J21" s="30"/>
      <c r="L21" s="2">
        <v>10</v>
      </c>
      <c r="M21" s="2">
        <v>19</v>
      </c>
      <c r="N21" s="3" t="s">
        <v>201</v>
      </c>
      <c r="O21" s="4"/>
      <c r="P21" s="4"/>
      <c r="Q21" s="4">
        <f t="shared" si="3"/>
        <v>0</v>
      </c>
      <c r="R21" s="5"/>
      <c r="S21" s="5">
        <f t="shared" si="4"/>
        <v>0</v>
      </c>
      <c r="T21" s="31">
        <f t="shared" si="5"/>
        <v>0</v>
      </c>
      <c r="U21" s="30"/>
      <c r="AV21" s="59">
        <v>10</v>
      </c>
      <c r="AW21" s="62">
        <f>Q62</f>
        <v>-2002</v>
      </c>
      <c r="AX21" s="62">
        <f t="shared" ref="AX21:AZ21" si="16">R62</f>
        <v>18411.000000000004</v>
      </c>
      <c r="AY21" s="62">
        <f t="shared" si="16"/>
        <v>-4004</v>
      </c>
      <c r="AZ21" s="62">
        <f t="shared" si="16"/>
        <v>14407.000000000004</v>
      </c>
    </row>
    <row r="22" spans="1:56" x14ac:dyDescent="0.2">
      <c r="A22" s="2">
        <v>9</v>
      </c>
      <c r="B22" s="2">
        <v>20</v>
      </c>
      <c r="C22" s="3" t="s">
        <v>202</v>
      </c>
      <c r="D22" s="4">
        <v>158</v>
      </c>
      <c r="E22" s="4">
        <v>163</v>
      </c>
      <c r="F22" s="4">
        <f t="shared" si="0"/>
        <v>5</v>
      </c>
      <c r="G22" s="5">
        <v>385</v>
      </c>
      <c r="H22" s="5">
        <f t="shared" si="1"/>
        <v>10</v>
      </c>
      <c r="I22" s="31">
        <f t="shared" si="2"/>
        <v>395</v>
      </c>
      <c r="J22" s="30"/>
      <c r="L22" s="2">
        <v>10</v>
      </c>
      <c r="M22" s="2">
        <v>20</v>
      </c>
      <c r="N22" s="3" t="s">
        <v>61</v>
      </c>
      <c r="O22" s="4"/>
      <c r="P22" s="4"/>
      <c r="Q22" s="4">
        <f t="shared" si="3"/>
        <v>0</v>
      </c>
      <c r="R22" s="5"/>
      <c r="S22" s="5">
        <f t="shared" si="4"/>
        <v>0</v>
      </c>
      <c r="T22" s="31">
        <f t="shared" si="5"/>
        <v>0</v>
      </c>
      <c r="U22" s="30"/>
      <c r="AV22" s="59">
        <v>11</v>
      </c>
      <c r="AW22" s="62">
        <f>AB7</f>
        <v>36</v>
      </c>
      <c r="AX22" s="62">
        <f t="shared" ref="AX22:AZ22" si="17">AC7</f>
        <v>1923.4299999999998</v>
      </c>
      <c r="AY22" s="62">
        <f t="shared" si="17"/>
        <v>72</v>
      </c>
      <c r="AZ22" s="62">
        <f t="shared" si="17"/>
        <v>1995.4299999999998</v>
      </c>
    </row>
    <row r="23" spans="1:56" x14ac:dyDescent="0.2">
      <c r="A23" s="2">
        <v>9</v>
      </c>
      <c r="B23" s="2">
        <v>21</v>
      </c>
      <c r="C23" s="3" t="s">
        <v>252</v>
      </c>
      <c r="D23" s="4">
        <v>653</v>
      </c>
      <c r="E23" s="4">
        <v>673</v>
      </c>
      <c r="F23" s="4">
        <f t="shared" si="0"/>
        <v>20</v>
      </c>
      <c r="G23" s="5">
        <v>859.02</v>
      </c>
      <c r="H23" s="5">
        <f t="shared" si="1"/>
        <v>40</v>
      </c>
      <c r="I23" s="31">
        <f t="shared" si="2"/>
        <v>899.02</v>
      </c>
      <c r="J23" s="30"/>
      <c r="L23" s="2">
        <v>10</v>
      </c>
      <c r="M23" s="2">
        <v>21</v>
      </c>
      <c r="N23" s="3" t="s">
        <v>203</v>
      </c>
      <c r="O23" s="23">
        <v>482</v>
      </c>
      <c r="P23" s="23">
        <v>493</v>
      </c>
      <c r="Q23" s="4">
        <f t="shared" si="3"/>
        <v>11</v>
      </c>
      <c r="R23" s="5">
        <v>385</v>
      </c>
      <c r="S23" s="5">
        <f t="shared" si="4"/>
        <v>22</v>
      </c>
      <c r="T23" s="31">
        <f t="shared" si="5"/>
        <v>407</v>
      </c>
      <c r="U23" s="30"/>
      <c r="AV23" s="59">
        <v>12</v>
      </c>
      <c r="AW23" s="62">
        <f>AM7</f>
        <v>83</v>
      </c>
      <c r="AX23" s="62">
        <f t="shared" ref="AX23:AZ23" si="18">AN7</f>
        <v>3416.1</v>
      </c>
      <c r="AY23" s="62">
        <f t="shared" si="18"/>
        <v>166</v>
      </c>
      <c r="AZ23" s="62">
        <f t="shared" si="18"/>
        <v>3582.1</v>
      </c>
    </row>
    <row r="24" spans="1:56" x14ac:dyDescent="0.2">
      <c r="A24" s="2">
        <v>9</v>
      </c>
      <c r="B24" s="2">
        <v>22</v>
      </c>
      <c r="C24" s="3" t="s">
        <v>204</v>
      </c>
      <c r="D24" s="4">
        <v>234</v>
      </c>
      <c r="E24" s="4">
        <v>241</v>
      </c>
      <c r="F24" s="4">
        <f t="shared" si="0"/>
        <v>7</v>
      </c>
      <c r="G24" s="5">
        <v>385</v>
      </c>
      <c r="H24" s="5">
        <f t="shared" si="1"/>
        <v>14</v>
      </c>
      <c r="I24" s="31">
        <f t="shared" si="2"/>
        <v>399</v>
      </c>
      <c r="J24" s="30"/>
      <c r="L24" s="2">
        <v>10</v>
      </c>
      <c r="M24" s="2">
        <v>22</v>
      </c>
      <c r="N24" s="3" t="s">
        <v>205</v>
      </c>
      <c r="O24" s="4"/>
      <c r="P24" s="4"/>
      <c r="Q24" s="4">
        <f t="shared" si="3"/>
        <v>0</v>
      </c>
      <c r="R24" s="5"/>
      <c r="S24" s="5">
        <f t="shared" si="4"/>
        <v>0</v>
      </c>
      <c r="T24" s="31">
        <f t="shared" si="5"/>
        <v>0</v>
      </c>
      <c r="U24" s="30"/>
      <c r="AV24" s="59">
        <v>13</v>
      </c>
      <c r="AW24" s="62">
        <f>AW9</f>
        <v>73</v>
      </c>
      <c r="AX24" s="62">
        <f t="shared" ref="AX24:AZ24" si="19">AX9</f>
        <v>3213.8799999999997</v>
      </c>
      <c r="AY24" s="62">
        <f t="shared" si="19"/>
        <v>146</v>
      </c>
      <c r="AZ24" s="62">
        <f t="shared" si="19"/>
        <v>3359.8799999999997</v>
      </c>
    </row>
    <row r="25" spans="1:56" x14ac:dyDescent="0.2">
      <c r="A25" s="2">
        <v>9</v>
      </c>
      <c r="B25" s="2">
        <v>23</v>
      </c>
      <c r="C25" s="3" t="s">
        <v>206</v>
      </c>
      <c r="D25" s="4"/>
      <c r="E25" s="4"/>
      <c r="F25" s="4">
        <f t="shared" si="0"/>
        <v>0</v>
      </c>
      <c r="G25" s="5"/>
      <c r="H25" s="5">
        <f t="shared" si="1"/>
        <v>0</v>
      </c>
      <c r="I25" s="31">
        <f t="shared" si="2"/>
        <v>0</v>
      </c>
      <c r="J25" s="30"/>
      <c r="L25" s="2">
        <v>10</v>
      </c>
      <c r="M25" s="2">
        <v>23</v>
      </c>
      <c r="N25" s="3" t="s">
        <v>207</v>
      </c>
      <c r="O25" s="23">
        <v>257</v>
      </c>
      <c r="P25" s="23">
        <v>264</v>
      </c>
      <c r="Q25" s="23">
        <f t="shared" si="3"/>
        <v>7</v>
      </c>
      <c r="R25" s="5">
        <v>385</v>
      </c>
      <c r="S25" s="5">
        <f t="shared" si="4"/>
        <v>14</v>
      </c>
      <c r="T25" s="31">
        <f t="shared" si="5"/>
        <v>399</v>
      </c>
      <c r="U25" s="30"/>
      <c r="AV25" s="59"/>
      <c r="AW25" s="63" t="e">
        <f>SUM(AW12:AW24)</f>
        <v>#VALUE!</v>
      </c>
      <c r="AX25" s="63">
        <f t="shared" ref="AX25:AZ25" si="20">SUM(AX12:AX24)</f>
        <v>108900.75</v>
      </c>
      <c r="AY25" s="63" t="e">
        <f t="shared" si="20"/>
        <v>#VALUE!</v>
      </c>
      <c r="AZ25" s="63" t="e">
        <f t="shared" si="20"/>
        <v>#VALUE!</v>
      </c>
      <c r="BB25" s="54"/>
      <c r="BC25" s="55"/>
      <c r="BD25" s="55"/>
    </row>
    <row r="26" spans="1:56" x14ac:dyDescent="0.25">
      <c r="A26" s="2">
        <v>9</v>
      </c>
      <c r="B26" s="2">
        <v>24</v>
      </c>
      <c r="C26" s="3" t="s">
        <v>208</v>
      </c>
      <c r="D26" s="4">
        <v>381</v>
      </c>
      <c r="E26" s="4">
        <v>391</v>
      </c>
      <c r="F26" s="4">
        <f t="shared" si="0"/>
        <v>10</v>
      </c>
      <c r="G26" s="5">
        <v>598.02</v>
      </c>
      <c r="H26" s="5">
        <f t="shared" si="1"/>
        <v>20</v>
      </c>
      <c r="I26" s="31">
        <f t="shared" si="2"/>
        <v>618.02</v>
      </c>
      <c r="J26" s="30"/>
      <c r="L26" s="2">
        <v>10</v>
      </c>
      <c r="M26" s="2">
        <v>24</v>
      </c>
      <c r="N26" s="3" t="s">
        <v>209</v>
      </c>
      <c r="O26" s="57">
        <v>262</v>
      </c>
      <c r="P26" s="57"/>
      <c r="Q26" s="4">
        <f t="shared" si="3"/>
        <v>-262</v>
      </c>
      <c r="R26" s="5">
        <v>385</v>
      </c>
      <c r="S26" s="5">
        <f t="shared" si="4"/>
        <v>-524</v>
      </c>
      <c r="T26" s="31">
        <f t="shared" si="5"/>
        <v>-139</v>
      </c>
      <c r="U26" s="30"/>
      <c r="AV26" s="59"/>
      <c r="AW26" s="62">
        <v>3636</v>
      </c>
      <c r="AX26" s="62">
        <v>108738.12</v>
      </c>
      <c r="AY26" s="62"/>
      <c r="AZ26" s="62">
        <f>+AX26</f>
        <v>108738.12</v>
      </c>
      <c r="BA26" t="s">
        <v>244</v>
      </c>
      <c r="BB26" s="54"/>
      <c r="BC26" s="55"/>
      <c r="BD26" s="55"/>
    </row>
    <row r="27" spans="1:56" x14ac:dyDescent="0.2">
      <c r="A27" s="2">
        <v>9</v>
      </c>
      <c r="B27" s="2">
        <v>25</v>
      </c>
      <c r="C27" s="3" t="s">
        <v>210</v>
      </c>
      <c r="D27" s="4">
        <v>550</v>
      </c>
      <c r="E27" s="4">
        <v>556</v>
      </c>
      <c r="F27" s="4">
        <f t="shared" si="0"/>
        <v>6</v>
      </c>
      <c r="G27" s="5">
        <v>385</v>
      </c>
      <c r="H27" s="5">
        <f t="shared" si="1"/>
        <v>12</v>
      </c>
      <c r="I27" s="31">
        <f t="shared" si="2"/>
        <v>397</v>
      </c>
      <c r="J27" s="30"/>
      <c r="L27" s="2">
        <v>10</v>
      </c>
      <c r="M27" s="2">
        <v>25</v>
      </c>
      <c r="N27" s="3" t="s">
        <v>211</v>
      </c>
      <c r="O27" s="25">
        <v>164</v>
      </c>
      <c r="P27" s="25">
        <v>166</v>
      </c>
      <c r="Q27" s="4">
        <f t="shared" si="3"/>
        <v>2</v>
      </c>
      <c r="R27" s="5">
        <v>385</v>
      </c>
      <c r="S27" s="5">
        <f t="shared" si="4"/>
        <v>4</v>
      </c>
      <c r="T27" s="31">
        <f t="shared" si="5"/>
        <v>389</v>
      </c>
      <c r="U27" s="30"/>
      <c r="AV27" s="59" t="e">
        <f>AW27/AW26</f>
        <v>#VALUE!</v>
      </c>
      <c r="AW27" s="63" t="e">
        <f>+AW25-AW26</f>
        <v>#VALUE!</v>
      </c>
      <c r="AX27" s="63">
        <f>+AX25-AX26</f>
        <v>162.63000000000466</v>
      </c>
      <c r="AY27" s="62"/>
      <c r="AZ27" s="63" t="e">
        <f>+AZ25-AZ26</f>
        <v>#VALUE!</v>
      </c>
      <c r="BB27" s="54"/>
      <c r="BC27" s="55"/>
      <c r="BD27" s="55"/>
    </row>
    <row r="28" spans="1:56" x14ac:dyDescent="0.2">
      <c r="A28" s="2">
        <v>9</v>
      </c>
      <c r="B28" s="2">
        <v>26</v>
      </c>
      <c r="C28" s="3" t="s">
        <v>241</v>
      </c>
      <c r="D28" s="4">
        <v>339</v>
      </c>
      <c r="E28" s="4">
        <v>348</v>
      </c>
      <c r="F28" s="4">
        <f t="shared" si="0"/>
        <v>9</v>
      </c>
      <c r="G28" s="5">
        <v>385</v>
      </c>
      <c r="H28" s="5">
        <f t="shared" si="1"/>
        <v>18</v>
      </c>
      <c r="I28" s="31">
        <f t="shared" si="2"/>
        <v>403</v>
      </c>
      <c r="J28" s="30"/>
      <c r="L28" s="2">
        <v>10</v>
      </c>
      <c r="M28" s="2">
        <v>26</v>
      </c>
      <c r="N28" s="13" t="s">
        <v>257</v>
      </c>
      <c r="O28" s="4">
        <v>140</v>
      </c>
      <c r="P28" s="4"/>
      <c r="Q28" s="14">
        <f t="shared" si="3"/>
        <v>-140</v>
      </c>
      <c r="R28" s="5"/>
      <c r="S28" s="5">
        <f t="shared" si="4"/>
        <v>-280</v>
      </c>
      <c r="T28" s="31">
        <f t="shared" si="5"/>
        <v>-280</v>
      </c>
      <c r="U28" s="30"/>
      <c r="V28" s="40" t="s">
        <v>262</v>
      </c>
      <c r="AV28" s="59"/>
      <c r="AW28" s="62"/>
      <c r="AX28" s="62"/>
      <c r="AY28" s="62" t="e">
        <f>+AX27+AY25</f>
        <v>#VALUE!</v>
      </c>
      <c r="AZ28" s="62"/>
      <c r="BB28" s="58"/>
      <c r="BC28" s="58"/>
      <c r="BD28" s="58"/>
    </row>
    <row r="29" spans="1:56" x14ac:dyDescent="0.2">
      <c r="A29" s="2">
        <v>9</v>
      </c>
      <c r="B29" s="2">
        <v>27</v>
      </c>
      <c r="C29" s="3" t="s">
        <v>212</v>
      </c>
      <c r="D29" s="4"/>
      <c r="E29" s="4"/>
      <c r="F29" s="4">
        <f t="shared" si="0"/>
        <v>0</v>
      </c>
      <c r="G29" s="5"/>
      <c r="H29" s="5">
        <f t="shared" si="1"/>
        <v>0</v>
      </c>
      <c r="I29" s="31">
        <f t="shared" si="2"/>
        <v>0</v>
      </c>
      <c r="J29" s="30"/>
      <c r="L29" s="2">
        <v>10</v>
      </c>
      <c r="M29" s="2">
        <v>27</v>
      </c>
      <c r="N29" s="39" t="s">
        <v>195</v>
      </c>
      <c r="O29" s="4">
        <v>167</v>
      </c>
      <c r="P29" s="4">
        <v>172</v>
      </c>
      <c r="Q29" s="23">
        <f t="shared" si="3"/>
        <v>5</v>
      </c>
      <c r="R29" s="5">
        <v>385</v>
      </c>
      <c r="S29" s="5">
        <f t="shared" si="4"/>
        <v>10</v>
      </c>
      <c r="T29" s="31">
        <f t="shared" si="5"/>
        <v>395</v>
      </c>
      <c r="U29" s="30"/>
      <c r="V29" s="40"/>
      <c r="AV29" s="64" t="s">
        <v>244</v>
      </c>
      <c r="AW29" s="62"/>
      <c r="AX29" s="62" t="e">
        <f>+AX27/AW25</f>
        <v>#VALUE!</v>
      </c>
      <c r="AY29" s="62"/>
      <c r="AZ29" s="62"/>
      <c r="BB29" s="58"/>
      <c r="BC29" s="58"/>
      <c r="BD29" s="58"/>
    </row>
    <row r="30" spans="1:56" x14ac:dyDescent="0.2">
      <c r="A30" s="2">
        <v>9</v>
      </c>
      <c r="B30" s="2">
        <v>28</v>
      </c>
      <c r="C30" s="3" t="s">
        <v>213</v>
      </c>
      <c r="D30" s="4"/>
      <c r="E30" s="4"/>
      <c r="F30" s="4">
        <f t="shared" si="0"/>
        <v>0</v>
      </c>
      <c r="G30" s="5"/>
      <c r="H30" s="5">
        <f t="shared" si="1"/>
        <v>0</v>
      </c>
      <c r="I30" s="31">
        <f t="shared" si="2"/>
        <v>0</v>
      </c>
      <c r="J30" s="30"/>
      <c r="L30" s="2">
        <v>10</v>
      </c>
      <c r="M30" s="2">
        <v>28</v>
      </c>
      <c r="N30" s="3" t="s">
        <v>214</v>
      </c>
      <c r="O30" s="12">
        <v>358</v>
      </c>
      <c r="P30" s="12"/>
      <c r="Q30" s="34">
        <f t="shared" si="3"/>
        <v>-358</v>
      </c>
      <c r="R30" s="5"/>
      <c r="S30" s="5">
        <f t="shared" si="4"/>
        <v>-716</v>
      </c>
      <c r="T30" s="31">
        <f t="shared" si="5"/>
        <v>-716</v>
      </c>
      <c r="U30" s="30"/>
      <c r="V30" s="40" t="s">
        <v>263</v>
      </c>
      <c r="AV30" s="59"/>
      <c r="AW30" s="59"/>
      <c r="AX30" s="59"/>
      <c r="AY30" s="64">
        <f>+AX26/AW26</f>
        <v>29.905973597359736</v>
      </c>
      <c r="AZ30" s="59" t="s">
        <v>244</v>
      </c>
    </row>
    <row r="31" spans="1:56" x14ac:dyDescent="0.2">
      <c r="A31" s="2">
        <v>9</v>
      </c>
      <c r="B31" s="2">
        <v>29</v>
      </c>
      <c r="C31" s="3" t="s">
        <v>215</v>
      </c>
      <c r="D31" s="4">
        <v>259</v>
      </c>
      <c r="E31" s="4">
        <v>264</v>
      </c>
      <c r="F31" s="4">
        <f t="shared" si="0"/>
        <v>5</v>
      </c>
      <c r="G31" s="5">
        <v>385</v>
      </c>
      <c r="H31" s="5">
        <f t="shared" si="1"/>
        <v>10</v>
      </c>
      <c r="I31" s="31">
        <f t="shared" si="2"/>
        <v>395</v>
      </c>
      <c r="J31" s="30"/>
      <c r="L31" s="2">
        <v>10</v>
      </c>
      <c r="M31" s="2">
        <v>29</v>
      </c>
      <c r="N31" s="3" t="s">
        <v>216</v>
      </c>
      <c r="O31" s="23">
        <v>300</v>
      </c>
      <c r="P31" s="23"/>
      <c r="Q31" s="34">
        <f t="shared" si="3"/>
        <v>-300</v>
      </c>
      <c r="R31" s="5">
        <v>0</v>
      </c>
      <c r="S31" s="5">
        <f t="shared" si="4"/>
        <v>-600</v>
      </c>
      <c r="T31" s="31">
        <f t="shared" si="5"/>
        <v>-600</v>
      </c>
      <c r="U31" s="30"/>
      <c r="V31" s="40"/>
      <c r="AV31" s="59"/>
      <c r="AW31" s="59"/>
      <c r="AX31" s="59"/>
      <c r="AY31" s="59"/>
      <c r="AZ31" s="64">
        <f>+AY30-BC29</f>
        <v>29.905973597359736</v>
      </c>
    </row>
    <row r="32" spans="1:56" x14ac:dyDescent="0.2">
      <c r="A32" s="2">
        <v>9</v>
      </c>
      <c r="B32" s="2">
        <v>30</v>
      </c>
      <c r="C32" s="3" t="s">
        <v>217</v>
      </c>
      <c r="D32" s="4"/>
      <c r="E32" s="4"/>
      <c r="F32" s="4">
        <f t="shared" si="0"/>
        <v>0</v>
      </c>
      <c r="G32" s="5"/>
      <c r="H32" s="5">
        <f t="shared" si="1"/>
        <v>0</v>
      </c>
      <c r="I32" s="31">
        <f t="shared" si="2"/>
        <v>0</v>
      </c>
      <c r="J32" s="30"/>
      <c r="L32" s="2">
        <v>10</v>
      </c>
      <c r="M32" s="2">
        <v>30</v>
      </c>
      <c r="N32" s="3" t="s">
        <v>218</v>
      </c>
      <c r="O32" s="4">
        <v>159</v>
      </c>
      <c r="P32" s="4">
        <v>166</v>
      </c>
      <c r="Q32" s="34">
        <f t="shared" si="3"/>
        <v>7</v>
      </c>
      <c r="R32" s="5"/>
      <c r="S32" s="5">
        <f t="shared" si="4"/>
        <v>14</v>
      </c>
      <c r="T32" s="31">
        <f t="shared" si="5"/>
        <v>14</v>
      </c>
      <c r="U32" s="30"/>
      <c r="V32" s="40" t="s">
        <v>263</v>
      </c>
      <c r="AV32" s="59"/>
      <c r="AW32" s="59"/>
      <c r="AX32" s="59"/>
      <c r="AY32" s="59"/>
      <c r="AZ32" s="59"/>
    </row>
    <row r="33" spans="1:52" x14ac:dyDescent="0.2">
      <c r="A33" s="2">
        <v>9</v>
      </c>
      <c r="B33" s="2">
        <v>31</v>
      </c>
      <c r="C33" s="3" t="s">
        <v>219</v>
      </c>
      <c r="D33" s="12">
        <v>352</v>
      </c>
      <c r="E33" s="12">
        <v>378</v>
      </c>
      <c r="F33" s="4">
        <f t="shared" si="0"/>
        <v>26</v>
      </c>
      <c r="G33" s="5">
        <v>1003</v>
      </c>
      <c r="H33" s="5">
        <f t="shared" si="1"/>
        <v>52</v>
      </c>
      <c r="I33" s="31">
        <f t="shared" si="2"/>
        <v>1055</v>
      </c>
      <c r="J33" s="30"/>
      <c r="L33" s="2">
        <v>10</v>
      </c>
      <c r="M33" s="2">
        <v>31</v>
      </c>
      <c r="N33" s="3" t="s">
        <v>61</v>
      </c>
      <c r="O33" s="4"/>
      <c r="P33" s="4"/>
      <c r="Q33" s="4">
        <f t="shared" si="3"/>
        <v>0</v>
      </c>
      <c r="R33" s="5"/>
      <c r="S33" s="5">
        <f t="shared" si="4"/>
        <v>0</v>
      </c>
      <c r="T33" s="31">
        <f t="shared" si="5"/>
        <v>0</v>
      </c>
      <c r="U33" s="30"/>
      <c r="AV33" s="59"/>
      <c r="AW33" s="59"/>
      <c r="AX33" s="59"/>
      <c r="AY33" s="59"/>
      <c r="AZ33" s="59"/>
    </row>
    <row r="34" spans="1:52" x14ac:dyDescent="0.25">
      <c r="A34" s="2">
        <v>9</v>
      </c>
      <c r="B34" s="2">
        <v>32</v>
      </c>
      <c r="C34" s="3" t="s">
        <v>220</v>
      </c>
      <c r="D34" s="4">
        <v>490</v>
      </c>
      <c r="E34" s="4">
        <v>507</v>
      </c>
      <c r="F34" s="4">
        <f t="shared" si="0"/>
        <v>17</v>
      </c>
      <c r="G34" s="5">
        <v>683.22</v>
      </c>
      <c r="H34" s="5">
        <f t="shared" si="1"/>
        <v>34</v>
      </c>
      <c r="I34" s="31">
        <f t="shared" si="2"/>
        <v>717.22</v>
      </c>
      <c r="J34" s="30"/>
      <c r="L34" s="2">
        <v>10</v>
      </c>
      <c r="M34" s="2">
        <v>32</v>
      </c>
      <c r="N34" s="3" t="s">
        <v>221</v>
      </c>
      <c r="O34" s="34">
        <v>710</v>
      </c>
      <c r="P34" s="34"/>
      <c r="Q34" s="4">
        <f t="shared" si="3"/>
        <v>-710</v>
      </c>
      <c r="R34" s="5">
        <v>385</v>
      </c>
      <c r="S34" s="5">
        <f t="shared" si="4"/>
        <v>-1420</v>
      </c>
      <c r="T34" s="31">
        <f t="shared" si="5"/>
        <v>-1035</v>
      </c>
      <c r="U34" s="30"/>
    </row>
    <row r="35" spans="1:52" x14ac:dyDescent="0.2">
      <c r="A35" s="2">
        <v>9</v>
      </c>
      <c r="B35" s="11" t="s">
        <v>222</v>
      </c>
      <c r="C35" s="3" t="s">
        <v>61</v>
      </c>
      <c r="D35" s="4"/>
      <c r="E35" s="4"/>
      <c r="F35" s="4">
        <f t="shared" si="0"/>
        <v>0</v>
      </c>
      <c r="G35" s="5"/>
      <c r="H35" s="5">
        <f t="shared" si="1"/>
        <v>0</v>
      </c>
      <c r="I35" s="31">
        <f t="shared" si="2"/>
        <v>0</v>
      </c>
      <c r="J35" s="30"/>
      <c r="L35" s="2">
        <v>10</v>
      </c>
      <c r="M35" s="2">
        <v>33</v>
      </c>
      <c r="N35" s="3" t="s">
        <v>223</v>
      </c>
      <c r="O35" s="23">
        <v>592</v>
      </c>
      <c r="P35" s="23">
        <v>610</v>
      </c>
      <c r="Q35" s="4">
        <f t="shared" si="3"/>
        <v>18</v>
      </c>
      <c r="R35" s="5">
        <v>907.02</v>
      </c>
      <c r="S35" s="5">
        <f t="shared" si="4"/>
        <v>36</v>
      </c>
      <c r="T35" s="31">
        <f t="shared" si="5"/>
        <v>943.02</v>
      </c>
      <c r="U35" s="30"/>
    </row>
    <row r="36" spans="1:52" x14ac:dyDescent="0.2">
      <c r="A36" s="2">
        <v>9</v>
      </c>
      <c r="B36" s="2">
        <v>34</v>
      </c>
      <c r="C36" s="3" t="s">
        <v>224</v>
      </c>
      <c r="D36" s="4">
        <v>490</v>
      </c>
      <c r="E36" s="4">
        <v>501</v>
      </c>
      <c r="F36" s="4">
        <f t="shared" si="0"/>
        <v>11</v>
      </c>
      <c r="G36" s="5">
        <v>385</v>
      </c>
      <c r="H36" s="5">
        <f t="shared" si="1"/>
        <v>22</v>
      </c>
      <c r="I36" s="31">
        <f t="shared" si="2"/>
        <v>407</v>
      </c>
      <c r="J36" s="30"/>
      <c r="L36" s="2">
        <v>10</v>
      </c>
      <c r="M36" s="2">
        <v>34</v>
      </c>
      <c r="N36" s="13" t="s">
        <v>255</v>
      </c>
      <c r="O36" s="4">
        <v>40</v>
      </c>
      <c r="P36" s="4"/>
      <c r="Q36" s="23">
        <f t="shared" si="3"/>
        <v>-40</v>
      </c>
      <c r="R36" s="5"/>
      <c r="S36" s="5">
        <f t="shared" si="4"/>
        <v>-80</v>
      </c>
      <c r="T36" s="31">
        <f t="shared" si="5"/>
        <v>-80</v>
      </c>
      <c r="U36" s="30"/>
    </row>
    <row r="37" spans="1:52" x14ac:dyDescent="0.2">
      <c r="E37" s="4">
        <f>SUM(E3:E36)</f>
        <v>9549</v>
      </c>
      <c r="F37" s="4">
        <f>SUM(F3:F36)</f>
        <v>50</v>
      </c>
      <c r="G37" s="5">
        <f>SUM(G3:G36)</f>
        <v>14154.949999999999</v>
      </c>
      <c r="H37" s="5">
        <f>SUM(H3:H36)</f>
        <v>100</v>
      </c>
      <c r="I37" s="31">
        <f t="shared" si="2"/>
        <v>14254.949999999999</v>
      </c>
      <c r="J37" s="30"/>
      <c r="L37" s="2">
        <v>10</v>
      </c>
      <c r="M37" s="2">
        <v>35</v>
      </c>
      <c r="N37" s="3" t="s">
        <v>275</v>
      </c>
      <c r="O37" s="4">
        <v>367</v>
      </c>
      <c r="P37" s="4">
        <v>380</v>
      </c>
      <c r="Q37" s="4">
        <f t="shared" si="3"/>
        <v>13</v>
      </c>
      <c r="R37" s="5">
        <v>555.41</v>
      </c>
      <c r="S37" s="5">
        <f t="shared" si="4"/>
        <v>26</v>
      </c>
      <c r="T37" s="31">
        <f t="shared" si="5"/>
        <v>581.41</v>
      </c>
      <c r="U37" s="30"/>
    </row>
    <row r="38" spans="1:52" x14ac:dyDescent="0.2">
      <c r="G38" s="22">
        <v>21</v>
      </c>
      <c r="L38" s="2">
        <v>10</v>
      </c>
      <c r="M38" s="2">
        <v>36</v>
      </c>
      <c r="N38" s="3" t="s">
        <v>225</v>
      </c>
      <c r="O38" s="4">
        <v>617</v>
      </c>
      <c r="P38" s="4">
        <v>638</v>
      </c>
      <c r="Q38" s="4">
        <f t="shared" si="3"/>
        <v>21</v>
      </c>
      <c r="R38" s="5">
        <v>385</v>
      </c>
      <c r="S38" s="5">
        <f t="shared" si="4"/>
        <v>42</v>
      </c>
      <c r="T38" s="31">
        <f t="shared" si="5"/>
        <v>427</v>
      </c>
      <c r="U38" s="30"/>
    </row>
    <row r="39" spans="1:52" x14ac:dyDescent="0.2">
      <c r="L39" s="2">
        <v>10</v>
      </c>
      <c r="M39" s="2">
        <v>37</v>
      </c>
      <c r="N39" s="3" t="s">
        <v>226</v>
      </c>
      <c r="O39" s="25">
        <v>405</v>
      </c>
      <c r="P39" s="25">
        <v>419</v>
      </c>
      <c r="Q39" s="4">
        <f t="shared" si="3"/>
        <v>14</v>
      </c>
      <c r="R39" s="5">
        <v>768.43</v>
      </c>
      <c r="S39" s="5">
        <f t="shared" si="4"/>
        <v>28</v>
      </c>
      <c r="T39" s="31">
        <f t="shared" si="5"/>
        <v>796.43</v>
      </c>
      <c r="U39" s="30"/>
    </row>
    <row r="40" spans="1:52" x14ac:dyDescent="0.2">
      <c r="C40" s="45" t="s">
        <v>264</v>
      </c>
      <c r="D40" s="44" t="s">
        <v>270</v>
      </c>
      <c r="E40" s="44" t="s">
        <v>271</v>
      </c>
      <c r="L40" s="2">
        <v>10</v>
      </c>
      <c r="M40" s="2">
        <v>38</v>
      </c>
      <c r="N40" s="3" t="s">
        <v>227</v>
      </c>
      <c r="O40" s="4">
        <v>761</v>
      </c>
      <c r="P40" s="4">
        <v>780</v>
      </c>
      <c r="Q40" s="4">
        <f>+P40-O40</f>
        <v>19</v>
      </c>
      <c r="R40" s="5">
        <v>768.43</v>
      </c>
      <c r="S40" s="5">
        <f t="shared" si="4"/>
        <v>38</v>
      </c>
      <c r="T40" s="31">
        <f t="shared" si="5"/>
        <v>806.43</v>
      </c>
      <c r="U40" s="30"/>
    </row>
    <row r="41" spans="1:52" x14ac:dyDescent="0.2">
      <c r="D41" s="2" t="s">
        <v>265</v>
      </c>
      <c r="E41" s="5">
        <v>385</v>
      </c>
      <c r="L41" s="2">
        <v>10</v>
      </c>
      <c r="M41" s="2">
        <v>39</v>
      </c>
      <c r="N41" s="3" t="s">
        <v>228</v>
      </c>
      <c r="O41" s="4">
        <v>419</v>
      </c>
      <c r="P41" s="4">
        <v>423</v>
      </c>
      <c r="Q41" s="4">
        <f>+P41-O41</f>
        <v>4</v>
      </c>
      <c r="R41" s="5">
        <v>385</v>
      </c>
      <c r="S41" s="5">
        <f t="shared" si="4"/>
        <v>8</v>
      </c>
      <c r="T41" s="31">
        <f t="shared" si="5"/>
        <v>393</v>
      </c>
      <c r="U41" s="30"/>
    </row>
    <row r="42" spans="1:52" x14ac:dyDescent="0.25">
      <c r="D42" s="43" t="s">
        <v>267</v>
      </c>
      <c r="E42" s="5">
        <v>42.6</v>
      </c>
      <c r="L42" s="2">
        <v>10</v>
      </c>
      <c r="M42" s="2">
        <v>40</v>
      </c>
      <c r="N42" s="3" t="s">
        <v>229</v>
      </c>
      <c r="O42" s="23">
        <v>1270</v>
      </c>
      <c r="P42" s="23">
        <v>1304</v>
      </c>
      <c r="Q42" s="4">
        <f t="shared" si="3"/>
        <v>34</v>
      </c>
      <c r="R42" s="5">
        <v>1453.82</v>
      </c>
      <c r="S42" s="5">
        <f t="shared" si="4"/>
        <v>68</v>
      </c>
      <c r="T42" s="31">
        <f t="shared" si="5"/>
        <v>1521.82</v>
      </c>
      <c r="U42" s="30"/>
    </row>
    <row r="43" spans="1:52" x14ac:dyDescent="0.25">
      <c r="D43" s="2" t="s">
        <v>266</v>
      </c>
      <c r="E43" s="5">
        <v>47.99</v>
      </c>
      <c r="L43" s="2">
        <v>10</v>
      </c>
      <c r="M43" s="2">
        <v>41</v>
      </c>
      <c r="N43" s="3" t="s">
        <v>61</v>
      </c>
      <c r="O43" s="4"/>
      <c r="P43" s="4"/>
      <c r="Q43" s="4">
        <f t="shared" si="3"/>
        <v>0</v>
      </c>
      <c r="R43" s="5"/>
      <c r="S43" s="5">
        <f t="shared" si="4"/>
        <v>0</v>
      </c>
      <c r="T43" s="31">
        <f t="shared" si="5"/>
        <v>0</v>
      </c>
      <c r="U43" s="30"/>
    </row>
    <row r="44" spans="1:52" x14ac:dyDescent="0.25">
      <c r="D44" s="2" t="s">
        <v>268</v>
      </c>
      <c r="E44" s="5">
        <v>54.29</v>
      </c>
      <c r="L44" s="2">
        <v>10</v>
      </c>
      <c r="M44" s="2">
        <v>42</v>
      </c>
      <c r="N44" s="3" t="s">
        <v>61</v>
      </c>
      <c r="O44" s="4"/>
      <c r="P44" s="4"/>
      <c r="Q44" s="4">
        <f t="shared" si="3"/>
        <v>0</v>
      </c>
      <c r="R44" s="5"/>
      <c r="S44" s="5">
        <f t="shared" si="4"/>
        <v>0</v>
      </c>
      <c r="T44" s="31">
        <f t="shared" si="5"/>
        <v>0</v>
      </c>
      <c r="U44" s="30"/>
    </row>
    <row r="45" spans="1:52" x14ac:dyDescent="0.25">
      <c r="D45" s="2" t="s">
        <v>269</v>
      </c>
      <c r="E45" s="5">
        <v>62.76</v>
      </c>
      <c r="L45" s="2">
        <v>10</v>
      </c>
      <c r="M45" s="2">
        <v>43</v>
      </c>
      <c r="N45" s="3" t="s">
        <v>61</v>
      </c>
      <c r="O45" s="4"/>
      <c r="P45" s="4"/>
      <c r="Q45" s="4">
        <f t="shared" si="3"/>
        <v>0</v>
      </c>
      <c r="R45" s="5"/>
      <c r="S45" s="5">
        <f t="shared" si="4"/>
        <v>0</v>
      </c>
      <c r="T45" s="31">
        <f t="shared" si="5"/>
        <v>0</v>
      </c>
      <c r="U45" s="30"/>
    </row>
    <row r="46" spans="1:52" x14ac:dyDescent="0.25">
      <c r="L46" s="2">
        <v>10</v>
      </c>
      <c r="M46" s="2">
        <v>44</v>
      </c>
      <c r="N46" s="3" t="s">
        <v>61</v>
      </c>
      <c r="O46" s="4"/>
      <c r="P46" s="4"/>
      <c r="Q46" s="4">
        <f t="shared" si="3"/>
        <v>0</v>
      </c>
      <c r="R46" s="5"/>
      <c r="S46" s="5">
        <f t="shared" si="4"/>
        <v>0</v>
      </c>
      <c r="T46" s="31">
        <f t="shared" si="5"/>
        <v>0</v>
      </c>
      <c r="U46" s="30"/>
    </row>
    <row r="47" spans="1:52" x14ac:dyDescent="0.25">
      <c r="L47" s="2">
        <v>10</v>
      </c>
      <c r="M47" s="2">
        <v>45</v>
      </c>
      <c r="N47" s="3" t="s">
        <v>61</v>
      </c>
      <c r="O47" s="4"/>
      <c r="P47" s="4"/>
      <c r="Q47" s="4">
        <f t="shared" si="3"/>
        <v>0</v>
      </c>
      <c r="R47" s="5"/>
      <c r="S47" s="5">
        <f t="shared" si="4"/>
        <v>0</v>
      </c>
      <c r="T47" s="31">
        <f t="shared" si="5"/>
        <v>0</v>
      </c>
      <c r="U47" s="30"/>
    </row>
    <row r="48" spans="1:52" x14ac:dyDescent="0.25">
      <c r="L48" s="2">
        <v>10</v>
      </c>
      <c r="M48" s="2">
        <v>46</v>
      </c>
      <c r="N48" s="3" t="s">
        <v>230</v>
      </c>
      <c r="O48" s="23">
        <v>547</v>
      </c>
      <c r="P48" s="23">
        <v>558</v>
      </c>
      <c r="Q48" s="4">
        <f t="shared" si="3"/>
        <v>11</v>
      </c>
      <c r="R48" s="5">
        <v>385</v>
      </c>
      <c r="S48" s="5">
        <f t="shared" si="4"/>
        <v>22</v>
      </c>
      <c r="T48" s="31">
        <f t="shared" si="5"/>
        <v>407</v>
      </c>
      <c r="U48" s="30"/>
    </row>
    <row r="49" spans="12:21" x14ac:dyDescent="0.25">
      <c r="L49" s="2">
        <v>10</v>
      </c>
      <c r="M49" s="2">
        <v>47</v>
      </c>
      <c r="N49" s="24" t="s">
        <v>231</v>
      </c>
      <c r="O49" s="25">
        <v>17</v>
      </c>
      <c r="P49" s="25"/>
      <c r="Q49" s="25">
        <f t="shared" si="3"/>
        <v>-17</v>
      </c>
      <c r="R49" s="18">
        <v>0</v>
      </c>
      <c r="S49" s="5">
        <f t="shared" si="4"/>
        <v>-34</v>
      </c>
      <c r="T49" s="31">
        <f t="shared" si="5"/>
        <v>-34</v>
      </c>
      <c r="U49" s="30"/>
    </row>
    <row r="50" spans="12:21" x14ac:dyDescent="0.25">
      <c r="L50" s="2">
        <v>10</v>
      </c>
      <c r="M50" s="2">
        <v>48</v>
      </c>
      <c r="N50" s="48" t="s">
        <v>276</v>
      </c>
      <c r="O50" s="4">
        <v>563</v>
      </c>
      <c r="P50" s="4"/>
      <c r="Q50" s="25">
        <f t="shared" si="3"/>
        <v>-563</v>
      </c>
      <c r="R50" s="5">
        <v>190</v>
      </c>
      <c r="S50" s="5">
        <f t="shared" si="4"/>
        <v>-1126</v>
      </c>
      <c r="T50" s="31">
        <f t="shared" si="5"/>
        <v>-936</v>
      </c>
      <c r="U50" s="30"/>
    </row>
    <row r="51" spans="12:21" x14ac:dyDescent="0.25">
      <c r="L51" s="2">
        <v>10</v>
      </c>
      <c r="M51" s="2">
        <v>49</v>
      </c>
      <c r="N51" s="3" t="s">
        <v>232</v>
      </c>
      <c r="O51" s="4">
        <v>954</v>
      </c>
      <c r="P51" s="4">
        <v>973</v>
      </c>
      <c r="Q51" s="4">
        <f t="shared" si="3"/>
        <v>19</v>
      </c>
      <c r="R51" s="5">
        <v>859.02</v>
      </c>
      <c r="S51" s="5">
        <f t="shared" si="4"/>
        <v>38</v>
      </c>
      <c r="T51" s="31">
        <f t="shared" si="5"/>
        <v>897.02</v>
      </c>
      <c r="U51" s="30"/>
    </row>
    <row r="52" spans="12:21" x14ac:dyDescent="0.25">
      <c r="L52" s="2">
        <v>10</v>
      </c>
      <c r="M52" s="2">
        <v>50</v>
      </c>
      <c r="N52" s="3" t="s">
        <v>233</v>
      </c>
      <c r="O52" s="4">
        <v>508</v>
      </c>
      <c r="P52" s="4">
        <v>519</v>
      </c>
      <c r="Q52" s="4">
        <f t="shared" si="3"/>
        <v>11</v>
      </c>
      <c r="R52" s="5">
        <v>555.41</v>
      </c>
      <c r="S52" s="5">
        <f t="shared" si="4"/>
        <v>22</v>
      </c>
      <c r="T52" s="31">
        <f t="shared" si="5"/>
        <v>577.41</v>
      </c>
      <c r="U52" s="30"/>
    </row>
    <row r="53" spans="12:21" x14ac:dyDescent="0.25">
      <c r="L53" s="2">
        <v>10</v>
      </c>
      <c r="M53" s="2">
        <v>51</v>
      </c>
      <c r="N53" s="3" t="s">
        <v>234</v>
      </c>
      <c r="O53" s="4"/>
      <c r="P53" s="4"/>
      <c r="Q53" s="4">
        <f t="shared" si="3"/>
        <v>0</v>
      </c>
      <c r="R53" s="5"/>
      <c r="S53" s="5">
        <f t="shared" si="4"/>
        <v>0</v>
      </c>
      <c r="T53" s="31">
        <f t="shared" si="5"/>
        <v>0</v>
      </c>
      <c r="U53" s="30"/>
    </row>
    <row r="54" spans="12:21" x14ac:dyDescent="0.25">
      <c r="L54" s="2">
        <v>10</v>
      </c>
      <c r="M54" s="2">
        <v>52</v>
      </c>
      <c r="N54" s="3" t="s">
        <v>234</v>
      </c>
      <c r="O54" s="4"/>
      <c r="P54" s="4"/>
      <c r="Q54" s="4">
        <f t="shared" si="3"/>
        <v>0</v>
      </c>
      <c r="R54" s="5"/>
      <c r="S54" s="5">
        <f t="shared" si="4"/>
        <v>0</v>
      </c>
      <c r="T54" s="31">
        <f t="shared" si="5"/>
        <v>0</v>
      </c>
      <c r="U54" s="30"/>
    </row>
    <row r="55" spans="12:21" x14ac:dyDescent="0.25">
      <c r="L55" s="2">
        <v>10</v>
      </c>
      <c r="M55" s="2">
        <v>53</v>
      </c>
      <c r="N55" s="3" t="s">
        <v>235</v>
      </c>
      <c r="O55" s="4">
        <v>246</v>
      </c>
      <c r="P55" s="4">
        <v>252</v>
      </c>
      <c r="Q55" s="4">
        <f t="shared" si="3"/>
        <v>6</v>
      </c>
      <c r="R55" s="5">
        <v>385</v>
      </c>
      <c r="S55" s="5">
        <f t="shared" si="4"/>
        <v>12</v>
      </c>
      <c r="T55" s="31">
        <f t="shared" si="5"/>
        <v>397</v>
      </c>
      <c r="U55" s="30"/>
    </row>
    <row r="56" spans="12:21" x14ac:dyDescent="0.25">
      <c r="L56" s="2">
        <v>10</v>
      </c>
      <c r="M56" s="2">
        <v>54</v>
      </c>
      <c r="N56" s="3" t="s">
        <v>236</v>
      </c>
      <c r="O56" s="4"/>
      <c r="P56" s="4"/>
      <c r="Q56" s="4">
        <f t="shared" si="3"/>
        <v>0</v>
      </c>
      <c r="R56" s="5"/>
      <c r="S56" s="5">
        <f t="shared" si="4"/>
        <v>0</v>
      </c>
      <c r="T56" s="31">
        <f t="shared" si="5"/>
        <v>0</v>
      </c>
      <c r="U56" s="30"/>
    </row>
    <row r="57" spans="12:21" x14ac:dyDescent="0.25">
      <c r="L57" s="2">
        <v>10</v>
      </c>
      <c r="M57" s="2">
        <v>55</v>
      </c>
      <c r="N57" s="3" t="s">
        <v>237</v>
      </c>
      <c r="O57" s="41">
        <v>443</v>
      </c>
      <c r="P57" s="41">
        <v>457</v>
      </c>
      <c r="Q57" s="4">
        <f t="shared" si="3"/>
        <v>14</v>
      </c>
      <c r="R57" s="5">
        <v>512.80999999999995</v>
      </c>
      <c r="S57" s="5">
        <f t="shared" si="4"/>
        <v>28</v>
      </c>
      <c r="T57" s="31">
        <f t="shared" si="5"/>
        <v>540.80999999999995</v>
      </c>
      <c r="U57" s="30"/>
    </row>
    <row r="58" spans="12:21" x14ac:dyDescent="0.25">
      <c r="L58" s="2">
        <v>10</v>
      </c>
      <c r="M58" s="2">
        <v>56</v>
      </c>
      <c r="N58" s="3" t="s">
        <v>238</v>
      </c>
      <c r="O58" s="25">
        <v>617</v>
      </c>
      <c r="P58" s="25">
        <v>627</v>
      </c>
      <c r="Q58" s="4">
        <f t="shared" si="3"/>
        <v>10</v>
      </c>
      <c r="R58" s="5">
        <v>385</v>
      </c>
      <c r="S58" s="5">
        <f t="shared" si="4"/>
        <v>20</v>
      </c>
      <c r="T58" s="31">
        <f t="shared" si="5"/>
        <v>405</v>
      </c>
      <c r="U58" s="30"/>
    </row>
    <row r="59" spans="12:21" x14ac:dyDescent="0.25">
      <c r="L59" s="2">
        <v>10</v>
      </c>
      <c r="M59" s="2">
        <v>57</v>
      </c>
      <c r="N59" s="3" t="s">
        <v>239</v>
      </c>
      <c r="O59" s="12"/>
      <c r="P59" s="12"/>
      <c r="Q59" s="4">
        <f t="shared" si="3"/>
        <v>0</v>
      </c>
      <c r="R59" s="5"/>
      <c r="S59" s="5">
        <f t="shared" si="4"/>
        <v>0</v>
      </c>
      <c r="T59" s="31">
        <f t="shared" si="5"/>
        <v>0</v>
      </c>
      <c r="U59" s="30"/>
    </row>
    <row r="60" spans="12:21" x14ac:dyDescent="0.25">
      <c r="L60" s="2">
        <v>10</v>
      </c>
      <c r="M60" s="2">
        <v>58</v>
      </c>
      <c r="N60" s="3" t="s">
        <v>61</v>
      </c>
      <c r="O60" s="4"/>
      <c r="P60" s="4"/>
      <c r="Q60" s="4">
        <f t="shared" si="3"/>
        <v>0</v>
      </c>
      <c r="R60" s="5"/>
      <c r="S60" s="5">
        <f t="shared" si="4"/>
        <v>0</v>
      </c>
      <c r="T60" s="31">
        <f t="shared" si="5"/>
        <v>0</v>
      </c>
      <c r="U60" s="30"/>
    </row>
    <row r="61" spans="12:21" x14ac:dyDescent="0.25">
      <c r="L61" s="2">
        <v>10</v>
      </c>
      <c r="M61" s="2">
        <v>59</v>
      </c>
      <c r="N61" s="3" t="s">
        <v>240</v>
      </c>
      <c r="O61" s="17">
        <v>910</v>
      </c>
      <c r="P61" s="17">
        <v>936</v>
      </c>
      <c r="Q61" s="4">
        <f t="shared" si="3"/>
        <v>26</v>
      </c>
      <c r="R61" s="5">
        <v>1194.97</v>
      </c>
      <c r="S61" s="5">
        <f t="shared" si="4"/>
        <v>52</v>
      </c>
      <c r="T61" s="31">
        <f t="shared" si="5"/>
        <v>1246.97</v>
      </c>
      <c r="U61" s="30"/>
    </row>
    <row r="62" spans="12:21" x14ac:dyDescent="0.25">
      <c r="P62" s="4"/>
      <c r="Q62" s="4">
        <f>SUM(Q3:Q61)</f>
        <v>-2002</v>
      </c>
      <c r="R62" s="5">
        <f>SUM(R3:R61)</f>
        <v>18411.000000000004</v>
      </c>
      <c r="S62" s="5">
        <f>SUM(S3:S61)</f>
        <v>-4004</v>
      </c>
      <c r="T62" s="31">
        <f t="shared" si="5"/>
        <v>14407.000000000004</v>
      </c>
      <c r="U62" s="30"/>
    </row>
    <row r="63" spans="12:21" x14ac:dyDescent="0.25">
      <c r="R63">
        <v>28</v>
      </c>
    </row>
    <row r="65" spans="14:16" x14ac:dyDescent="0.25">
      <c r="N65" s="45" t="s">
        <v>264</v>
      </c>
      <c r="O65" s="44" t="s">
        <v>270</v>
      </c>
      <c r="P65" s="44" t="s">
        <v>271</v>
      </c>
    </row>
    <row r="66" spans="14:16" x14ac:dyDescent="0.25">
      <c r="O66" s="2" t="s">
        <v>265</v>
      </c>
      <c r="P66" s="5">
        <v>385</v>
      </c>
    </row>
    <row r="67" spans="14:16" x14ac:dyDescent="0.25">
      <c r="O67" s="43" t="s">
        <v>267</v>
      </c>
      <c r="P67" s="5">
        <v>42.6</v>
      </c>
    </row>
    <row r="68" spans="14:16" x14ac:dyDescent="0.25">
      <c r="O68" s="2" t="s">
        <v>266</v>
      </c>
      <c r="P68" s="5">
        <v>47.99</v>
      </c>
    </row>
    <row r="69" spans="14:16" x14ac:dyDescent="0.25">
      <c r="O69" s="2" t="s">
        <v>268</v>
      </c>
      <c r="P69" s="5">
        <v>54.29</v>
      </c>
    </row>
    <row r="70" spans="14:16" x14ac:dyDescent="0.25">
      <c r="O70" s="2" t="s">
        <v>269</v>
      </c>
      <c r="P70" s="5">
        <v>62.76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2024-12-16T16:10:24Z</dcterms:created>
  <dcterms:modified xsi:type="dcterms:W3CDTF">2025-07-18T16:27:00Z</dcterms:modified>
</cp:coreProperties>
</file>