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bookViews>
    <workbookView xWindow="0" yWindow="460" windowWidth="25600" windowHeight="14240" activeTab="3"/>
  </bookViews>
  <sheets>
    <sheet name="Forecasting Software Sales" sheetId="1" r:id="rId1"/>
    <sheet name="Problem 31.1" sheetId="2" r:id="rId2"/>
    <sheet name="Problem 31.5 First Pass" sheetId="3" r:id="rId3"/>
    <sheet name="Problem 31.5 Second Pass" sheetId="4" r:id="rId4"/>
  </sheets>
  <definedNames>
    <definedName name="_xlnm._FilterDatabase" localSheetId="2" hidden="1">'Problem 31.5 First Pass'!$A$4:$F$1100</definedName>
    <definedName name="_xlnm._FilterDatabase" localSheetId="3" hidden="1">'Problem 31.5 Second Pass'!$A$4:$G$1100</definedName>
    <definedName name="Base">'Forecasting Software Sales'!$H$1</definedName>
    <definedName name="CompPrice">'Problem 31.1'!$E$3</definedName>
    <definedName name="Constant">'Problem 31.1'!$E$5</definedName>
    <definedName name="Constant2" localSheetId="3">'Problem 31.5 Second Pass'!$M$2</definedName>
    <definedName name="Constant2">'Problem 31.5 First Pass'!$L$2</definedName>
    <definedName name="Display" localSheetId="3">'Problem 31.5 Second Pass'!$M$3</definedName>
    <definedName name="Display">'Problem 31.5 First Pass'!$L$4</definedName>
    <definedName name="EndDec">'Problem 31.5 Second Pass'!$M$5</definedName>
    <definedName name="LaunchCoefficients">'Forecasting Software Sales'!$A$2:$B$5</definedName>
    <definedName name="MonthFactors" localSheetId="3">'Problem 31.5 Second Pass'!$O$3:$P$14</definedName>
    <definedName name="MonthFactors">'Problem 31.5 First Pass'!$N$3:$O$14</definedName>
    <definedName name="OurPrice">'Problem 31.1'!$E$2</definedName>
    <definedName name="PricePoint_Factors" localSheetId="3">'Problem 31.5 Second Pass'!$R$3:$S$9</definedName>
    <definedName name="PricePoint_Factors">'Problem 31.5 First Pass'!$Q$3:$R$9</definedName>
    <definedName name="QuarterlySeasonality">'Forecasting Software Sales'!$D$2:$E$5</definedName>
    <definedName name="Seasonality_Factors1">'Problem 31.1'!$A$2:$B$5</definedName>
    <definedName name="solver_adj" localSheetId="0" hidden="1">'Forecasting Software Sales'!$B$2:$B$4,'Forecasting Software Sales'!$E$2:$E$5,'Forecasting Software Sales'!$H$1</definedName>
    <definedName name="solver_adj" localSheetId="1" hidden="1">'Problem 31.1'!$B$2:$B$5,'Problem 31.1'!$E$2:$E$5</definedName>
    <definedName name="solver_adj" localSheetId="2" hidden="1">'Problem 31.5 First Pass'!$R$3:$R$9,'Problem 31.5 First Pass'!$O$3:$O$14,'Problem 31.5 First Pass'!$L$2,'Problem 31.5 First Pass'!$L$4,'Problem 31.5 First Pass'!$L$6</definedName>
    <definedName name="solver_adj" localSheetId="3" hidden="1">'Problem 31.5 Second Pass'!$M$2:$M$5,'Problem 31.5 Second Pass'!$P$3:$P$14,'Problem 31.5 Second Pass'!$S$3:$S$9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'Forecasting Software Sales'!$B$2:$B$4</definedName>
    <definedName name="solver_lhs1" localSheetId="1" hidden="1">'Problem 31.1'!$B$7</definedName>
    <definedName name="solver_lhs1" localSheetId="2" hidden="1">'Problem 31.5 First Pass'!$O$16</definedName>
    <definedName name="solver_lhs1" localSheetId="3" hidden="1">'Problem 31.5 Second Pass'!$P$16</definedName>
    <definedName name="solver_lhs2" localSheetId="0" hidden="1">'Forecasting Software Sales'!$B$2:$B$4</definedName>
    <definedName name="solver_lhs2" localSheetId="3" hidden="1">'Problem 31.5 Second Pass'!$P$3:$P$14</definedName>
    <definedName name="solver_lhs3" localSheetId="0" hidden="1">'Forecasting Software Sales'!$E$2:$E$5</definedName>
    <definedName name="solver_lhs3" localSheetId="3" hidden="1">'Problem 31.5 Second Pass'!$S$3:$S$9</definedName>
    <definedName name="solver_lhs4" localSheetId="0" hidden="1">'Forecasting Software Sales'!$E$2:$E$5</definedName>
    <definedName name="solver_lhs4" localSheetId="3" hidden="1">'Problem 31.5 Second Pass'!$M$2</definedName>
    <definedName name="solver_lhs5" localSheetId="0" hidden="1">'Forecasting Software Sales'!$E$7</definedName>
    <definedName name="solver_lhs5" localSheetId="3" hidden="1">'Problem 31.5 Second Pass'!$M$3</definedName>
    <definedName name="solver_lhs6" localSheetId="0" hidden="1">'Forecasting Software Sales'!$H$1</definedName>
    <definedName name="solver_lhs6" localSheetId="3" hidden="1">'Problem 31.5 Second Pass'!$M$5</definedName>
    <definedName name="solver_lhs7" localSheetId="0" hidden="1">'Forecasting Software Sales'!$H$1</definedName>
    <definedName name="solver_lhs7" localSheetId="3" hidden="1">'Problem 31.5 Second Pass'!$M$4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2</definedName>
    <definedName name="solver_neg" localSheetId="2" hidden="1">2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7</definedName>
    <definedName name="solver_num" localSheetId="1" hidden="1">1</definedName>
    <definedName name="solver_num" localSheetId="2" hidden="1">1</definedName>
    <definedName name="solver_num" localSheetId="3" hidden="1">1</definedName>
    <definedName name="solver_opt" localSheetId="0" hidden="1">'Forecasting Software Sales'!$J$5</definedName>
    <definedName name="solver_opt" localSheetId="1" hidden="1">'Problem 31.1'!$K$6</definedName>
    <definedName name="solver_opt" localSheetId="2" hidden="1">'Problem 31.5 First Pass'!$I$2</definedName>
    <definedName name="solver_opt" localSheetId="3" hidden="1">'Problem 31.5 Second Pass'!$J$2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2" localSheetId="0" hidden="1">3</definedName>
    <definedName name="solver_rel2" localSheetId="3" hidden="1">1</definedName>
    <definedName name="solver_rel3" localSheetId="0" hidden="1">1</definedName>
    <definedName name="solver_rel3" localSheetId="3" hidden="1">1</definedName>
    <definedName name="solver_rel4" localSheetId="0" hidden="1">3</definedName>
    <definedName name="solver_rel4" localSheetId="3" hidden="1">1</definedName>
    <definedName name="solver_rel5" localSheetId="0" hidden="1">2</definedName>
    <definedName name="solver_rel5" localSheetId="3" hidden="1">1</definedName>
    <definedName name="solver_rel6" localSheetId="0" hidden="1">1</definedName>
    <definedName name="solver_rel6" localSheetId="3" hidden="1">1</definedName>
    <definedName name="solver_rel7" localSheetId="0" hidden="1">3</definedName>
    <definedName name="solver_rel7" localSheetId="3" hidden="1">1</definedName>
    <definedName name="solver_rhs1" localSheetId="0" hidden="1">2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2" localSheetId="0" hidden="1">0</definedName>
    <definedName name="solver_rhs2" localSheetId="3" hidden="1">2</definedName>
    <definedName name="solver_rhs3" localSheetId="0" hidden="1">2</definedName>
    <definedName name="solver_rhs3" localSheetId="3" hidden="1">2</definedName>
    <definedName name="solver_rhs4" localSheetId="0" hidden="1">0</definedName>
    <definedName name="solver_rhs4" localSheetId="3" hidden="1">750</definedName>
    <definedName name="solver_rhs5" localSheetId="0" hidden="1">1</definedName>
    <definedName name="solver_rhs5" localSheetId="3" hidden="1">2</definedName>
    <definedName name="solver_rhs6" localSheetId="0" hidden="1">25</definedName>
    <definedName name="solver_rhs6" localSheetId="3" hidden="1">1</definedName>
    <definedName name="solver_rhs7" localSheetId="0" hidden="1">0</definedName>
    <definedName name="solver_rhs7" localSheetId="3" hidden="1">0.1</definedName>
    <definedName name="solver_rlx" localSheetId="0" hidden="1">2</definedName>
    <definedName name="solver_rlx" localSheetId="1" hidden="1">1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Trend" localSheetId="2">'Problem 31.5 First Pass'!$L$6</definedName>
    <definedName name="Trend" localSheetId="3">'Problem 31.5 Second Pass'!$M$4</definedName>
    <definedName name="Trend">'Problem 31.1'!$E$4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5" i="4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5" i="3"/>
  <c r="A1100" i="4" l="1"/>
  <c r="I1100" i="4" s="1"/>
  <c r="J1100" i="4" s="1"/>
  <c r="A1099" i="4"/>
  <c r="I1099" i="4" s="1"/>
  <c r="J1099" i="4" s="1"/>
  <c r="A1098" i="4"/>
  <c r="I1098" i="4" s="1"/>
  <c r="J1098" i="4" s="1"/>
  <c r="A1097" i="4"/>
  <c r="I1097" i="4" s="1"/>
  <c r="J1097" i="4" s="1"/>
  <c r="A1096" i="4"/>
  <c r="I1096" i="4" s="1"/>
  <c r="J1096" i="4" s="1"/>
  <c r="A1095" i="4"/>
  <c r="I1095" i="4" s="1"/>
  <c r="J1095" i="4" s="1"/>
  <c r="A1094" i="4"/>
  <c r="I1094" i="4" s="1"/>
  <c r="J1094" i="4" s="1"/>
  <c r="A1093" i="4"/>
  <c r="I1093" i="4" s="1"/>
  <c r="J1093" i="4" s="1"/>
  <c r="A1092" i="4"/>
  <c r="I1092" i="4" s="1"/>
  <c r="J1092" i="4" s="1"/>
  <c r="A1091" i="4"/>
  <c r="I1091" i="4" s="1"/>
  <c r="J1091" i="4" s="1"/>
  <c r="A1090" i="4"/>
  <c r="I1090" i="4" s="1"/>
  <c r="J1090" i="4" s="1"/>
  <c r="A1089" i="4"/>
  <c r="I1089" i="4" s="1"/>
  <c r="J1089" i="4" s="1"/>
  <c r="A1088" i="4"/>
  <c r="I1088" i="4" s="1"/>
  <c r="J1088" i="4" s="1"/>
  <c r="A1087" i="4"/>
  <c r="I1087" i="4" s="1"/>
  <c r="J1087" i="4" s="1"/>
  <c r="A1086" i="4"/>
  <c r="I1086" i="4" s="1"/>
  <c r="J1086" i="4" s="1"/>
  <c r="A1085" i="4"/>
  <c r="I1085" i="4" s="1"/>
  <c r="J1085" i="4" s="1"/>
  <c r="A1084" i="4"/>
  <c r="I1084" i="4" s="1"/>
  <c r="J1084" i="4" s="1"/>
  <c r="A1083" i="4"/>
  <c r="I1083" i="4" s="1"/>
  <c r="J1083" i="4" s="1"/>
  <c r="A1082" i="4"/>
  <c r="I1082" i="4" s="1"/>
  <c r="J1082" i="4" s="1"/>
  <c r="A1081" i="4"/>
  <c r="I1081" i="4" s="1"/>
  <c r="J1081" i="4" s="1"/>
  <c r="A1080" i="4"/>
  <c r="I1080" i="4" s="1"/>
  <c r="J1080" i="4" s="1"/>
  <c r="A1079" i="4"/>
  <c r="I1079" i="4" s="1"/>
  <c r="J1079" i="4" s="1"/>
  <c r="I1078" i="4"/>
  <c r="J1078" i="4" s="1"/>
  <c r="A1078" i="4"/>
  <c r="A1077" i="4"/>
  <c r="I1077" i="4" s="1"/>
  <c r="J1077" i="4" s="1"/>
  <c r="A1076" i="4"/>
  <c r="I1076" i="4" s="1"/>
  <c r="J1076" i="4" s="1"/>
  <c r="A1075" i="4"/>
  <c r="I1075" i="4" s="1"/>
  <c r="J1075" i="4" s="1"/>
  <c r="A1074" i="4"/>
  <c r="I1074" i="4" s="1"/>
  <c r="J1074" i="4" s="1"/>
  <c r="I1073" i="4"/>
  <c r="J1073" i="4" s="1"/>
  <c r="A1073" i="4"/>
  <c r="A1072" i="4"/>
  <c r="I1072" i="4" s="1"/>
  <c r="J1072" i="4" s="1"/>
  <c r="A1071" i="4"/>
  <c r="I1071" i="4" s="1"/>
  <c r="J1071" i="4" s="1"/>
  <c r="I1070" i="4"/>
  <c r="J1070" i="4" s="1"/>
  <c r="A1070" i="4"/>
  <c r="A1069" i="4"/>
  <c r="I1069" i="4" s="1"/>
  <c r="J1069" i="4" s="1"/>
  <c r="A1068" i="4"/>
  <c r="I1068" i="4" s="1"/>
  <c r="J1068" i="4" s="1"/>
  <c r="A1067" i="4"/>
  <c r="I1067" i="4" s="1"/>
  <c r="J1067" i="4" s="1"/>
  <c r="A1066" i="4"/>
  <c r="I1066" i="4" s="1"/>
  <c r="J1066" i="4" s="1"/>
  <c r="I1065" i="4"/>
  <c r="J1065" i="4" s="1"/>
  <c r="A1065" i="4"/>
  <c r="A1064" i="4"/>
  <c r="I1064" i="4" s="1"/>
  <c r="J1064" i="4" s="1"/>
  <c r="A1063" i="4"/>
  <c r="I1063" i="4" s="1"/>
  <c r="J1063" i="4" s="1"/>
  <c r="I1062" i="4"/>
  <c r="J1062" i="4" s="1"/>
  <c r="A1062" i="4"/>
  <c r="A1061" i="4"/>
  <c r="I1061" i="4" s="1"/>
  <c r="J1061" i="4" s="1"/>
  <c r="A1060" i="4"/>
  <c r="I1060" i="4" s="1"/>
  <c r="J1060" i="4" s="1"/>
  <c r="A1059" i="4"/>
  <c r="I1059" i="4" s="1"/>
  <c r="J1059" i="4" s="1"/>
  <c r="I1058" i="4"/>
  <c r="J1058" i="4" s="1"/>
  <c r="A1058" i="4"/>
  <c r="I1057" i="4"/>
  <c r="J1057" i="4" s="1"/>
  <c r="A1057" i="4"/>
  <c r="A1056" i="4"/>
  <c r="I1056" i="4" s="1"/>
  <c r="J1056" i="4" s="1"/>
  <c r="A1055" i="4"/>
  <c r="I1055" i="4" s="1"/>
  <c r="J1055" i="4" s="1"/>
  <c r="I1054" i="4"/>
  <c r="J1054" i="4" s="1"/>
  <c r="A1054" i="4"/>
  <c r="I1053" i="4"/>
  <c r="J1053" i="4" s="1"/>
  <c r="A1053" i="4"/>
  <c r="A1052" i="4"/>
  <c r="I1052" i="4" s="1"/>
  <c r="J1052" i="4" s="1"/>
  <c r="A1051" i="4"/>
  <c r="I1051" i="4" s="1"/>
  <c r="J1051" i="4" s="1"/>
  <c r="I1050" i="4"/>
  <c r="J1050" i="4" s="1"/>
  <c r="A1050" i="4"/>
  <c r="I1049" i="4"/>
  <c r="J1049" i="4" s="1"/>
  <c r="A1049" i="4"/>
  <c r="A1048" i="4"/>
  <c r="I1048" i="4" s="1"/>
  <c r="J1048" i="4" s="1"/>
  <c r="A1047" i="4"/>
  <c r="I1047" i="4" s="1"/>
  <c r="J1047" i="4" s="1"/>
  <c r="I1046" i="4"/>
  <c r="J1046" i="4" s="1"/>
  <c r="A1046" i="4"/>
  <c r="I1045" i="4"/>
  <c r="J1045" i="4" s="1"/>
  <c r="A1045" i="4"/>
  <c r="A1044" i="4"/>
  <c r="I1044" i="4" s="1"/>
  <c r="J1044" i="4" s="1"/>
  <c r="A1043" i="4"/>
  <c r="I1043" i="4" s="1"/>
  <c r="J1043" i="4" s="1"/>
  <c r="I1042" i="4"/>
  <c r="J1042" i="4" s="1"/>
  <c r="A1042" i="4"/>
  <c r="I1041" i="4"/>
  <c r="J1041" i="4" s="1"/>
  <c r="A1041" i="4"/>
  <c r="A1040" i="4"/>
  <c r="I1040" i="4" s="1"/>
  <c r="J1040" i="4" s="1"/>
  <c r="A1039" i="4"/>
  <c r="I1039" i="4" s="1"/>
  <c r="J1039" i="4" s="1"/>
  <c r="I1038" i="4"/>
  <c r="J1038" i="4" s="1"/>
  <c r="A1038" i="4"/>
  <c r="I1037" i="4"/>
  <c r="J1037" i="4" s="1"/>
  <c r="A1037" i="4"/>
  <c r="A1036" i="4"/>
  <c r="I1036" i="4" s="1"/>
  <c r="J1036" i="4" s="1"/>
  <c r="A1035" i="4"/>
  <c r="I1035" i="4" s="1"/>
  <c r="J1035" i="4" s="1"/>
  <c r="I1034" i="4"/>
  <c r="J1034" i="4" s="1"/>
  <c r="A1034" i="4"/>
  <c r="I1033" i="4"/>
  <c r="J1033" i="4" s="1"/>
  <c r="A1033" i="4"/>
  <c r="A1032" i="4"/>
  <c r="I1032" i="4" s="1"/>
  <c r="J1032" i="4" s="1"/>
  <c r="A1031" i="4"/>
  <c r="I1031" i="4" s="1"/>
  <c r="J1031" i="4" s="1"/>
  <c r="I1030" i="4"/>
  <c r="J1030" i="4" s="1"/>
  <c r="A1030" i="4"/>
  <c r="I1029" i="4"/>
  <c r="J1029" i="4" s="1"/>
  <c r="A1029" i="4"/>
  <c r="A1028" i="4"/>
  <c r="I1028" i="4" s="1"/>
  <c r="J1028" i="4" s="1"/>
  <c r="A1027" i="4"/>
  <c r="I1027" i="4" s="1"/>
  <c r="J1027" i="4" s="1"/>
  <c r="I1026" i="4"/>
  <c r="J1026" i="4" s="1"/>
  <c r="A1026" i="4"/>
  <c r="I1025" i="4"/>
  <c r="J1025" i="4" s="1"/>
  <c r="A1025" i="4"/>
  <c r="A1024" i="4"/>
  <c r="I1024" i="4" s="1"/>
  <c r="J1024" i="4" s="1"/>
  <c r="A1023" i="4"/>
  <c r="I1023" i="4" s="1"/>
  <c r="J1023" i="4" s="1"/>
  <c r="I1022" i="4"/>
  <c r="J1022" i="4" s="1"/>
  <c r="A1022" i="4"/>
  <c r="I1021" i="4"/>
  <c r="J1021" i="4" s="1"/>
  <c r="A1021" i="4"/>
  <c r="A1020" i="4"/>
  <c r="I1020" i="4" s="1"/>
  <c r="J1020" i="4" s="1"/>
  <c r="A1019" i="4"/>
  <c r="I1019" i="4" s="1"/>
  <c r="J1019" i="4" s="1"/>
  <c r="I1018" i="4"/>
  <c r="J1018" i="4" s="1"/>
  <c r="A1018" i="4"/>
  <c r="I1017" i="4"/>
  <c r="J1017" i="4" s="1"/>
  <c r="A1017" i="4"/>
  <c r="A1016" i="4"/>
  <c r="I1016" i="4" s="1"/>
  <c r="J1016" i="4" s="1"/>
  <c r="A1015" i="4"/>
  <c r="I1015" i="4" s="1"/>
  <c r="J1015" i="4" s="1"/>
  <c r="A1014" i="4"/>
  <c r="I1014" i="4" s="1"/>
  <c r="J1014" i="4" s="1"/>
  <c r="A1013" i="4"/>
  <c r="I1013" i="4" s="1"/>
  <c r="J1013" i="4" s="1"/>
  <c r="A1012" i="4"/>
  <c r="I1012" i="4" s="1"/>
  <c r="J1012" i="4" s="1"/>
  <c r="A1011" i="4"/>
  <c r="I1011" i="4" s="1"/>
  <c r="J1011" i="4" s="1"/>
  <c r="A1010" i="4"/>
  <c r="I1010" i="4" s="1"/>
  <c r="J1010" i="4" s="1"/>
  <c r="A1009" i="4"/>
  <c r="I1009" i="4" s="1"/>
  <c r="J1009" i="4" s="1"/>
  <c r="A1008" i="4"/>
  <c r="I1008" i="4" s="1"/>
  <c r="J1008" i="4" s="1"/>
  <c r="A1007" i="4"/>
  <c r="I1007" i="4" s="1"/>
  <c r="J1007" i="4" s="1"/>
  <c r="A1006" i="4"/>
  <c r="I1006" i="4" s="1"/>
  <c r="J1006" i="4" s="1"/>
  <c r="A1005" i="4"/>
  <c r="I1005" i="4" s="1"/>
  <c r="J1005" i="4" s="1"/>
  <c r="A1004" i="4"/>
  <c r="I1004" i="4" s="1"/>
  <c r="J1004" i="4" s="1"/>
  <c r="A1003" i="4"/>
  <c r="I1003" i="4" s="1"/>
  <c r="J1003" i="4" s="1"/>
  <c r="A1002" i="4"/>
  <c r="I1002" i="4" s="1"/>
  <c r="J1002" i="4" s="1"/>
  <c r="A1001" i="4"/>
  <c r="I1001" i="4" s="1"/>
  <c r="J1001" i="4" s="1"/>
  <c r="I1000" i="4"/>
  <c r="J1000" i="4" s="1"/>
  <c r="A1000" i="4"/>
  <c r="A999" i="4"/>
  <c r="I999" i="4" s="1"/>
  <c r="J999" i="4" s="1"/>
  <c r="I998" i="4"/>
  <c r="J998" i="4" s="1"/>
  <c r="A998" i="4"/>
  <c r="A997" i="4"/>
  <c r="I997" i="4" s="1"/>
  <c r="J997" i="4" s="1"/>
  <c r="I996" i="4"/>
  <c r="J996" i="4" s="1"/>
  <c r="A996" i="4"/>
  <c r="A995" i="4"/>
  <c r="I995" i="4" s="1"/>
  <c r="J995" i="4" s="1"/>
  <c r="I994" i="4"/>
  <c r="J994" i="4" s="1"/>
  <c r="A994" i="4"/>
  <c r="A993" i="4"/>
  <c r="I993" i="4" s="1"/>
  <c r="J993" i="4" s="1"/>
  <c r="I992" i="4"/>
  <c r="J992" i="4" s="1"/>
  <c r="A992" i="4"/>
  <c r="A991" i="4"/>
  <c r="I991" i="4" s="1"/>
  <c r="J991" i="4" s="1"/>
  <c r="I990" i="4"/>
  <c r="J990" i="4" s="1"/>
  <c r="A990" i="4"/>
  <c r="A989" i="4"/>
  <c r="I989" i="4" s="1"/>
  <c r="J989" i="4" s="1"/>
  <c r="I988" i="4"/>
  <c r="J988" i="4" s="1"/>
  <c r="A988" i="4"/>
  <c r="A987" i="4"/>
  <c r="I987" i="4" s="1"/>
  <c r="J987" i="4" s="1"/>
  <c r="I986" i="4"/>
  <c r="J986" i="4" s="1"/>
  <c r="A986" i="4"/>
  <c r="A985" i="4"/>
  <c r="I985" i="4" s="1"/>
  <c r="J985" i="4" s="1"/>
  <c r="I984" i="4"/>
  <c r="J984" i="4" s="1"/>
  <c r="A984" i="4"/>
  <c r="A983" i="4"/>
  <c r="I983" i="4" s="1"/>
  <c r="J983" i="4" s="1"/>
  <c r="I982" i="4"/>
  <c r="J982" i="4" s="1"/>
  <c r="A982" i="4"/>
  <c r="A981" i="4"/>
  <c r="I981" i="4" s="1"/>
  <c r="J981" i="4" s="1"/>
  <c r="I980" i="4"/>
  <c r="J980" i="4" s="1"/>
  <c r="A980" i="4"/>
  <c r="A979" i="4"/>
  <c r="I979" i="4" s="1"/>
  <c r="J979" i="4" s="1"/>
  <c r="I978" i="4"/>
  <c r="J978" i="4" s="1"/>
  <c r="A978" i="4"/>
  <c r="A977" i="4"/>
  <c r="I977" i="4" s="1"/>
  <c r="J977" i="4" s="1"/>
  <c r="I976" i="4"/>
  <c r="J976" i="4" s="1"/>
  <c r="A976" i="4"/>
  <c r="A975" i="4"/>
  <c r="I975" i="4" s="1"/>
  <c r="J975" i="4" s="1"/>
  <c r="I974" i="4"/>
  <c r="J974" i="4" s="1"/>
  <c r="A974" i="4"/>
  <c r="A973" i="4"/>
  <c r="I973" i="4" s="1"/>
  <c r="J973" i="4" s="1"/>
  <c r="A972" i="4"/>
  <c r="I972" i="4" s="1"/>
  <c r="J972" i="4" s="1"/>
  <c r="A971" i="4"/>
  <c r="I971" i="4" s="1"/>
  <c r="J971" i="4" s="1"/>
  <c r="A970" i="4"/>
  <c r="I970" i="4" s="1"/>
  <c r="J970" i="4" s="1"/>
  <c r="I969" i="4"/>
  <c r="J969" i="4" s="1"/>
  <c r="A969" i="4"/>
  <c r="A968" i="4"/>
  <c r="I968" i="4" s="1"/>
  <c r="J968" i="4" s="1"/>
  <c r="A967" i="4"/>
  <c r="I967" i="4" s="1"/>
  <c r="J967" i="4" s="1"/>
  <c r="A966" i="4"/>
  <c r="I966" i="4" s="1"/>
  <c r="J966" i="4" s="1"/>
  <c r="A965" i="4"/>
  <c r="I965" i="4" s="1"/>
  <c r="J965" i="4" s="1"/>
  <c r="A964" i="4"/>
  <c r="I964" i="4" s="1"/>
  <c r="J964" i="4" s="1"/>
  <c r="A963" i="4"/>
  <c r="I963" i="4" s="1"/>
  <c r="J963" i="4" s="1"/>
  <c r="A962" i="4"/>
  <c r="I962" i="4" s="1"/>
  <c r="J962" i="4" s="1"/>
  <c r="I961" i="4"/>
  <c r="J961" i="4" s="1"/>
  <c r="A961" i="4"/>
  <c r="A960" i="4"/>
  <c r="I960" i="4" s="1"/>
  <c r="J960" i="4" s="1"/>
  <c r="A959" i="4"/>
  <c r="I959" i="4" s="1"/>
  <c r="J959" i="4" s="1"/>
  <c r="A958" i="4"/>
  <c r="I958" i="4" s="1"/>
  <c r="J958" i="4" s="1"/>
  <c r="A957" i="4"/>
  <c r="I957" i="4" s="1"/>
  <c r="J957" i="4" s="1"/>
  <c r="A956" i="4"/>
  <c r="I956" i="4" s="1"/>
  <c r="J956" i="4" s="1"/>
  <c r="A955" i="4"/>
  <c r="I955" i="4" s="1"/>
  <c r="J955" i="4" s="1"/>
  <c r="A954" i="4"/>
  <c r="I954" i="4" s="1"/>
  <c r="J954" i="4" s="1"/>
  <c r="I953" i="4"/>
  <c r="J953" i="4" s="1"/>
  <c r="A953" i="4"/>
  <c r="A952" i="4"/>
  <c r="I952" i="4" s="1"/>
  <c r="J952" i="4" s="1"/>
  <c r="A951" i="4"/>
  <c r="I951" i="4" s="1"/>
  <c r="J951" i="4" s="1"/>
  <c r="A950" i="4"/>
  <c r="I950" i="4" s="1"/>
  <c r="J950" i="4" s="1"/>
  <c r="A949" i="4"/>
  <c r="I949" i="4" s="1"/>
  <c r="J949" i="4" s="1"/>
  <c r="A948" i="4"/>
  <c r="I948" i="4" s="1"/>
  <c r="J948" i="4" s="1"/>
  <c r="A947" i="4"/>
  <c r="I947" i="4" s="1"/>
  <c r="J947" i="4" s="1"/>
  <c r="A946" i="4"/>
  <c r="I946" i="4" s="1"/>
  <c r="J946" i="4" s="1"/>
  <c r="I945" i="4"/>
  <c r="J945" i="4" s="1"/>
  <c r="A945" i="4"/>
  <c r="A944" i="4"/>
  <c r="I944" i="4" s="1"/>
  <c r="J944" i="4" s="1"/>
  <c r="A943" i="4"/>
  <c r="I943" i="4" s="1"/>
  <c r="J943" i="4" s="1"/>
  <c r="A942" i="4"/>
  <c r="I942" i="4" s="1"/>
  <c r="J942" i="4" s="1"/>
  <c r="A941" i="4"/>
  <c r="I941" i="4" s="1"/>
  <c r="J941" i="4" s="1"/>
  <c r="A940" i="4"/>
  <c r="I940" i="4" s="1"/>
  <c r="J940" i="4" s="1"/>
  <c r="A939" i="4"/>
  <c r="I939" i="4" s="1"/>
  <c r="J939" i="4" s="1"/>
  <c r="A938" i="4"/>
  <c r="I938" i="4" s="1"/>
  <c r="J938" i="4" s="1"/>
  <c r="I937" i="4"/>
  <c r="J937" i="4" s="1"/>
  <c r="A937" i="4"/>
  <c r="A936" i="4"/>
  <c r="I936" i="4" s="1"/>
  <c r="J936" i="4" s="1"/>
  <c r="A935" i="4"/>
  <c r="I935" i="4" s="1"/>
  <c r="J935" i="4" s="1"/>
  <c r="A934" i="4"/>
  <c r="I934" i="4" s="1"/>
  <c r="J934" i="4" s="1"/>
  <c r="A933" i="4"/>
  <c r="I933" i="4" s="1"/>
  <c r="J933" i="4" s="1"/>
  <c r="A932" i="4"/>
  <c r="I932" i="4" s="1"/>
  <c r="J932" i="4" s="1"/>
  <c r="A931" i="4"/>
  <c r="I931" i="4" s="1"/>
  <c r="J931" i="4" s="1"/>
  <c r="A930" i="4"/>
  <c r="I930" i="4" s="1"/>
  <c r="J930" i="4" s="1"/>
  <c r="I929" i="4"/>
  <c r="J929" i="4" s="1"/>
  <c r="A929" i="4"/>
  <c r="A928" i="4"/>
  <c r="I928" i="4" s="1"/>
  <c r="J928" i="4" s="1"/>
  <c r="A927" i="4"/>
  <c r="I927" i="4" s="1"/>
  <c r="J927" i="4" s="1"/>
  <c r="A926" i="4"/>
  <c r="I926" i="4" s="1"/>
  <c r="J926" i="4" s="1"/>
  <c r="A925" i="4"/>
  <c r="I925" i="4" s="1"/>
  <c r="J925" i="4" s="1"/>
  <c r="A924" i="4"/>
  <c r="I924" i="4" s="1"/>
  <c r="J924" i="4" s="1"/>
  <c r="A923" i="4"/>
  <c r="I923" i="4" s="1"/>
  <c r="J923" i="4" s="1"/>
  <c r="A922" i="4"/>
  <c r="I922" i="4" s="1"/>
  <c r="J922" i="4" s="1"/>
  <c r="I921" i="4"/>
  <c r="J921" i="4" s="1"/>
  <c r="A921" i="4"/>
  <c r="A920" i="4"/>
  <c r="I920" i="4" s="1"/>
  <c r="J920" i="4" s="1"/>
  <c r="A919" i="4"/>
  <c r="I919" i="4" s="1"/>
  <c r="J919" i="4" s="1"/>
  <c r="A918" i="4"/>
  <c r="I918" i="4" s="1"/>
  <c r="J918" i="4" s="1"/>
  <c r="A917" i="4"/>
  <c r="I917" i="4" s="1"/>
  <c r="J917" i="4" s="1"/>
  <c r="A916" i="4"/>
  <c r="I916" i="4" s="1"/>
  <c r="J916" i="4" s="1"/>
  <c r="A915" i="4"/>
  <c r="I915" i="4" s="1"/>
  <c r="J915" i="4" s="1"/>
  <c r="A914" i="4"/>
  <c r="I914" i="4" s="1"/>
  <c r="J914" i="4" s="1"/>
  <c r="I913" i="4"/>
  <c r="J913" i="4" s="1"/>
  <c r="A913" i="4"/>
  <c r="A912" i="4"/>
  <c r="I912" i="4" s="1"/>
  <c r="J912" i="4" s="1"/>
  <c r="A911" i="4"/>
  <c r="I911" i="4" s="1"/>
  <c r="J911" i="4" s="1"/>
  <c r="A910" i="4"/>
  <c r="I910" i="4" s="1"/>
  <c r="J910" i="4" s="1"/>
  <c r="A909" i="4"/>
  <c r="I909" i="4" s="1"/>
  <c r="J909" i="4" s="1"/>
  <c r="A908" i="4"/>
  <c r="I908" i="4" s="1"/>
  <c r="J908" i="4" s="1"/>
  <c r="A907" i="4"/>
  <c r="I907" i="4" s="1"/>
  <c r="J907" i="4" s="1"/>
  <c r="A906" i="4"/>
  <c r="I906" i="4" s="1"/>
  <c r="J906" i="4" s="1"/>
  <c r="I905" i="4"/>
  <c r="J905" i="4" s="1"/>
  <c r="A905" i="4"/>
  <c r="A904" i="4"/>
  <c r="I904" i="4" s="1"/>
  <c r="J904" i="4" s="1"/>
  <c r="A903" i="4"/>
  <c r="I903" i="4" s="1"/>
  <c r="J903" i="4" s="1"/>
  <c r="A902" i="4"/>
  <c r="I902" i="4" s="1"/>
  <c r="J902" i="4" s="1"/>
  <c r="A901" i="4"/>
  <c r="I901" i="4" s="1"/>
  <c r="J901" i="4" s="1"/>
  <c r="A900" i="4"/>
  <c r="I900" i="4" s="1"/>
  <c r="J900" i="4" s="1"/>
  <c r="A899" i="4"/>
  <c r="I899" i="4" s="1"/>
  <c r="J899" i="4" s="1"/>
  <c r="A898" i="4"/>
  <c r="I898" i="4" s="1"/>
  <c r="J898" i="4" s="1"/>
  <c r="I897" i="4"/>
  <c r="J897" i="4" s="1"/>
  <c r="A897" i="4"/>
  <c r="A896" i="4"/>
  <c r="I896" i="4" s="1"/>
  <c r="J896" i="4" s="1"/>
  <c r="A895" i="4"/>
  <c r="I895" i="4" s="1"/>
  <c r="J895" i="4" s="1"/>
  <c r="A894" i="4"/>
  <c r="I894" i="4" s="1"/>
  <c r="J894" i="4" s="1"/>
  <c r="A893" i="4"/>
  <c r="I893" i="4" s="1"/>
  <c r="J893" i="4" s="1"/>
  <c r="A892" i="4"/>
  <c r="I892" i="4" s="1"/>
  <c r="J892" i="4" s="1"/>
  <c r="A891" i="4"/>
  <c r="I891" i="4" s="1"/>
  <c r="J891" i="4" s="1"/>
  <c r="A890" i="4"/>
  <c r="I890" i="4" s="1"/>
  <c r="J890" i="4" s="1"/>
  <c r="I889" i="4"/>
  <c r="J889" i="4" s="1"/>
  <c r="A889" i="4"/>
  <c r="A888" i="4"/>
  <c r="I888" i="4" s="1"/>
  <c r="J888" i="4" s="1"/>
  <c r="A887" i="4"/>
  <c r="I887" i="4" s="1"/>
  <c r="J887" i="4" s="1"/>
  <c r="A886" i="4"/>
  <c r="I886" i="4" s="1"/>
  <c r="J886" i="4" s="1"/>
  <c r="A885" i="4"/>
  <c r="I885" i="4" s="1"/>
  <c r="J885" i="4" s="1"/>
  <c r="A884" i="4"/>
  <c r="I884" i="4" s="1"/>
  <c r="J884" i="4" s="1"/>
  <c r="A883" i="4"/>
  <c r="I883" i="4" s="1"/>
  <c r="J883" i="4" s="1"/>
  <c r="A882" i="4"/>
  <c r="I882" i="4" s="1"/>
  <c r="J882" i="4" s="1"/>
  <c r="I881" i="4"/>
  <c r="J881" i="4" s="1"/>
  <c r="A881" i="4"/>
  <c r="A880" i="4"/>
  <c r="I880" i="4" s="1"/>
  <c r="J880" i="4" s="1"/>
  <c r="A879" i="4"/>
  <c r="I879" i="4" s="1"/>
  <c r="J879" i="4" s="1"/>
  <c r="A878" i="4"/>
  <c r="I878" i="4" s="1"/>
  <c r="J878" i="4" s="1"/>
  <c r="A877" i="4"/>
  <c r="I877" i="4" s="1"/>
  <c r="J877" i="4" s="1"/>
  <c r="A876" i="4"/>
  <c r="I876" i="4" s="1"/>
  <c r="J876" i="4" s="1"/>
  <c r="A875" i="4"/>
  <c r="I875" i="4" s="1"/>
  <c r="J875" i="4" s="1"/>
  <c r="A874" i="4"/>
  <c r="I874" i="4" s="1"/>
  <c r="J874" i="4" s="1"/>
  <c r="I873" i="4"/>
  <c r="J873" i="4" s="1"/>
  <c r="A873" i="4"/>
  <c r="A872" i="4"/>
  <c r="I872" i="4" s="1"/>
  <c r="J872" i="4" s="1"/>
  <c r="A871" i="4"/>
  <c r="I871" i="4" s="1"/>
  <c r="J871" i="4" s="1"/>
  <c r="A870" i="4"/>
  <c r="I870" i="4" s="1"/>
  <c r="J870" i="4" s="1"/>
  <c r="A869" i="4"/>
  <c r="I869" i="4" s="1"/>
  <c r="J869" i="4" s="1"/>
  <c r="A868" i="4"/>
  <c r="I868" i="4" s="1"/>
  <c r="J868" i="4" s="1"/>
  <c r="A867" i="4"/>
  <c r="I867" i="4" s="1"/>
  <c r="J867" i="4" s="1"/>
  <c r="A866" i="4"/>
  <c r="I866" i="4" s="1"/>
  <c r="J866" i="4" s="1"/>
  <c r="I865" i="4"/>
  <c r="J865" i="4" s="1"/>
  <c r="A865" i="4"/>
  <c r="A864" i="4"/>
  <c r="I864" i="4" s="1"/>
  <c r="J864" i="4" s="1"/>
  <c r="A863" i="4"/>
  <c r="I863" i="4" s="1"/>
  <c r="J863" i="4" s="1"/>
  <c r="A862" i="4"/>
  <c r="I862" i="4" s="1"/>
  <c r="J862" i="4" s="1"/>
  <c r="A861" i="4"/>
  <c r="I861" i="4" s="1"/>
  <c r="J861" i="4" s="1"/>
  <c r="A860" i="4"/>
  <c r="I860" i="4" s="1"/>
  <c r="J860" i="4" s="1"/>
  <c r="A859" i="4"/>
  <c r="I859" i="4" s="1"/>
  <c r="J859" i="4" s="1"/>
  <c r="A858" i="4"/>
  <c r="I858" i="4" s="1"/>
  <c r="J858" i="4" s="1"/>
  <c r="I857" i="4"/>
  <c r="J857" i="4" s="1"/>
  <c r="A857" i="4"/>
  <c r="A856" i="4"/>
  <c r="I856" i="4" s="1"/>
  <c r="J856" i="4" s="1"/>
  <c r="A855" i="4"/>
  <c r="I855" i="4" s="1"/>
  <c r="J855" i="4" s="1"/>
  <c r="A854" i="4"/>
  <c r="I854" i="4" s="1"/>
  <c r="J854" i="4" s="1"/>
  <c r="A853" i="4"/>
  <c r="I853" i="4" s="1"/>
  <c r="J853" i="4" s="1"/>
  <c r="A852" i="4"/>
  <c r="I852" i="4" s="1"/>
  <c r="J852" i="4" s="1"/>
  <c r="A851" i="4"/>
  <c r="I851" i="4" s="1"/>
  <c r="J851" i="4" s="1"/>
  <c r="A850" i="4"/>
  <c r="I850" i="4" s="1"/>
  <c r="J850" i="4" s="1"/>
  <c r="I849" i="4"/>
  <c r="J849" i="4" s="1"/>
  <c r="A849" i="4"/>
  <c r="A848" i="4"/>
  <c r="I848" i="4" s="1"/>
  <c r="J848" i="4" s="1"/>
  <c r="A847" i="4"/>
  <c r="I847" i="4" s="1"/>
  <c r="J847" i="4" s="1"/>
  <c r="A846" i="4"/>
  <c r="I846" i="4" s="1"/>
  <c r="J846" i="4" s="1"/>
  <c r="A845" i="4"/>
  <c r="I845" i="4" s="1"/>
  <c r="J845" i="4" s="1"/>
  <c r="A844" i="4"/>
  <c r="I844" i="4" s="1"/>
  <c r="J844" i="4" s="1"/>
  <c r="A843" i="4"/>
  <c r="I843" i="4" s="1"/>
  <c r="J843" i="4" s="1"/>
  <c r="A842" i="4"/>
  <c r="I842" i="4" s="1"/>
  <c r="J842" i="4" s="1"/>
  <c r="I841" i="4"/>
  <c r="J841" i="4" s="1"/>
  <c r="A841" i="4"/>
  <c r="A840" i="4"/>
  <c r="I840" i="4" s="1"/>
  <c r="J840" i="4" s="1"/>
  <c r="A839" i="4"/>
  <c r="I839" i="4" s="1"/>
  <c r="J839" i="4" s="1"/>
  <c r="A838" i="4"/>
  <c r="I838" i="4" s="1"/>
  <c r="J838" i="4" s="1"/>
  <c r="A837" i="4"/>
  <c r="I837" i="4" s="1"/>
  <c r="J837" i="4" s="1"/>
  <c r="A836" i="4"/>
  <c r="I836" i="4" s="1"/>
  <c r="J836" i="4" s="1"/>
  <c r="A835" i="4"/>
  <c r="I835" i="4" s="1"/>
  <c r="J835" i="4" s="1"/>
  <c r="A834" i="4"/>
  <c r="I834" i="4" s="1"/>
  <c r="J834" i="4" s="1"/>
  <c r="A833" i="4"/>
  <c r="I833" i="4" s="1"/>
  <c r="J833" i="4" s="1"/>
  <c r="A832" i="4"/>
  <c r="I832" i="4" s="1"/>
  <c r="J832" i="4" s="1"/>
  <c r="A831" i="4"/>
  <c r="I831" i="4" s="1"/>
  <c r="J831" i="4" s="1"/>
  <c r="A830" i="4"/>
  <c r="I830" i="4" s="1"/>
  <c r="J830" i="4" s="1"/>
  <c r="A829" i="4"/>
  <c r="I829" i="4" s="1"/>
  <c r="J829" i="4" s="1"/>
  <c r="A828" i="4"/>
  <c r="I828" i="4" s="1"/>
  <c r="J828" i="4" s="1"/>
  <c r="A827" i="4"/>
  <c r="I827" i="4" s="1"/>
  <c r="J827" i="4" s="1"/>
  <c r="A826" i="4"/>
  <c r="I826" i="4" s="1"/>
  <c r="J826" i="4" s="1"/>
  <c r="A825" i="4"/>
  <c r="I825" i="4" s="1"/>
  <c r="J825" i="4" s="1"/>
  <c r="A824" i="4"/>
  <c r="I824" i="4" s="1"/>
  <c r="J824" i="4" s="1"/>
  <c r="A823" i="4"/>
  <c r="I823" i="4" s="1"/>
  <c r="J823" i="4" s="1"/>
  <c r="A822" i="4"/>
  <c r="I822" i="4" s="1"/>
  <c r="J822" i="4" s="1"/>
  <c r="A821" i="4"/>
  <c r="I821" i="4" s="1"/>
  <c r="J821" i="4" s="1"/>
  <c r="A820" i="4"/>
  <c r="I820" i="4" s="1"/>
  <c r="J820" i="4" s="1"/>
  <c r="A819" i="4"/>
  <c r="I819" i="4" s="1"/>
  <c r="J819" i="4" s="1"/>
  <c r="A818" i="4"/>
  <c r="I818" i="4" s="1"/>
  <c r="J818" i="4" s="1"/>
  <c r="A817" i="4"/>
  <c r="I817" i="4" s="1"/>
  <c r="J817" i="4" s="1"/>
  <c r="A816" i="4"/>
  <c r="I816" i="4" s="1"/>
  <c r="J816" i="4" s="1"/>
  <c r="A815" i="4"/>
  <c r="I815" i="4" s="1"/>
  <c r="J815" i="4" s="1"/>
  <c r="A814" i="4"/>
  <c r="I814" i="4" s="1"/>
  <c r="J814" i="4" s="1"/>
  <c r="A813" i="4"/>
  <c r="I813" i="4" s="1"/>
  <c r="J813" i="4" s="1"/>
  <c r="A812" i="4"/>
  <c r="I812" i="4" s="1"/>
  <c r="J812" i="4" s="1"/>
  <c r="A811" i="4"/>
  <c r="I811" i="4" s="1"/>
  <c r="J811" i="4" s="1"/>
  <c r="A810" i="4"/>
  <c r="I810" i="4" s="1"/>
  <c r="J810" i="4" s="1"/>
  <c r="A809" i="4"/>
  <c r="I809" i="4" s="1"/>
  <c r="J809" i="4" s="1"/>
  <c r="A808" i="4"/>
  <c r="I808" i="4" s="1"/>
  <c r="J808" i="4" s="1"/>
  <c r="I807" i="4"/>
  <c r="J807" i="4" s="1"/>
  <c r="A807" i="4"/>
  <c r="A806" i="4"/>
  <c r="I806" i="4" s="1"/>
  <c r="J806" i="4" s="1"/>
  <c r="A805" i="4"/>
  <c r="I805" i="4" s="1"/>
  <c r="J805" i="4" s="1"/>
  <c r="A804" i="4"/>
  <c r="I804" i="4" s="1"/>
  <c r="J804" i="4" s="1"/>
  <c r="A803" i="4"/>
  <c r="I803" i="4" s="1"/>
  <c r="J803" i="4" s="1"/>
  <c r="A802" i="4"/>
  <c r="I802" i="4" s="1"/>
  <c r="J802" i="4" s="1"/>
  <c r="A801" i="4"/>
  <c r="I801" i="4" s="1"/>
  <c r="J801" i="4" s="1"/>
  <c r="A800" i="4"/>
  <c r="I800" i="4" s="1"/>
  <c r="J800" i="4" s="1"/>
  <c r="I799" i="4"/>
  <c r="J799" i="4" s="1"/>
  <c r="A799" i="4"/>
  <c r="A798" i="4"/>
  <c r="I798" i="4" s="1"/>
  <c r="J798" i="4" s="1"/>
  <c r="A797" i="4"/>
  <c r="I797" i="4" s="1"/>
  <c r="J797" i="4" s="1"/>
  <c r="A796" i="4"/>
  <c r="I796" i="4" s="1"/>
  <c r="J796" i="4" s="1"/>
  <c r="A795" i="4"/>
  <c r="I795" i="4" s="1"/>
  <c r="J795" i="4" s="1"/>
  <c r="A794" i="4"/>
  <c r="I794" i="4" s="1"/>
  <c r="J794" i="4" s="1"/>
  <c r="A793" i="4"/>
  <c r="I793" i="4" s="1"/>
  <c r="J793" i="4" s="1"/>
  <c r="A792" i="4"/>
  <c r="I792" i="4" s="1"/>
  <c r="J792" i="4" s="1"/>
  <c r="I791" i="4"/>
  <c r="J791" i="4" s="1"/>
  <c r="A791" i="4"/>
  <c r="A790" i="4"/>
  <c r="I790" i="4" s="1"/>
  <c r="J790" i="4" s="1"/>
  <c r="A789" i="4"/>
  <c r="I789" i="4" s="1"/>
  <c r="J789" i="4" s="1"/>
  <c r="A788" i="4"/>
  <c r="I788" i="4" s="1"/>
  <c r="J788" i="4" s="1"/>
  <c r="A787" i="4"/>
  <c r="I787" i="4" s="1"/>
  <c r="J787" i="4" s="1"/>
  <c r="A786" i="4"/>
  <c r="I786" i="4" s="1"/>
  <c r="J786" i="4" s="1"/>
  <c r="A785" i="4"/>
  <c r="I785" i="4" s="1"/>
  <c r="J785" i="4" s="1"/>
  <c r="A784" i="4"/>
  <c r="I784" i="4" s="1"/>
  <c r="J784" i="4" s="1"/>
  <c r="I783" i="4"/>
  <c r="J783" i="4" s="1"/>
  <c r="A783" i="4"/>
  <c r="A782" i="4"/>
  <c r="I782" i="4" s="1"/>
  <c r="J782" i="4" s="1"/>
  <c r="A781" i="4"/>
  <c r="I781" i="4" s="1"/>
  <c r="J781" i="4" s="1"/>
  <c r="A780" i="4"/>
  <c r="I780" i="4" s="1"/>
  <c r="J780" i="4" s="1"/>
  <c r="A779" i="4"/>
  <c r="I779" i="4" s="1"/>
  <c r="J779" i="4" s="1"/>
  <c r="A778" i="4"/>
  <c r="I778" i="4" s="1"/>
  <c r="J778" i="4" s="1"/>
  <c r="A777" i="4"/>
  <c r="I777" i="4" s="1"/>
  <c r="J777" i="4" s="1"/>
  <c r="A776" i="4"/>
  <c r="I776" i="4" s="1"/>
  <c r="J776" i="4" s="1"/>
  <c r="I775" i="4"/>
  <c r="J775" i="4" s="1"/>
  <c r="A775" i="4"/>
  <c r="A774" i="4"/>
  <c r="I774" i="4" s="1"/>
  <c r="J774" i="4" s="1"/>
  <c r="A773" i="4"/>
  <c r="I773" i="4" s="1"/>
  <c r="J773" i="4" s="1"/>
  <c r="A772" i="4"/>
  <c r="I772" i="4" s="1"/>
  <c r="J772" i="4" s="1"/>
  <c r="A771" i="4"/>
  <c r="I771" i="4" s="1"/>
  <c r="J771" i="4" s="1"/>
  <c r="A770" i="4"/>
  <c r="I770" i="4" s="1"/>
  <c r="J770" i="4" s="1"/>
  <c r="A769" i="4"/>
  <c r="I769" i="4" s="1"/>
  <c r="J769" i="4" s="1"/>
  <c r="A768" i="4"/>
  <c r="I768" i="4" s="1"/>
  <c r="J768" i="4" s="1"/>
  <c r="I767" i="4"/>
  <c r="J767" i="4" s="1"/>
  <c r="A767" i="4"/>
  <c r="A766" i="4"/>
  <c r="I766" i="4" s="1"/>
  <c r="J766" i="4" s="1"/>
  <c r="A765" i="4"/>
  <c r="I765" i="4" s="1"/>
  <c r="J765" i="4" s="1"/>
  <c r="A764" i="4"/>
  <c r="I764" i="4" s="1"/>
  <c r="J764" i="4" s="1"/>
  <c r="A763" i="4"/>
  <c r="I763" i="4" s="1"/>
  <c r="J763" i="4" s="1"/>
  <c r="A762" i="4"/>
  <c r="I762" i="4" s="1"/>
  <c r="J762" i="4" s="1"/>
  <c r="A761" i="4"/>
  <c r="I761" i="4" s="1"/>
  <c r="J761" i="4" s="1"/>
  <c r="A760" i="4"/>
  <c r="I760" i="4" s="1"/>
  <c r="J760" i="4" s="1"/>
  <c r="I759" i="4"/>
  <c r="J759" i="4" s="1"/>
  <c r="A759" i="4"/>
  <c r="A758" i="4"/>
  <c r="I758" i="4" s="1"/>
  <c r="J758" i="4" s="1"/>
  <c r="A757" i="4"/>
  <c r="I757" i="4" s="1"/>
  <c r="J757" i="4" s="1"/>
  <c r="A756" i="4"/>
  <c r="I756" i="4" s="1"/>
  <c r="J756" i="4" s="1"/>
  <c r="A755" i="4"/>
  <c r="I755" i="4" s="1"/>
  <c r="J755" i="4" s="1"/>
  <c r="A754" i="4"/>
  <c r="I754" i="4" s="1"/>
  <c r="J754" i="4" s="1"/>
  <c r="A753" i="4"/>
  <c r="I753" i="4" s="1"/>
  <c r="J753" i="4" s="1"/>
  <c r="A752" i="4"/>
  <c r="I752" i="4" s="1"/>
  <c r="J752" i="4" s="1"/>
  <c r="I751" i="4"/>
  <c r="J751" i="4" s="1"/>
  <c r="A751" i="4"/>
  <c r="A750" i="4"/>
  <c r="I750" i="4" s="1"/>
  <c r="J750" i="4" s="1"/>
  <c r="A749" i="4"/>
  <c r="I749" i="4" s="1"/>
  <c r="J749" i="4" s="1"/>
  <c r="A748" i="4"/>
  <c r="I748" i="4" s="1"/>
  <c r="J748" i="4" s="1"/>
  <c r="A747" i="4"/>
  <c r="I747" i="4" s="1"/>
  <c r="J747" i="4" s="1"/>
  <c r="A746" i="4"/>
  <c r="I746" i="4" s="1"/>
  <c r="J746" i="4" s="1"/>
  <c r="A745" i="4"/>
  <c r="I745" i="4" s="1"/>
  <c r="J745" i="4" s="1"/>
  <c r="A744" i="4"/>
  <c r="I744" i="4" s="1"/>
  <c r="J744" i="4" s="1"/>
  <c r="I743" i="4"/>
  <c r="J743" i="4" s="1"/>
  <c r="A743" i="4"/>
  <c r="A742" i="4"/>
  <c r="I742" i="4" s="1"/>
  <c r="J742" i="4" s="1"/>
  <c r="A741" i="4"/>
  <c r="I741" i="4" s="1"/>
  <c r="J741" i="4" s="1"/>
  <c r="A740" i="4"/>
  <c r="I740" i="4" s="1"/>
  <c r="J740" i="4" s="1"/>
  <c r="A739" i="4"/>
  <c r="I739" i="4" s="1"/>
  <c r="J739" i="4" s="1"/>
  <c r="A738" i="4"/>
  <c r="I738" i="4" s="1"/>
  <c r="J738" i="4" s="1"/>
  <c r="A737" i="4"/>
  <c r="I737" i="4" s="1"/>
  <c r="J737" i="4" s="1"/>
  <c r="A736" i="4"/>
  <c r="I736" i="4" s="1"/>
  <c r="J736" i="4" s="1"/>
  <c r="I735" i="4"/>
  <c r="J735" i="4" s="1"/>
  <c r="A735" i="4"/>
  <c r="A734" i="4"/>
  <c r="I734" i="4" s="1"/>
  <c r="J734" i="4" s="1"/>
  <c r="A733" i="4"/>
  <c r="I733" i="4" s="1"/>
  <c r="J733" i="4" s="1"/>
  <c r="A732" i="4"/>
  <c r="I732" i="4" s="1"/>
  <c r="J732" i="4" s="1"/>
  <c r="A731" i="4"/>
  <c r="I731" i="4" s="1"/>
  <c r="J731" i="4" s="1"/>
  <c r="A730" i="4"/>
  <c r="I730" i="4" s="1"/>
  <c r="J730" i="4" s="1"/>
  <c r="A729" i="4"/>
  <c r="I729" i="4" s="1"/>
  <c r="J729" i="4" s="1"/>
  <c r="A728" i="4"/>
  <c r="I728" i="4" s="1"/>
  <c r="J728" i="4" s="1"/>
  <c r="I727" i="4"/>
  <c r="J727" i="4" s="1"/>
  <c r="A727" i="4"/>
  <c r="A726" i="4"/>
  <c r="I726" i="4" s="1"/>
  <c r="J726" i="4" s="1"/>
  <c r="A725" i="4"/>
  <c r="I725" i="4" s="1"/>
  <c r="J725" i="4" s="1"/>
  <c r="A724" i="4"/>
  <c r="I724" i="4" s="1"/>
  <c r="J724" i="4" s="1"/>
  <c r="A723" i="4"/>
  <c r="I723" i="4" s="1"/>
  <c r="J723" i="4" s="1"/>
  <c r="A722" i="4"/>
  <c r="I722" i="4" s="1"/>
  <c r="J722" i="4" s="1"/>
  <c r="A721" i="4"/>
  <c r="I721" i="4" s="1"/>
  <c r="J721" i="4" s="1"/>
  <c r="A720" i="4"/>
  <c r="I720" i="4" s="1"/>
  <c r="J720" i="4" s="1"/>
  <c r="I719" i="4"/>
  <c r="J719" i="4" s="1"/>
  <c r="A719" i="4"/>
  <c r="A718" i="4"/>
  <c r="I718" i="4" s="1"/>
  <c r="J718" i="4" s="1"/>
  <c r="A717" i="4"/>
  <c r="I717" i="4" s="1"/>
  <c r="J717" i="4" s="1"/>
  <c r="A716" i="4"/>
  <c r="I716" i="4" s="1"/>
  <c r="J716" i="4" s="1"/>
  <c r="A715" i="4"/>
  <c r="I715" i="4" s="1"/>
  <c r="J715" i="4" s="1"/>
  <c r="A714" i="4"/>
  <c r="I714" i="4" s="1"/>
  <c r="J714" i="4" s="1"/>
  <c r="A713" i="4"/>
  <c r="I713" i="4" s="1"/>
  <c r="J713" i="4" s="1"/>
  <c r="A712" i="4"/>
  <c r="I712" i="4" s="1"/>
  <c r="J712" i="4" s="1"/>
  <c r="I711" i="4"/>
  <c r="J711" i="4" s="1"/>
  <c r="A711" i="4"/>
  <c r="A710" i="4"/>
  <c r="I710" i="4" s="1"/>
  <c r="J710" i="4" s="1"/>
  <c r="A709" i="4"/>
  <c r="I709" i="4" s="1"/>
  <c r="J709" i="4" s="1"/>
  <c r="A708" i="4"/>
  <c r="I708" i="4" s="1"/>
  <c r="J708" i="4" s="1"/>
  <c r="A707" i="4"/>
  <c r="I707" i="4" s="1"/>
  <c r="J707" i="4" s="1"/>
  <c r="A706" i="4"/>
  <c r="I706" i="4" s="1"/>
  <c r="J706" i="4" s="1"/>
  <c r="A705" i="4"/>
  <c r="I705" i="4" s="1"/>
  <c r="J705" i="4" s="1"/>
  <c r="A704" i="4"/>
  <c r="I704" i="4" s="1"/>
  <c r="J704" i="4" s="1"/>
  <c r="I703" i="4"/>
  <c r="J703" i="4" s="1"/>
  <c r="A703" i="4"/>
  <c r="A702" i="4"/>
  <c r="I702" i="4" s="1"/>
  <c r="J702" i="4" s="1"/>
  <c r="A701" i="4"/>
  <c r="I701" i="4" s="1"/>
  <c r="J701" i="4" s="1"/>
  <c r="A700" i="4"/>
  <c r="I700" i="4" s="1"/>
  <c r="J700" i="4" s="1"/>
  <c r="A699" i="4"/>
  <c r="I699" i="4" s="1"/>
  <c r="J699" i="4" s="1"/>
  <c r="A698" i="4"/>
  <c r="I698" i="4" s="1"/>
  <c r="J698" i="4" s="1"/>
  <c r="A697" i="4"/>
  <c r="I697" i="4" s="1"/>
  <c r="J697" i="4" s="1"/>
  <c r="A696" i="4"/>
  <c r="I696" i="4" s="1"/>
  <c r="J696" i="4" s="1"/>
  <c r="I695" i="4"/>
  <c r="J695" i="4" s="1"/>
  <c r="A695" i="4"/>
  <c r="A694" i="4"/>
  <c r="I694" i="4" s="1"/>
  <c r="J694" i="4" s="1"/>
  <c r="A693" i="4"/>
  <c r="I693" i="4" s="1"/>
  <c r="J693" i="4" s="1"/>
  <c r="A692" i="4"/>
  <c r="I692" i="4" s="1"/>
  <c r="J692" i="4" s="1"/>
  <c r="A691" i="4"/>
  <c r="I691" i="4" s="1"/>
  <c r="J691" i="4" s="1"/>
  <c r="A690" i="4"/>
  <c r="I690" i="4" s="1"/>
  <c r="J690" i="4" s="1"/>
  <c r="A689" i="4"/>
  <c r="I689" i="4" s="1"/>
  <c r="J689" i="4" s="1"/>
  <c r="A688" i="4"/>
  <c r="I688" i="4" s="1"/>
  <c r="J688" i="4" s="1"/>
  <c r="I687" i="4"/>
  <c r="J687" i="4" s="1"/>
  <c r="A687" i="4"/>
  <c r="A686" i="4"/>
  <c r="I686" i="4" s="1"/>
  <c r="J686" i="4" s="1"/>
  <c r="A685" i="4"/>
  <c r="I685" i="4" s="1"/>
  <c r="J685" i="4" s="1"/>
  <c r="A684" i="4"/>
  <c r="I684" i="4" s="1"/>
  <c r="J684" i="4" s="1"/>
  <c r="I683" i="4"/>
  <c r="J683" i="4" s="1"/>
  <c r="A683" i="4"/>
  <c r="A682" i="4"/>
  <c r="I682" i="4" s="1"/>
  <c r="J682" i="4" s="1"/>
  <c r="A681" i="4"/>
  <c r="I681" i="4" s="1"/>
  <c r="J681" i="4" s="1"/>
  <c r="A680" i="4"/>
  <c r="I680" i="4" s="1"/>
  <c r="J680" i="4" s="1"/>
  <c r="A679" i="4"/>
  <c r="I679" i="4" s="1"/>
  <c r="J679" i="4" s="1"/>
  <c r="A678" i="4"/>
  <c r="I678" i="4" s="1"/>
  <c r="J678" i="4" s="1"/>
  <c r="A677" i="4"/>
  <c r="I677" i="4" s="1"/>
  <c r="J677" i="4" s="1"/>
  <c r="A676" i="4"/>
  <c r="I676" i="4" s="1"/>
  <c r="J676" i="4" s="1"/>
  <c r="I675" i="4"/>
  <c r="J675" i="4" s="1"/>
  <c r="A675" i="4"/>
  <c r="A674" i="4"/>
  <c r="I674" i="4" s="1"/>
  <c r="J674" i="4" s="1"/>
  <c r="A673" i="4"/>
  <c r="I673" i="4" s="1"/>
  <c r="J673" i="4" s="1"/>
  <c r="A672" i="4"/>
  <c r="I672" i="4" s="1"/>
  <c r="J672" i="4" s="1"/>
  <c r="A671" i="4"/>
  <c r="I671" i="4" s="1"/>
  <c r="J671" i="4" s="1"/>
  <c r="A670" i="4"/>
  <c r="I670" i="4" s="1"/>
  <c r="J670" i="4" s="1"/>
  <c r="A669" i="4"/>
  <c r="I669" i="4" s="1"/>
  <c r="J669" i="4" s="1"/>
  <c r="A668" i="4"/>
  <c r="I668" i="4" s="1"/>
  <c r="J668" i="4" s="1"/>
  <c r="I667" i="4"/>
  <c r="J667" i="4" s="1"/>
  <c r="A667" i="4"/>
  <c r="A666" i="4"/>
  <c r="I666" i="4" s="1"/>
  <c r="J666" i="4" s="1"/>
  <c r="A665" i="4"/>
  <c r="I665" i="4" s="1"/>
  <c r="J665" i="4" s="1"/>
  <c r="A664" i="4"/>
  <c r="I664" i="4" s="1"/>
  <c r="J664" i="4" s="1"/>
  <c r="A663" i="4"/>
  <c r="I663" i="4" s="1"/>
  <c r="J663" i="4" s="1"/>
  <c r="A662" i="4"/>
  <c r="I662" i="4" s="1"/>
  <c r="J662" i="4" s="1"/>
  <c r="A661" i="4"/>
  <c r="I661" i="4" s="1"/>
  <c r="J661" i="4" s="1"/>
  <c r="A660" i="4"/>
  <c r="I660" i="4" s="1"/>
  <c r="J660" i="4" s="1"/>
  <c r="I659" i="4"/>
  <c r="J659" i="4" s="1"/>
  <c r="A659" i="4"/>
  <c r="A658" i="4"/>
  <c r="I658" i="4" s="1"/>
  <c r="J658" i="4" s="1"/>
  <c r="A657" i="4"/>
  <c r="I657" i="4" s="1"/>
  <c r="J657" i="4" s="1"/>
  <c r="A656" i="4"/>
  <c r="I656" i="4" s="1"/>
  <c r="J656" i="4" s="1"/>
  <c r="A655" i="4"/>
  <c r="I655" i="4" s="1"/>
  <c r="J655" i="4" s="1"/>
  <c r="A654" i="4"/>
  <c r="I654" i="4" s="1"/>
  <c r="J654" i="4" s="1"/>
  <c r="A653" i="4"/>
  <c r="I653" i="4" s="1"/>
  <c r="J653" i="4" s="1"/>
  <c r="A652" i="4"/>
  <c r="I652" i="4" s="1"/>
  <c r="J652" i="4" s="1"/>
  <c r="I651" i="4"/>
  <c r="J651" i="4" s="1"/>
  <c r="A651" i="4"/>
  <c r="A650" i="4"/>
  <c r="I650" i="4" s="1"/>
  <c r="J650" i="4" s="1"/>
  <c r="A649" i="4"/>
  <c r="I649" i="4" s="1"/>
  <c r="J649" i="4" s="1"/>
  <c r="A648" i="4"/>
  <c r="I648" i="4" s="1"/>
  <c r="J648" i="4" s="1"/>
  <c r="A647" i="4"/>
  <c r="I647" i="4" s="1"/>
  <c r="J647" i="4" s="1"/>
  <c r="A646" i="4"/>
  <c r="I646" i="4" s="1"/>
  <c r="J646" i="4" s="1"/>
  <c r="A645" i="4"/>
  <c r="I645" i="4" s="1"/>
  <c r="J645" i="4" s="1"/>
  <c r="A644" i="4"/>
  <c r="I644" i="4" s="1"/>
  <c r="J644" i="4" s="1"/>
  <c r="I643" i="4"/>
  <c r="J643" i="4" s="1"/>
  <c r="A643" i="4"/>
  <c r="A642" i="4"/>
  <c r="I642" i="4" s="1"/>
  <c r="J642" i="4" s="1"/>
  <c r="A641" i="4"/>
  <c r="I641" i="4" s="1"/>
  <c r="J641" i="4" s="1"/>
  <c r="A640" i="4"/>
  <c r="I640" i="4" s="1"/>
  <c r="J640" i="4" s="1"/>
  <c r="A639" i="4"/>
  <c r="I639" i="4" s="1"/>
  <c r="J639" i="4" s="1"/>
  <c r="A638" i="4"/>
  <c r="I638" i="4" s="1"/>
  <c r="J638" i="4" s="1"/>
  <c r="A637" i="4"/>
  <c r="I637" i="4" s="1"/>
  <c r="J637" i="4" s="1"/>
  <c r="A636" i="4"/>
  <c r="I636" i="4" s="1"/>
  <c r="J636" i="4" s="1"/>
  <c r="I635" i="4"/>
  <c r="J635" i="4" s="1"/>
  <c r="A635" i="4"/>
  <c r="A634" i="4"/>
  <c r="I634" i="4" s="1"/>
  <c r="J634" i="4" s="1"/>
  <c r="A633" i="4"/>
  <c r="I633" i="4" s="1"/>
  <c r="J633" i="4" s="1"/>
  <c r="A632" i="4"/>
  <c r="I632" i="4" s="1"/>
  <c r="J632" i="4" s="1"/>
  <c r="A631" i="4"/>
  <c r="I631" i="4" s="1"/>
  <c r="J631" i="4" s="1"/>
  <c r="A630" i="4"/>
  <c r="I630" i="4" s="1"/>
  <c r="J630" i="4" s="1"/>
  <c r="A629" i="4"/>
  <c r="I629" i="4" s="1"/>
  <c r="J629" i="4" s="1"/>
  <c r="A628" i="4"/>
  <c r="I628" i="4" s="1"/>
  <c r="J628" i="4" s="1"/>
  <c r="I627" i="4"/>
  <c r="J627" i="4" s="1"/>
  <c r="A627" i="4"/>
  <c r="A626" i="4"/>
  <c r="I626" i="4" s="1"/>
  <c r="J626" i="4" s="1"/>
  <c r="A625" i="4"/>
  <c r="I625" i="4" s="1"/>
  <c r="J625" i="4" s="1"/>
  <c r="A624" i="4"/>
  <c r="I624" i="4" s="1"/>
  <c r="J624" i="4" s="1"/>
  <c r="A623" i="4"/>
  <c r="I623" i="4" s="1"/>
  <c r="J623" i="4" s="1"/>
  <c r="A622" i="4"/>
  <c r="I622" i="4" s="1"/>
  <c r="J622" i="4" s="1"/>
  <c r="A621" i="4"/>
  <c r="I621" i="4" s="1"/>
  <c r="J621" i="4" s="1"/>
  <c r="A620" i="4"/>
  <c r="I620" i="4" s="1"/>
  <c r="J620" i="4" s="1"/>
  <c r="I619" i="4"/>
  <c r="J619" i="4" s="1"/>
  <c r="A619" i="4"/>
  <c r="A618" i="4"/>
  <c r="I618" i="4" s="1"/>
  <c r="J618" i="4" s="1"/>
  <c r="A617" i="4"/>
  <c r="I617" i="4" s="1"/>
  <c r="J617" i="4" s="1"/>
  <c r="A616" i="4"/>
  <c r="I616" i="4" s="1"/>
  <c r="J616" i="4" s="1"/>
  <c r="A615" i="4"/>
  <c r="I615" i="4" s="1"/>
  <c r="J615" i="4" s="1"/>
  <c r="A614" i="4"/>
  <c r="I614" i="4" s="1"/>
  <c r="J614" i="4" s="1"/>
  <c r="A613" i="4"/>
  <c r="I613" i="4" s="1"/>
  <c r="J613" i="4" s="1"/>
  <c r="A612" i="4"/>
  <c r="I612" i="4" s="1"/>
  <c r="J612" i="4" s="1"/>
  <c r="I611" i="4"/>
  <c r="J611" i="4" s="1"/>
  <c r="A611" i="4"/>
  <c r="A610" i="4"/>
  <c r="I610" i="4" s="1"/>
  <c r="J610" i="4" s="1"/>
  <c r="A609" i="4"/>
  <c r="I609" i="4" s="1"/>
  <c r="J609" i="4" s="1"/>
  <c r="A608" i="4"/>
  <c r="I608" i="4" s="1"/>
  <c r="J608" i="4" s="1"/>
  <c r="A607" i="4"/>
  <c r="I607" i="4" s="1"/>
  <c r="J607" i="4" s="1"/>
  <c r="A606" i="4"/>
  <c r="I606" i="4" s="1"/>
  <c r="J606" i="4" s="1"/>
  <c r="A605" i="4"/>
  <c r="I605" i="4" s="1"/>
  <c r="J605" i="4" s="1"/>
  <c r="A604" i="4"/>
  <c r="I604" i="4" s="1"/>
  <c r="J604" i="4" s="1"/>
  <c r="I603" i="4"/>
  <c r="J603" i="4" s="1"/>
  <c r="A603" i="4"/>
  <c r="A602" i="4"/>
  <c r="I602" i="4" s="1"/>
  <c r="J602" i="4" s="1"/>
  <c r="A601" i="4"/>
  <c r="I601" i="4" s="1"/>
  <c r="J601" i="4" s="1"/>
  <c r="A600" i="4"/>
  <c r="I600" i="4" s="1"/>
  <c r="J600" i="4" s="1"/>
  <c r="A599" i="4"/>
  <c r="I599" i="4" s="1"/>
  <c r="J599" i="4" s="1"/>
  <c r="A598" i="4"/>
  <c r="I598" i="4" s="1"/>
  <c r="J598" i="4" s="1"/>
  <c r="A597" i="4"/>
  <c r="I597" i="4" s="1"/>
  <c r="J597" i="4" s="1"/>
  <c r="A596" i="4"/>
  <c r="I596" i="4" s="1"/>
  <c r="J596" i="4" s="1"/>
  <c r="I595" i="4"/>
  <c r="J595" i="4" s="1"/>
  <c r="A595" i="4"/>
  <c r="A594" i="4"/>
  <c r="I594" i="4" s="1"/>
  <c r="J594" i="4" s="1"/>
  <c r="A593" i="4"/>
  <c r="I593" i="4" s="1"/>
  <c r="J593" i="4" s="1"/>
  <c r="A592" i="4"/>
  <c r="I592" i="4" s="1"/>
  <c r="J592" i="4" s="1"/>
  <c r="A591" i="4"/>
  <c r="I591" i="4" s="1"/>
  <c r="J591" i="4" s="1"/>
  <c r="A590" i="4"/>
  <c r="I590" i="4" s="1"/>
  <c r="J590" i="4" s="1"/>
  <c r="A589" i="4"/>
  <c r="I589" i="4" s="1"/>
  <c r="J589" i="4" s="1"/>
  <c r="A588" i="4"/>
  <c r="I588" i="4" s="1"/>
  <c r="J588" i="4" s="1"/>
  <c r="I587" i="4"/>
  <c r="J587" i="4" s="1"/>
  <c r="A587" i="4"/>
  <c r="A586" i="4"/>
  <c r="I586" i="4" s="1"/>
  <c r="J586" i="4" s="1"/>
  <c r="A585" i="4"/>
  <c r="I585" i="4" s="1"/>
  <c r="J585" i="4" s="1"/>
  <c r="A584" i="4"/>
  <c r="I584" i="4" s="1"/>
  <c r="J584" i="4" s="1"/>
  <c r="A583" i="4"/>
  <c r="I583" i="4" s="1"/>
  <c r="J583" i="4" s="1"/>
  <c r="A582" i="4"/>
  <c r="I582" i="4" s="1"/>
  <c r="J582" i="4" s="1"/>
  <c r="A581" i="4"/>
  <c r="I581" i="4" s="1"/>
  <c r="J581" i="4" s="1"/>
  <c r="A580" i="4"/>
  <c r="I580" i="4" s="1"/>
  <c r="J580" i="4" s="1"/>
  <c r="I579" i="4"/>
  <c r="J579" i="4" s="1"/>
  <c r="A579" i="4"/>
  <c r="A578" i="4"/>
  <c r="I578" i="4" s="1"/>
  <c r="J578" i="4" s="1"/>
  <c r="A577" i="4"/>
  <c r="I577" i="4" s="1"/>
  <c r="J577" i="4" s="1"/>
  <c r="A576" i="4"/>
  <c r="I576" i="4" s="1"/>
  <c r="J576" i="4" s="1"/>
  <c r="A575" i="4"/>
  <c r="I575" i="4" s="1"/>
  <c r="J575" i="4" s="1"/>
  <c r="A574" i="4"/>
  <c r="I574" i="4" s="1"/>
  <c r="J574" i="4" s="1"/>
  <c r="A573" i="4"/>
  <c r="I573" i="4" s="1"/>
  <c r="J573" i="4" s="1"/>
  <c r="A572" i="4"/>
  <c r="I572" i="4" s="1"/>
  <c r="J572" i="4" s="1"/>
  <c r="I571" i="4"/>
  <c r="J571" i="4" s="1"/>
  <c r="A571" i="4"/>
  <c r="A570" i="4"/>
  <c r="I570" i="4" s="1"/>
  <c r="J570" i="4" s="1"/>
  <c r="A569" i="4"/>
  <c r="I569" i="4" s="1"/>
  <c r="J569" i="4" s="1"/>
  <c r="A568" i="4"/>
  <c r="I568" i="4" s="1"/>
  <c r="J568" i="4" s="1"/>
  <c r="A567" i="4"/>
  <c r="I567" i="4" s="1"/>
  <c r="J567" i="4" s="1"/>
  <c r="A566" i="4"/>
  <c r="I566" i="4" s="1"/>
  <c r="J566" i="4" s="1"/>
  <c r="A565" i="4"/>
  <c r="I565" i="4" s="1"/>
  <c r="J565" i="4" s="1"/>
  <c r="A564" i="4"/>
  <c r="I564" i="4" s="1"/>
  <c r="J564" i="4" s="1"/>
  <c r="I563" i="4"/>
  <c r="J563" i="4" s="1"/>
  <c r="A563" i="4"/>
  <c r="A562" i="4"/>
  <c r="I562" i="4" s="1"/>
  <c r="J562" i="4" s="1"/>
  <c r="A561" i="4"/>
  <c r="I561" i="4" s="1"/>
  <c r="J561" i="4" s="1"/>
  <c r="A560" i="4"/>
  <c r="I560" i="4" s="1"/>
  <c r="J560" i="4" s="1"/>
  <c r="A559" i="4"/>
  <c r="I559" i="4" s="1"/>
  <c r="J559" i="4" s="1"/>
  <c r="A558" i="4"/>
  <c r="I558" i="4" s="1"/>
  <c r="J558" i="4" s="1"/>
  <c r="A557" i="4"/>
  <c r="I557" i="4" s="1"/>
  <c r="J557" i="4" s="1"/>
  <c r="A556" i="4"/>
  <c r="I556" i="4" s="1"/>
  <c r="J556" i="4" s="1"/>
  <c r="I555" i="4"/>
  <c r="J555" i="4" s="1"/>
  <c r="A555" i="4"/>
  <c r="A554" i="4"/>
  <c r="I554" i="4" s="1"/>
  <c r="J554" i="4" s="1"/>
  <c r="A553" i="4"/>
  <c r="I553" i="4" s="1"/>
  <c r="J553" i="4" s="1"/>
  <c r="A552" i="4"/>
  <c r="I552" i="4" s="1"/>
  <c r="J552" i="4" s="1"/>
  <c r="A551" i="4"/>
  <c r="I551" i="4" s="1"/>
  <c r="J551" i="4" s="1"/>
  <c r="A550" i="4"/>
  <c r="I550" i="4" s="1"/>
  <c r="J550" i="4" s="1"/>
  <c r="A549" i="4"/>
  <c r="I549" i="4" s="1"/>
  <c r="J549" i="4" s="1"/>
  <c r="A548" i="4"/>
  <c r="I548" i="4" s="1"/>
  <c r="J548" i="4" s="1"/>
  <c r="A547" i="4"/>
  <c r="I547" i="4" s="1"/>
  <c r="J547" i="4" s="1"/>
  <c r="A546" i="4"/>
  <c r="I546" i="4" s="1"/>
  <c r="J546" i="4" s="1"/>
  <c r="A545" i="4"/>
  <c r="I545" i="4" s="1"/>
  <c r="J545" i="4" s="1"/>
  <c r="A544" i="4"/>
  <c r="I544" i="4" s="1"/>
  <c r="J544" i="4" s="1"/>
  <c r="A543" i="4"/>
  <c r="I543" i="4" s="1"/>
  <c r="J543" i="4" s="1"/>
  <c r="A542" i="4"/>
  <c r="I542" i="4" s="1"/>
  <c r="J542" i="4" s="1"/>
  <c r="A541" i="4"/>
  <c r="I541" i="4" s="1"/>
  <c r="J541" i="4" s="1"/>
  <c r="A540" i="4"/>
  <c r="I540" i="4" s="1"/>
  <c r="J540" i="4" s="1"/>
  <c r="A539" i="4"/>
  <c r="I539" i="4" s="1"/>
  <c r="J539" i="4" s="1"/>
  <c r="A538" i="4"/>
  <c r="I538" i="4" s="1"/>
  <c r="J538" i="4" s="1"/>
  <c r="A537" i="4"/>
  <c r="I537" i="4" s="1"/>
  <c r="J537" i="4" s="1"/>
  <c r="A536" i="4"/>
  <c r="I536" i="4" s="1"/>
  <c r="J536" i="4" s="1"/>
  <c r="A535" i="4"/>
  <c r="I535" i="4" s="1"/>
  <c r="J535" i="4" s="1"/>
  <c r="A534" i="4"/>
  <c r="I534" i="4" s="1"/>
  <c r="J534" i="4" s="1"/>
  <c r="A533" i="4"/>
  <c r="I533" i="4" s="1"/>
  <c r="J533" i="4" s="1"/>
  <c r="A532" i="4"/>
  <c r="I532" i="4" s="1"/>
  <c r="J532" i="4" s="1"/>
  <c r="A531" i="4"/>
  <c r="I531" i="4" s="1"/>
  <c r="J531" i="4" s="1"/>
  <c r="A530" i="4"/>
  <c r="I530" i="4" s="1"/>
  <c r="J530" i="4" s="1"/>
  <c r="A529" i="4"/>
  <c r="I529" i="4" s="1"/>
  <c r="J529" i="4" s="1"/>
  <c r="A528" i="4"/>
  <c r="I528" i="4" s="1"/>
  <c r="J528" i="4" s="1"/>
  <c r="A527" i="4"/>
  <c r="I527" i="4" s="1"/>
  <c r="J527" i="4" s="1"/>
  <c r="A526" i="4"/>
  <c r="I526" i="4" s="1"/>
  <c r="J526" i="4" s="1"/>
  <c r="I525" i="4"/>
  <c r="J525" i="4" s="1"/>
  <c r="A525" i="4"/>
  <c r="I524" i="4"/>
  <c r="J524" i="4" s="1"/>
  <c r="A524" i="4"/>
  <c r="I523" i="4"/>
  <c r="J523" i="4" s="1"/>
  <c r="A523" i="4"/>
  <c r="A522" i="4"/>
  <c r="I522" i="4" s="1"/>
  <c r="J522" i="4" s="1"/>
  <c r="A521" i="4"/>
  <c r="I521" i="4" s="1"/>
  <c r="J521" i="4" s="1"/>
  <c r="I520" i="4"/>
  <c r="J520" i="4" s="1"/>
  <c r="A520" i="4"/>
  <c r="I519" i="4"/>
  <c r="J519" i="4" s="1"/>
  <c r="A519" i="4"/>
  <c r="A518" i="4"/>
  <c r="I518" i="4" s="1"/>
  <c r="J518" i="4" s="1"/>
  <c r="I517" i="4"/>
  <c r="J517" i="4" s="1"/>
  <c r="A517" i="4"/>
  <c r="I516" i="4"/>
  <c r="J516" i="4" s="1"/>
  <c r="A516" i="4"/>
  <c r="I515" i="4"/>
  <c r="J515" i="4" s="1"/>
  <c r="A515" i="4"/>
  <c r="A514" i="4"/>
  <c r="I514" i="4" s="1"/>
  <c r="J514" i="4" s="1"/>
  <c r="A513" i="4"/>
  <c r="I513" i="4" s="1"/>
  <c r="J513" i="4" s="1"/>
  <c r="A512" i="4"/>
  <c r="I512" i="4" s="1"/>
  <c r="J512" i="4" s="1"/>
  <c r="A511" i="4"/>
  <c r="I511" i="4" s="1"/>
  <c r="J511" i="4" s="1"/>
  <c r="A510" i="4"/>
  <c r="I510" i="4" s="1"/>
  <c r="J510" i="4" s="1"/>
  <c r="A509" i="4"/>
  <c r="I509" i="4" s="1"/>
  <c r="J509" i="4" s="1"/>
  <c r="A508" i="4"/>
  <c r="I508" i="4" s="1"/>
  <c r="J508" i="4" s="1"/>
  <c r="A507" i="4"/>
  <c r="I507" i="4" s="1"/>
  <c r="J507" i="4" s="1"/>
  <c r="A506" i="4"/>
  <c r="I506" i="4" s="1"/>
  <c r="J506" i="4" s="1"/>
  <c r="A505" i="4"/>
  <c r="I505" i="4" s="1"/>
  <c r="J505" i="4" s="1"/>
  <c r="A504" i="4"/>
  <c r="I504" i="4" s="1"/>
  <c r="J504" i="4" s="1"/>
  <c r="A503" i="4"/>
  <c r="I503" i="4" s="1"/>
  <c r="J503" i="4" s="1"/>
  <c r="A502" i="4"/>
  <c r="I502" i="4" s="1"/>
  <c r="J502" i="4" s="1"/>
  <c r="A501" i="4"/>
  <c r="I501" i="4" s="1"/>
  <c r="J501" i="4" s="1"/>
  <c r="A500" i="4"/>
  <c r="I500" i="4" s="1"/>
  <c r="J500" i="4" s="1"/>
  <c r="A499" i="4"/>
  <c r="I499" i="4" s="1"/>
  <c r="J499" i="4" s="1"/>
  <c r="A498" i="4"/>
  <c r="I498" i="4" s="1"/>
  <c r="J498" i="4" s="1"/>
  <c r="A497" i="4"/>
  <c r="I497" i="4" s="1"/>
  <c r="J497" i="4" s="1"/>
  <c r="A496" i="4"/>
  <c r="I496" i="4" s="1"/>
  <c r="J496" i="4" s="1"/>
  <c r="A495" i="4"/>
  <c r="I495" i="4" s="1"/>
  <c r="J495" i="4" s="1"/>
  <c r="A494" i="4"/>
  <c r="I494" i="4" s="1"/>
  <c r="J494" i="4" s="1"/>
  <c r="A493" i="4"/>
  <c r="I493" i="4" s="1"/>
  <c r="J493" i="4" s="1"/>
  <c r="A492" i="4"/>
  <c r="I492" i="4" s="1"/>
  <c r="J492" i="4" s="1"/>
  <c r="A491" i="4"/>
  <c r="I491" i="4" s="1"/>
  <c r="J491" i="4" s="1"/>
  <c r="A490" i="4"/>
  <c r="I490" i="4" s="1"/>
  <c r="J490" i="4" s="1"/>
  <c r="A489" i="4"/>
  <c r="I489" i="4" s="1"/>
  <c r="J489" i="4" s="1"/>
  <c r="A488" i="4"/>
  <c r="I488" i="4" s="1"/>
  <c r="J488" i="4" s="1"/>
  <c r="A487" i="4"/>
  <c r="I487" i="4" s="1"/>
  <c r="J487" i="4" s="1"/>
  <c r="A486" i="4"/>
  <c r="I486" i="4" s="1"/>
  <c r="J486" i="4" s="1"/>
  <c r="A485" i="4"/>
  <c r="I485" i="4" s="1"/>
  <c r="J485" i="4" s="1"/>
  <c r="A484" i="4"/>
  <c r="I484" i="4" s="1"/>
  <c r="J484" i="4" s="1"/>
  <c r="A483" i="4"/>
  <c r="I483" i="4" s="1"/>
  <c r="J483" i="4" s="1"/>
  <c r="A482" i="4"/>
  <c r="I482" i="4" s="1"/>
  <c r="J482" i="4" s="1"/>
  <c r="A481" i="4"/>
  <c r="I481" i="4" s="1"/>
  <c r="J481" i="4" s="1"/>
  <c r="A480" i="4"/>
  <c r="I480" i="4" s="1"/>
  <c r="J480" i="4" s="1"/>
  <c r="A479" i="4"/>
  <c r="I479" i="4" s="1"/>
  <c r="J479" i="4" s="1"/>
  <c r="A478" i="4"/>
  <c r="I478" i="4" s="1"/>
  <c r="J478" i="4" s="1"/>
  <c r="A477" i="4"/>
  <c r="I477" i="4" s="1"/>
  <c r="J477" i="4" s="1"/>
  <c r="A476" i="4"/>
  <c r="I476" i="4" s="1"/>
  <c r="J476" i="4" s="1"/>
  <c r="A475" i="4"/>
  <c r="I475" i="4" s="1"/>
  <c r="J475" i="4" s="1"/>
  <c r="A474" i="4"/>
  <c r="I474" i="4" s="1"/>
  <c r="J474" i="4" s="1"/>
  <c r="A473" i="4"/>
  <c r="I473" i="4" s="1"/>
  <c r="J473" i="4" s="1"/>
  <c r="A472" i="4"/>
  <c r="I472" i="4" s="1"/>
  <c r="J472" i="4" s="1"/>
  <c r="A471" i="4"/>
  <c r="I471" i="4" s="1"/>
  <c r="J471" i="4" s="1"/>
  <c r="A470" i="4"/>
  <c r="I470" i="4" s="1"/>
  <c r="J470" i="4" s="1"/>
  <c r="A469" i="4"/>
  <c r="I469" i="4" s="1"/>
  <c r="J469" i="4" s="1"/>
  <c r="A468" i="4"/>
  <c r="I468" i="4" s="1"/>
  <c r="J468" i="4" s="1"/>
  <c r="A467" i="4"/>
  <c r="I467" i="4" s="1"/>
  <c r="J467" i="4" s="1"/>
  <c r="A466" i="4"/>
  <c r="I466" i="4" s="1"/>
  <c r="J466" i="4" s="1"/>
  <c r="A465" i="4"/>
  <c r="I465" i="4" s="1"/>
  <c r="J465" i="4" s="1"/>
  <c r="A464" i="4"/>
  <c r="I464" i="4" s="1"/>
  <c r="J464" i="4" s="1"/>
  <c r="A463" i="4"/>
  <c r="I463" i="4" s="1"/>
  <c r="J463" i="4" s="1"/>
  <c r="A462" i="4"/>
  <c r="I462" i="4" s="1"/>
  <c r="J462" i="4" s="1"/>
  <c r="A461" i="4"/>
  <c r="I461" i="4" s="1"/>
  <c r="J461" i="4" s="1"/>
  <c r="A460" i="4"/>
  <c r="I460" i="4" s="1"/>
  <c r="J460" i="4" s="1"/>
  <c r="A459" i="4"/>
  <c r="I459" i="4" s="1"/>
  <c r="J459" i="4" s="1"/>
  <c r="A458" i="4"/>
  <c r="I458" i="4" s="1"/>
  <c r="J458" i="4" s="1"/>
  <c r="A457" i="4"/>
  <c r="I457" i="4" s="1"/>
  <c r="J457" i="4" s="1"/>
  <c r="A456" i="4"/>
  <c r="I456" i="4" s="1"/>
  <c r="J456" i="4" s="1"/>
  <c r="A455" i="4"/>
  <c r="I455" i="4" s="1"/>
  <c r="J455" i="4" s="1"/>
  <c r="A454" i="4"/>
  <c r="I454" i="4" s="1"/>
  <c r="J454" i="4" s="1"/>
  <c r="A453" i="4"/>
  <c r="I453" i="4" s="1"/>
  <c r="J453" i="4" s="1"/>
  <c r="A452" i="4"/>
  <c r="I452" i="4" s="1"/>
  <c r="J452" i="4" s="1"/>
  <c r="A451" i="4"/>
  <c r="I451" i="4" s="1"/>
  <c r="J451" i="4" s="1"/>
  <c r="A450" i="4"/>
  <c r="I450" i="4" s="1"/>
  <c r="J450" i="4" s="1"/>
  <c r="A449" i="4"/>
  <c r="I449" i="4" s="1"/>
  <c r="J449" i="4" s="1"/>
  <c r="A448" i="4"/>
  <c r="I448" i="4" s="1"/>
  <c r="J448" i="4" s="1"/>
  <c r="A447" i="4"/>
  <c r="I447" i="4" s="1"/>
  <c r="J447" i="4" s="1"/>
  <c r="A446" i="4"/>
  <c r="I446" i="4" s="1"/>
  <c r="J446" i="4" s="1"/>
  <c r="A445" i="4"/>
  <c r="I445" i="4" s="1"/>
  <c r="J445" i="4" s="1"/>
  <c r="A444" i="4"/>
  <c r="I444" i="4" s="1"/>
  <c r="J444" i="4" s="1"/>
  <c r="A443" i="4"/>
  <c r="I443" i="4" s="1"/>
  <c r="J443" i="4" s="1"/>
  <c r="A442" i="4"/>
  <c r="I442" i="4" s="1"/>
  <c r="J442" i="4" s="1"/>
  <c r="A441" i="4"/>
  <c r="I441" i="4" s="1"/>
  <c r="J441" i="4" s="1"/>
  <c r="A440" i="4"/>
  <c r="I440" i="4" s="1"/>
  <c r="J440" i="4" s="1"/>
  <c r="A439" i="4"/>
  <c r="I439" i="4" s="1"/>
  <c r="J439" i="4" s="1"/>
  <c r="I438" i="4"/>
  <c r="J438" i="4" s="1"/>
  <c r="A438" i="4"/>
  <c r="A437" i="4"/>
  <c r="I437" i="4" s="1"/>
  <c r="J437" i="4" s="1"/>
  <c r="I436" i="4"/>
  <c r="J436" i="4" s="1"/>
  <c r="A436" i="4"/>
  <c r="A435" i="4"/>
  <c r="I435" i="4" s="1"/>
  <c r="J435" i="4" s="1"/>
  <c r="I434" i="4"/>
  <c r="J434" i="4" s="1"/>
  <c r="A434" i="4"/>
  <c r="A433" i="4"/>
  <c r="I433" i="4" s="1"/>
  <c r="J433" i="4" s="1"/>
  <c r="I432" i="4"/>
  <c r="J432" i="4" s="1"/>
  <c r="A432" i="4"/>
  <c r="A431" i="4"/>
  <c r="I431" i="4" s="1"/>
  <c r="J431" i="4" s="1"/>
  <c r="I430" i="4"/>
  <c r="J430" i="4" s="1"/>
  <c r="A430" i="4"/>
  <c r="A429" i="4"/>
  <c r="I429" i="4" s="1"/>
  <c r="J429" i="4" s="1"/>
  <c r="I428" i="4"/>
  <c r="J428" i="4" s="1"/>
  <c r="A428" i="4"/>
  <c r="A427" i="4"/>
  <c r="I427" i="4" s="1"/>
  <c r="J427" i="4" s="1"/>
  <c r="I426" i="4"/>
  <c r="J426" i="4" s="1"/>
  <c r="A426" i="4"/>
  <c r="A425" i="4"/>
  <c r="I425" i="4" s="1"/>
  <c r="J425" i="4" s="1"/>
  <c r="I424" i="4"/>
  <c r="J424" i="4" s="1"/>
  <c r="A424" i="4"/>
  <c r="A423" i="4"/>
  <c r="I423" i="4" s="1"/>
  <c r="J423" i="4" s="1"/>
  <c r="I422" i="4"/>
  <c r="J422" i="4" s="1"/>
  <c r="A422" i="4"/>
  <c r="A421" i="4"/>
  <c r="I421" i="4" s="1"/>
  <c r="J421" i="4" s="1"/>
  <c r="I420" i="4"/>
  <c r="J420" i="4" s="1"/>
  <c r="A420" i="4"/>
  <c r="A419" i="4"/>
  <c r="I419" i="4" s="1"/>
  <c r="J419" i="4" s="1"/>
  <c r="I418" i="4"/>
  <c r="J418" i="4" s="1"/>
  <c r="A418" i="4"/>
  <c r="A417" i="4"/>
  <c r="I417" i="4" s="1"/>
  <c r="J417" i="4" s="1"/>
  <c r="I416" i="4"/>
  <c r="J416" i="4" s="1"/>
  <c r="A416" i="4"/>
  <c r="A415" i="4"/>
  <c r="I415" i="4" s="1"/>
  <c r="J415" i="4" s="1"/>
  <c r="I414" i="4"/>
  <c r="J414" i="4" s="1"/>
  <c r="A414" i="4"/>
  <c r="A413" i="4"/>
  <c r="I413" i="4" s="1"/>
  <c r="J413" i="4" s="1"/>
  <c r="I412" i="4"/>
  <c r="J412" i="4" s="1"/>
  <c r="A412" i="4"/>
  <c r="A411" i="4"/>
  <c r="I411" i="4" s="1"/>
  <c r="J411" i="4" s="1"/>
  <c r="I410" i="4"/>
  <c r="J410" i="4" s="1"/>
  <c r="A410" i="4"/>
  <c r="A409" i="4"/>
  <c r="I409" i="4" s="1"/>
  <c r="J409" i="4" s="1"/>
  <c r="I408" i="4"/>
  <c r="J408" i="4" s="1"/>
  <c r="A408" i="4"/>
  <c r="A407" i="4"/>
  <c r="I407" i="4" s="1"/>
  <c r="J407" i="4" s="1"/>
  <c r="I406" i="4"/>
  <c r="J406" i="4" s="1"/>
  <c r="A406" i="4"/>
  <c r="A405" i="4"/>
  <c r="I405" i="4" s="1"/>
  <c r="J405" i="4" s="1"/>
  <c r="I404" i="4"/>
  <c r="J404" i="4" s="1"/>
  <c r="A404" i="4"/>
  <c r="A403" i="4"/>
  <c r="I403" i="4" s="1"/>
  <c r="J403" i="4" s="1"/>
  <c r="I402" i="4"/>
  <c r="J402" i="4" s="1"/>
  <c r="A402" i="4"/>
  <c r="A401" i="4"/>
  <c r="I401" i="4" s="1"/>
  <c r="J401" i="4" s="1"/>
  <c r="I400" i="4"/>
  <c r="J400" i="4" s="1"/>
  <c r="A400" i="4"/>
  <c r="A399" i="4"/>
  <c r="I399" i="4" s="1"/>
  <c r="J399" i="4" s="1"/>
  <c r="I398" i="4"/>
  <c r="J398" i="4" s="1"/>
  <c r="A398" i="4"/>
  <c r="A397" i="4"/>
  <c r="I397" i="4" s="1"/>
  <c r="J397" i="4" s="1"/>
  <c r="I396" i="4"/>
  <c r="J396" i="4" s="1"/>
  <c r="A396" i="4"/>
  <c r="A395" i="4"/>
  <c r="I395" i="4" s="1"/>
  <c r="J395" i="4" s="1"/>
  <c r="I394" i="4"/>
  <c r="J394" i="4" s="1"/>
  <c r="A394" i="4"/>
  <c r="A393" i="4"/>
  <c r="I393" i="4" s="1"/>
  <c r="J393" i="4" s="1"/>
  <c r="I392" i="4"/>
  <c r="J392" i="4" s="1"/>
  <c r="A392" i="4"/>
  <c r="A391" i="4"/>
  <c r="I391" i="4" s="1"/>
  <c r="J391" i="4" s="1"/>
  <c r="I390" i="4"/>
  <c r="J390" i="4" s="1"/>
  <c r="A390" i="4"/>
  <c r="A389" i="4"/>
  <c r="I389" i="4" s="1"/>
  <c r="J389" i="4" s="1"/>
  <c r="I388" i="4"/>
  <c r="J388" i="4" s="1"/>
  <c r="A388" i="4"/>
  <c r="A387" i="4"/>
  <c r="I387" i="4" s="1"/>
  <c r="J387" i="4" s="1"/>
  <c r="I386" i="4"/>
  <c r="J386" i="4" s="1"/>
  <c r="A386" i="4"/>
  <c r="A385" i="4"/>
  <c r="I385" i="4" s="1"/>
  <c r="J385" i="4" s="1"/>
  <c r="I384" i="4"/>
  <c r="J384" i="4" s="1"/>
  <c r="A384" i="4"/>
  <c r="A383" i="4"/>
  <c r="I383" i="4" s="1"/>
  <c r="J383" i="4" s="1"/>
  <c r="I382" i="4"/>
  <c r="J382" i="4" s="1"/>
  <c r="A382" i="4"/>
  <c r="A381" i="4"/>
  <c r="I381" i="4" s="1"/>
  <c r="J381" i="4" s="1"/>
  <c r="I380" i="4"/>
  <c r="J380" i="4" s="1"/>
  <c r="A380" i="4"/>
  <c r="A379" i="4"/>
  <c r="I379" i="4" s="1"/>
  <c r="J379" i="4" s="1"/>
  <c r="I378" i="4"/>
  <c r="J378" i="4" s="1"/>
  <c r="A378" i="4"/>
  <c r="A377" i="4"/>
  <c r="I377" i="4" s="1"/>
  <c r="J377" i="4" s="1"/>
  <c r="I376" i="4"/>
  <c r="J376" i="4" s="1"/>
  <c r="A376" i="4"/>
  <c r="A375" i="4"/>
  <c r="I375" i="4" s="1"/>
  <c r="J375" i="4" s="1"/>
  <c r="I374" i="4"/>
  <c r="J374" i="4" s="1"/>
  <c r="A374" i="4"/>
  <c r="A373" i="4"/>
  <c r="I373" i="4" s="1"/>
  <c r="J373" i="4" s="1"/>
  <c r="I372" i="4"/>
  <c r="J372" i="4" s="1"/>
  <c r="A372" i="4"/>
  <c r="A371" i="4"/>
  <c r="I371" i="4" s="1"/>
  <c r="J371" i="4" s="1"/>
  <c r="I370" i="4"/>
  <c r="J370" i="4" s="1"/>
  <c r="A370" i="4"/>
  <c r="A369" i="4"/>
  <c r="I369" i="4" s="1"/>
  <c r="J369" i="4" s="1"/>
  <c r="I368" i="4"/>
  <c r="J368" i="4" s="1"/>
  <c r="A368" i="4"/>
  <c r="A367" i="4"/>
  <c r="I367" i="4" s="1"/>
  <c r="J367" i="4" s="1"/>
  <c r="I366" i="4"/>
  <c r="J366" i="4" s="1"/>
  <c r="A366" i="4"/>
  <c r="A365" i="4"/>
  <c r="I365" i="4" s="1"/>
  <c r="J365" i="4" s="1"/>
  <c r="I364" i="4"/>
  <c r="J364" i="4" s="1"/>
  <c r="A364" i="4"/>
  <c r="A363" i="4"/>
  <c r="I363" i="4" s="1"/>
  <c r="J363" i="4" s="1"/>
  <c r="I362" i="4"/>
  <c r="J362" i="4" s="1"/>
  <c r="A362" i="4"/>
  <c r="A361" i="4"/>
  <c r="I361" i="4" s="1"/>
  <c r="J361" i="4" s="1"/>
  <c r="I360" i="4"/>
  <c r="J360" i="4" s="1"/>
  <c r="A360" i="4"/>
  <c r="A359" i="4"/>
  <c r="I359" i="4" s="1"/>
  <c r="J359" i="4" s="1"/>
  <c r="I358" i="4"/>
  <c r="J358" i="4" s="1"/>
  <c r="A358" i="4"/>
  <c r="A357" i="4"/>
  <c r="I357" i="4" s="1"/>
  <c r="J357" i="4" s="1"/>
  <c r="I356" i="4"/>
  <c r="J356" i="4" s="1"/>
  <c r="A356" i="4"/>
  <c r="A355" i="4"/>
  <c r="I355" i="4" s="1"/>
  <c r="J355" i="4" s="1"/>
  <c r="I354" i="4"/>
  <c r="J354" i="4" s="1"/>
  <c r="A354" i="4"/>
  <c r="A353" i="4"/>
  <c r="I353" i="4" s="1"/>
  <c r="J353" i="4" s="1"/>
  <c r="I352" i="4"/>
  <c r="J352" i="4" s="1"/>
  <c r="A352" i="4"/>
  <c r="A351" i="4"/>
  <c r="I351" i="4" s="1"/>
  <c r="J351" i="4" s="1"/>
  <c r="I350" i="4"/>
  <c r="J350" i="4" s="1"/>
  <c r="A350" i="4"/>
  <c r="A349" i="4"/>
  <c r="I349" i="4" s="1"/>
  <c r="J349" i="4" s="1"/>
  <c r="I348" i="4"/>
  <c r="J348" i="4" s="1"/>
  <c r="A348" i="4"/>
  <c r="A347" i="4"/>
  <c r="I347" i="4" s="1"/>
  <c r="J347" i="4" s="1"/>
  <c r="I346" i="4"/>
  <c r="J346" i="4" s="1"/>
  <c r="A346" i="4"/>
  <c r="A345" i="4"/>
  <c r="I345" i="4" s="1"/>
  <c r="J345" i="4" s="1"/>
  <c r="I344" i="4"/>
  <c r="J344" i="4" s="1"/>
  <c r="A344" i="4"/>
  <c r="A343" i="4"/>
  <c r="I343" i="4" s="1"/>
  <c r="J343" i="4" s="1"/>
  <c r="I342" i="4"/>
  <c r="J342" i="4" s="1"/>
  <c r="A342" i="4"/>
  <c r="A341" i="4"/>
  <c r="I341" i="4" s="1"/>
  <c r="J341" i="4" s="1"/>
  <c r="I340" i="4"/>
  <c r="J340" i="4" s="1"/>
  <c r="A340" i="4"/>
  <c r="A339" i="4"/>
  <c r="I339" i="4" s="1"/>
  <c r="J339" i="4" s="1"/>
  <c r="I338" i="4"/>
  <c r="J338" i="4" s="1"/>
  <c r="A338" i="4"/>
  <c r="A337" i="4"/>
  <c r="I337" i="4" s="1"/>
  <c r="J337" i="4" s="1"/>
  <c r="I336" i="4"/>
  <c r="J336" i="4" s="1"/>
  <c r="A336" i="4"/>
  <c r="A335" i="4"/>
  <c r="I335" i="4" s="1"/>
  <c r="J335" i="4" s="1"/>
  <c r="I334" i="4"/>
  <c r="J334" i="4" s="1"/>
  <c r="A334" i="4"/>
  <c r="A333" i="4"/>
  <c r="I333" i="4" s="1"/>
  <c r="J333" i="4" s="1"/>
  <c r="I332" i="4"/>
  <c r="J332" i="4" s="1"/>
  <c r="A332" i="4"/>
  <c r="A331" i="4"/>
  <c r="I331" i="4" s="1"/>
  <c r="J331" i="4" s="1"/>
  <c r="I330" i="4"/>
  <c r="J330" i="4" s="1"/>
  <c r="A330" i="4"/>
  <c r="A329" i="4"/>
  <c r="I329" i="4" s="1"/>
  <c r="J329" i="4" s="1"/>
  <c r="I328" i="4"/>
  <c r="J328" i="4" s="1"/>
  <c r="A328" i="4"/>
  <c r="A327" i="4"/>
  <c r="I327" i="4" s="1"/>
  <c r="J327" i="4" s="1"/>
  <c r="I326" i="4"/>
  <c r="J326" i="4" s="1"/>
  <c r="A326" i="4"/>
  <c r="A325" i="4"/>
  <c r="I325" i="4" s="1"/>
  <c r="J325" i="4" s="1"/>
  <c r="I324" i="4"/>
  <c r="J324" i="4" s="1"/>
  <c r="A324" i="4"/>
  <c r="A323" i="4"/>
  <c r="I323" i="4" s="1"/>
  <c r="J323" i="4" s="1"/>
  <c r="I322" i="4"/>
  <c r="J322" i="4" s="1"/>
  <c r="A322" i="4"/>
  <c r="A321" i="4"/>
  <c r="I321" i="4" s="1"/>
  <c r="J321" i="4" s="1"/>
  <c r="I320" i="4"/>
  <c r="J320" i="4" s="1"/>
  <c r="A320" i="4"/>
  <c r="A319" i="4"/>
  <c r="I319" i="4" s="1"/>
  <c r="J319" i="4" s="1"/>
  <c r="I318" i="4"/>
  <c r="J318" i="4" s="1"/>
  <c r="A318" i="4"/>
  <c r="A317" i="4"/>
  <c r="I317" i="4" s="1"/>
  <c r="J317" i="4" s="1"/>
  <c r="I316" i="4"/>
  <c r="J316" i="4" s="1"/>
  <c r="A316" i="4"/>
  <c r="A315" i="4"/>
  <c r="I315" i="4" s="1"/>
  <c r="J315" i="4" s="1"/>
  <c r="I314" i="4"/>
  <c r="J314" i="4" s="1"/>
  <c r="A314" i="4"/>
  <c r="A313" i="4"/>
  <c r="I313" i="4" s="1"/>
  <c r="J313" i="4" s="1"/>
  <c r="I312" i="4"/>
  <c r="J312" i="4" s="1"/>
  <c r="A312" i="4"/>
  <c r="A311" i="4"/>
  <c r="I311" i="4" s="1"/>
  <c r="J311" i="4" s="1"/>
  <c r="I310" i="4"/>
  <c r="J310" i="4" s="1"/>
  <c r="A310" i="4"/>
  <c r="A309" i="4"/>
  <c r="I309" i="4" s="1"/>
  <c r="J309" i="4" s="1"/>
  <c r="I308" i="4"/>
  <c r="J308" i="4" s="1"/>
  <c r="A308" i="4"/>
  <c r="A307" i="4"/>
  <c r="I307" i="4" s="1"/>
  <c r="J307" i="4" s="1"/>
  <c r="I306" i="4"/>
  <c r="J306" i="4" s="1"/>
  <c r="A306" i="4"/>
  <c r="A305" i="4"/>
  <c r="I305" i="4" s="1"/>
  <c r="J305" i="4" s="1"/>
  <c r="I304" i="4"/>
  <c r="J304" i="4" s="1"/>
  <c r="A304" i="4"/>
  <c r="A303" i="4"/>
  <c r="I303" i="4" s="1"/>
  <c r="J303" i="4" s="1"/>
  <c r="I302" i="4"/>
  <c r="J302" i="4" s="1"/>
  <c r="A302" i="4"/>
  <c r="A301" i="4"/>
  <c r="I301" i="4" s="1"/>
  <c r="J301" i="4" s="1"/>
  <c r="I300" i="4"/>
  <c r="J300" i="4" s="1"/>
  <c r="A300" i="4"/>
  <c r="A299" i="4"/>
  <c r="I299" i="4" s="1"/>
  <c r="J299" i="4" s="1"/>
  <c r="I298" i="4"/>
  <c r="J298" i="4" s="1"/>
  <c r="A298" i="4"/>
  <c r="A297" i="4"/>
  <c r="I297" i="4" s="1"/>
  <c r="J297" i="4" s="1"/>
  <c r="I296" i="4"/>
  <c r="J296" i="4" s="1"/>
  <c r="A296" i="4"/>
  <c r="A295" i="4"/>
  <c r="I295" i="4" s="1"/>
  <c r="J295" i="4" s="1"/>
  <c r="I294" i="4"/>
  <c r="J294" i="4" s="1"/>
  <c r="A294" i="4"/>
  <c r="A293" i="4"/>
  <c r="I293" i="4" s="1"/>
  <c r="J293" i="4" s="1"/>
  <c r="I292" i="4"/>
  <c r="J292" i="4" s="1"/>
  <c r="A292" i="4"/>
  <c r="A291" i="4"/>
  <c r="I291" i="4" s="1"/>
  <c r="J291" i="4" s="1"/>
  <c r="I290" i="4"/>
  <c r="J290" i="4" s="1"/>
  <c r="A290" i="4"/>
  <c r="A289" i="4"/>
  <c r="I289" i="4" s="1"/>
  <c r="J289" i="4" s="1"/>
  <c r="I288" i="4"/>
  <c r="J288" i="4" s="1"/>
  <c r="A288" i="4"/>
  <c r="A287" i="4"/>
  <c r="I287" i="4" s="1"/>
  <c r="J287" i="4" s="1"/>
  <c r="I286" i="4"/>
  <c r="J286" i="4" s="1"/>
  <c r="A286" i="4"/>
  <c r="A285" i="4"/>
  <c r="I285" i="4" s="1"/>
  <c r="J285" i="4" s="1"/>
  <c r="I284" i="4"/>
  <c r="J284" i="4" s="1"/>
  <c r="A284" i="4"/>
  <c r="A283" i="4"/>
  <c r="I283" i="4" s="1"/>
  <c r="J283" i="4" s="1"/>
  <c r="I282" i="4"/>
  <c r="J282" i="4" s="1"/>
  <c r="A282" i="4"/>
  <c r="A281" i="4"/>
  <c r="I281" i="4" s="1"/>
  <c r="J281" i="4" s="1"/>
  <c r="I280" i="4"/>
  <c r="J280" i="4" s="1"/>
  <c r="A280" i="4"/>
  <c r="A279" i="4"/>
  <c r="I279" i="4" s="1"/>
  <c r="J279" i="4" s="1"/>
  <c r="I278" i="4"/>
  <c r="J278" i="4" s="1"/>
  <c r="A278" i="4"/>
  <c r="A277" i="4"/>
  <c r="I277" i="4" s="1"/>
  <c r="J277" i="4" s="1"/>
  <c r="I276" i="4"/>
  <c r="J276" i="4" s="1"/>
  <c r="A276" i="4"/>
  <c r="A275" i="4"/>
  <c r="I275" i="4" s="1"/>
  <c r="J275" i="4" s="1"/>
  <c r="I274" i="4"/>
  <c r="J274" i="4" s="1"/>
  <c r="A274" i="4"/>
  <c r="A273" i="4"/>
  <c r="I273" i="4" s="1"/>
  <c r="J273" i="4" s="1"/>
  <c r="I272" i="4"/>
  <c r="J272" i="4" s="1"/>
  <c r="A272" i="4"/>
  <c r="A271" i="4"/>
  <c r="I271" i="4" s="1"/>
  <c r="J271" i="4" s="1"/>
  <c r="I270" i="4"/>
  <c r="J270" i="4" s="1"/>
  <c r="A270" i="4"/>
  <c r="A269" i="4"/>
  <c r="I269" i="4" s="1"/>
  <c r="J269" i="4" s="1"/>
  <c r="I268" i="4"/>
  <c r="J268" i="4" s="1"/>
  <c r="A268" i="4"/>
  <c r="A267" i="4"/>
  <c r="I267" i="4" s="1"/>
  <c r="J267" i="4" s="1"/>
  <c r="I266" i="4"/>
  <c r="J266" i="4" s="1"/>
  <c r="A266" i="4"/>
  <c r="A265" i="4"/>
  <c r="I265" i="4" s="1"/>
  <c r="J265" i="4" s="1"/>
  <c r="I264" i="4"/>
  <c r="J264" i="4" s="1"/>
  <c r="A264" i="4"/>
  <c r="A263" i="4"/>
  <c r="I263" i="4" s="1"/>
  <c r="J263" i="4" s="1"/>
  <c r="I262" i="4"/>
  <c r="J262" i="4" s="1"/>
  <c r="A262" i="4"/>
  <c r="A261" i="4"/>
  <c r="I261" i="4" s="1"/>
  <c r="J261" i="4" s="1"/>
  <c r="I260" i="4"/>
  <c r="J260" i="4" s="1"/>
  <c r="A260" i="4"/>
  <c r="A259" i="4"/>
  <c r="I259" i="4" s="1"/>
  <c r="J259" i="4" s="1"/>
  <c r="I258" i="4"/>
  <c r="J258" i="4" s="1"/>
  <c r="A258" i="4"/>
  <c r="A257" i="4"/>
  <c r="I257" i="4" s="1"/>
  <c r="J257" i="4" s="1"/>
  <c r="I256" i="4"/>
  <c r="J256" i="4" s="1"/>
  <c r="A256" i="4"/>
  <c r="A255" i="4"/>
  <c r="I255" i="4" s="1"/>
  <c r="J255" i="4" s="1"/>
  <c r="I254" i="4"/>
  <c r="J254" i="4" s="1"/>
  <c r="A254" i="4"/>
  <c r="A253" i="4"/>
  <c r="I253" i="4" s="1"/>
  <c r="J253" i="4" s="1"/>
  <c r="I252" i="4"/>
  <c r="J252" i="4" s="1"/>
  <c r="A252" i="4"/>
  <c r="A251" i="4"/>
  <c r="I251" i="4" s="1"/>
  <c r="J251" i="4" s="1"/>
  <c r="I250" i="4"/>
  <c r="J250" i="4" s="1"/>
  <c r="A250" i="4"/>
  <c r="A249" i="4"/>
  <c r="I249" i="4" s="1"/>
  <c r="J249" i="4" s="1"/>
  <c r="I248" i="4"/>
  <c r="J248" i="4" s="1"/>
  <c r="A248" i="4"/>
  <c r="A247" i="4"/>
  <c r="I247" i="4" s="1"/>
  <c r="J247" i="4" s="1"/>
  <c r="I246" i="4"/>
  <c r="J246" i="4" s="1"/>
  <c r="A246" i="4"/>
  <c r="A245" i="4"/>
  <c r="I245" i="4" s="1"/>
  <c r="J245" i="4" s="1"/>
  <c r="I244" i="4"/>
  <c r="J244" i="4" s="1"/>
  <c r="A244" i="4"/>
  <c r="A243" i="4"/>
  <c r="I243" i="4" s="1"/>
  <c r="J243" i="4" s="1"/>
  <c r="I242" i="4"/>
  <c r="J242" i="4" s="1"/>
  <c r="A242" i="4"/>
  <c r="A241" i="4"/>
  <c r="I241" i="4" s="1"/>
  <c r="J241" i="4" s="1"/>
  <c r="I240" i="4"/>
  <c r="J240" i="4" s="1"/>
  <c r="A240" i="4"/>
  <c r="A239" i="4"/>
  <c r="I239" i="4" s="1"/>
  <c r="J239" i="4" s="1"/>
  <c r="I238" i="4"/>
  <c r="J238" i="4" s="1"/>
  <c r="A238" i="4"/>
  <c r="A237" i="4"/>
  <c r="I237" i="4" s="1"/>
  <c r="J237" i="4" s="1"/>
  <c r="I236" i="4"/>
  <c r="J236" i="4" s="1"/>
  <c r="A236" i="4"/>
  <c r="A235" i="4"/>
  <c r="I235" i="4" s="1"/>
  <c r="J235" i="4" s="1"/>
  <c r="I234" i="4"/>
  <c r="J234" i="4" s="1"/>
  <c r="A234" i="4"/>
  <c r="A233" i="4"/>
  <c r="I233" i="4" s="1"/>
  <c r="J233" i="4" s="1"/>
  <c r="I232" i="4"/>
  <c r="J232" i="4" s="1"/>
  <c r="A232" i="4"/>
  <c r="A231" i="4"/>
  <c r="I231" i="4" s="1"/>
  <c r="J231" i="4" s="1"/>
  <c r="I230" i="4"/>
  <c r="J230" i="4" s="1"/>
  <c r="A230" i="4"/>
  <c r="A229" i="4"/>
  <c r="I229" i="4" s="1"/>
  <c r="J229" i="4" s="1"/>
  <c r="I228" i="4"/>
  <c r="J228" i="4" s="1"/>
  <c r="A228" i="4"/>
  <c r="A227" i="4"/>
  <c r="I227" i="4" s="1"/>
  <c r="J227" i="4" s="1"/>
  <c r="I226" i="4"/>
  <c r="J226" i="4" s="1"/>
  <c r="A226" i="4"/>
  <c r="A225" i="4"/>
  <c r="I225" i="4" s="1"/>
  <c r="J225" i="4" s="1"/>
  <c r="I224" i="4"/>
  <c r="J224" i="4" s="1"/>
  <c r="A224" i="4"/>
  <c r="A223" i="4"/>
  <c r="I223" i="4" s="1"/>
  <c r="J223" i="4" s="1"/>
  <c r="I222" i="4"/>
  <c r="J222" i="4" s="1"/>
  <c r="A222" i="4"/>
  <c r="A221" i="4"/>
  <c r="I221" i="4" s="1"/>
  <c r="J221" i="4" s="1"/>
  <c r="I220" i="4"/>
  <c r="J220" i="4" s="1"/>
  <c r="A220" i="4"/>
  <c r="A219" i="4"/>
  <c r="I219" i="4" s="1"/>
  <c r="J219" i="4" s="1"/>
  <c r="I218" i="4"/>
  <c r="J218" i="4" s="1"/>
  <c r="A218" i="4"/>
  <c r="A217" i="4"/>
  <c r="I217" i="4" s="1"/>
  <c r="J217" i="4" s="1"/>
  <c r="I216" i="4"/>
  <c r="J216" i="4" s="1"/>
  <c r="A216" i="4"/>
  <c r="A215" i="4"/>
  <c r="I215" i="4" s="1"/>
  <c r="J215" i="4" s="1"/>
  <c r="I214" i="4"/>
  <c r="J214" i="4" s="1"/>
  <c r="A214" i="4"/>
  <c r="A213" i="4"/>
  <c r="I213" i="4" s="1"/>
  <c r="J213" i="4" s="1"/>
  <c r="I212" i="4"/>
  <c r="J212" i="4" s="1"/>
  <c r="A212" i="4"/>
  <c r="A211" i="4"/>
  <c r="I211" i="4" s="1"/>
  <c r="J211" i="4" s="1"/>
  <c r="I210" i="4"/>
  <c r="J210" i="4" s="1"/>
  <c r="A210" i="4"/>
  <c r="A209" i="4"/>
  <c r="I209" i="4" s="1"/>
  <c r="J209" i="4" s="1"/>
  <c r="I208" i="4"/>
  <c r="J208" i="4" s="1"/>
  <c r="A208" i="4"/>
  <c r="A207" i="4"/>
  <c r="I207" i="4" s="1"/>
  <c r="J207" i="4" s="1"/>
  <c r="I206" i="4"/>
  <c r="J206" i="4" s="1"/>
  <c r="A206" i="4"/>
  <c r="A205" i="4"/>
  <c r="I205" i="4" s="1"/>
  <c r="J205" i="4" s="1"/>
  <c r="I204" i="4"/>
  <c r="J204" i="4" s="1"/>
  <c r="A204" i="4"/>
  <c r="A203" i="4"/>
  <c r="I203" i="4" s="1"/>
  <c r="J203" i="4" s="1"/>
  <c r="I202" i="4"/>
  <c r="J202" i="4" s="1"/>
  <c r="A202" i="4"/>
  <c r="A201" i="4"/>
  <c r="I201" i="4" s="1"/>
  <c r="J201" i="4" s="1"/>
  <c r="I200" i="4"/>
  <c r="J200" i="4" s="1"/>
  <c r="A200" i="4"/>
  <c r="A199" i="4"/>
  <c r="I199" i="4" s="1"/>
  <c r="J199" i="4" s="1"/>
  <c r="I198" i="4"/>
  <c r="J198" i="4" s="1"/>
  <c r="A198" i="4"/>
  <c r="A197" i="4"/>
  <c r="I197" i="4" s="1"/>
  <c r="J197" i="4" s="1"/>
  <c r="I196" i="4"/>
  <c r="J196" i="4" s="1"/>
  <c r="A196" i="4"/>
  <c r="A195" i="4"/>
  <c r="I195" i="4" s="1"/>
  <c r="J195" i="4" s="1"/>
  <c r="I194" i="4"/>
  <c r="J194" i="4" s="1"/>
  <c r="A194" i="4"/>
  <c r="A193" i="4"/>
  <c r="I193" i="4" s="1"/>
  <c r="J193" i="4" s="1"/>
  <c r="I192" i="4"/>
  <c r="J192" i="4" s="1"/>
  <c r="A192" i="4"/>
  <c r="A191" i="4"/>
  <c r="I191" i="4" s="1"/>
  <c r="J191" i="4" s="1"/>
  <c r="I190" i="4"/>
  <c r="J190" i="4" s="1"/>
  <c r="A190" i="4"/>
  <c r="A189" i="4"/>
  <c r="I189" i="4" s="1"/>
  <c r="J189" i="4" s="1"/>
  <c r="I188" i="4"/>
  <c r="J188" i="4" s="1"/>
  <c r="A188" i="4"/>
  <c r="A187" i="4"/>
  <c r="I187" i="4" s="1"/>
  <c r="J187" i="4" s="1"/>
  <c r="I186" i="4"/>
  <c r="J186" i="4" s="1"/>
  <c r="A186" i="4"/>
  <c r="A185" i="4"/>
  <c r="I185" i="4" s="1"/>
  <c r="J185" i="4" s="1"/>
  <c r="I184" i="4"/>
  <c r="J184" i="4" s="1"/>
  <c r="A184" i="4"/>
  <c r="I183" i="4"/>
  <c r="J183" i="4" s="1"/>
  <c r="A183" i="4"/>
  <c r="A182" i="4"/>
  <c r="I182" i="4" s="1"/>
  <c r="J182" i="4" s="1"/>
  <c r="I181" i="4"/>
  <c r="J181" i="4" s="1"/>
  <c r="A181" i="4"/>
  <c r="A180" i="4"/>
  <c r="I180" i="4" s="1"/>
  <c r="J180" i="4" s="1"/>
  <c r="I179" i="4"/>
  <c r="J179" i="4" s="1"/>
  <c r="A179" i="4"/>
  <c r="A178" i="4"/>
  <c r="I178" i="4" s="1"/>
  <c r="J178" i="4" s="1"/>
  <c r="I177" i="4"/>
  <c r="J177" i="4" s="1"/>
  <c r="A177" i="4"/>
  <c r="A176" i="4"/>
  <c r="I176" i="4" s="1"/>
  <c r="J176" i="4" s="1"/>
  <c r="I175" i="4"/>
  <c r="J175" i="4" s="1"/>
  <c r="A175" i="4"/>
  <c r="A174" i="4"/>
  <c r="I174" i="4" s="1"/>
  <c r="J174" i="4" s="1"/>
  <c r="I173" i="4"/>
  <c r="J173" i="4" s="1"/>
  <c r="A173" i="4"/>
  <c r="A172" i="4"/>
  <c r="I172" i="4" s="1"/>
  <c r="J172" i="4" s="1"/>
  <c r="I171" i="4"/>
  <c r="J171" i="4" s="1"/>
  <c r="A171" i="4"/>
  <c r="A170" i="4"/>
  <c r="I170" i="4" s="1"/>
  <c r="J170" i="4" s="1"/>
  <c r="I169" i="4"/>
  <c r="J169" i="4" s="1"/>
  <c r="A169" i="4"/>
  <c r="A168" i="4"/>
  <c r="I168" i="4" s="1"/>
  <c r="J168" i="4" s="1"/>
  <c r="I167" i="4"/>
  <c r="J167" i="4" s="1"/>
  <c r="A167" i="4"/>
  <c r="A166" i="4"/>
  <c r="I166" i="4" s="1"/>
  <c r="J166" i="4" s="1"/>
  <c r="I165" i="4"/>
  <c r="J165" i="4" s="1"/>
  <c r="A165" i="4"/>
  <c r="A164" i="4"/>
  <c r="I164" i="4" s="1"/>
  <c r="J164" i="4" s="1"/>
  <c r="I163" i="4"/>
  <c r="J163" i="4" s="1"/>
  <c r="A163" i="4"/>
  <c r="A162" i="4"/>
  <c r="I162" i="4" s="1"/>
  <c r="J162" i="4" s="1"/>
  <c r="I161" i="4"/>
  <c r="J161" i="4" s="1"/>
  <c r="A161" i="4"/>
  <c r="A160" i="4"/>
  <c r="I160" i="4" s="1"/>
  <c r="J160" i="4" s="1"/>
  <c r="A159" i="4"/>
  <c r="I159" i="4" s="1"/>
  <c r="J159" i="4" s="1"/>
  <c r="A158" i="4"/>
  <c r="I158" i="4" s="1"/>
  <c r="J158" i="4" s="1"/>
  <c r="A157" i="4"/>
  <c r="I157" i="4" s="1"/>
  <c r="J157" i="4" s="1"/>
  <c r="A156" i="4"/>
  <c r="I156" i="4" s="1"/>
  <c r="J156" i="4" s="1"/>
  <c r="A155" i="4"/>
  <c r="I155" i="4" s="1"/>
  <c r="J155" i="4" s="1"/>
  <c r="A154" i="4"/>
  <c r="I154" i="4" s="1"/>
  <c r="J154" i="4" s="1"/>
  <c r="A153" i="4"/>
  <c r="I153" i="4" s="1"/>
  <c r="J153" i="4" s="1"/>
  <c r="A152" i="4"/>
  <c r="I152" i="4" s="1"/>
  <c r="J152" i="4" s="1"/>
  <c r="A151" i="4"/>
  <c r="I151" i="4" s="1"/>
  <c r="J151" i="4" s="1"/>
  <c r="A150" i="4"/>
  <c r="I150" i="4" s="1"/>
  <c r="J150" i="4" s="1"/>
  <c r="A149" i="4"/>
  <c r="I149" i="4" s="1"/>
  <c r="J149" i="4" s="1"/>
  <c r="A148" i="4"/>
  <c r="I148" i="4" s="1"/>
  <c r="J148" i="4" s="1"/>
  <c r="A147" i="4"/>
  <c r="I147" i="4" s="1"/>
  <c r="J147" i="4" s="1"/>
  <c r="A146" i="4"/>
  <c r="I146" i="4" s="1"/>
  <c r="J146" i="4" s="1"/>
  <c r="A145" i="4"/>
  <c r="I145" i="4" s="1"/>
  <c r="J145" i="4" s="1"/>
  <c r="A144" i="4"/>
  <c r="I144" i="4" s="1"/>
  <c r="J144" i="4" s="1"/>
  <c r="A143" i="4"/>
  <c r="I143" i="4" s="1"/>
  <c r="J143" i="4" s="1"/>
  <c r="A142" i="4"/>
  <c r="I142" i="4" s="1"/>
  <c r="J142" i="4" s="1"/>
  <c r="A141" i="4"/>
  <c r="I141" i="4" s="1"/>
  <c r="J141" i="4" s="1"/>
  <c r="A140" i="4"/>
  <c r="I140" i="4" s="1"/>
  <c r="J140" i="4" s="1"/>
  <c r="A139" i="4"/>
  <c r="I139" i="4" s="1"/>
  <c r="J139" i="4" s="1"/>
  <c r="A138" i="4"/>
  <c r="I138" i="4" s="1"/>
  <c r="J138" i="4" s="1"/>
  <c r="A137" i="4"/>
  <c r="I137" i="4" s="1"/>
  <c r="J137" i="4" s="1"/>
  <c r="A136" i="4"/>
  <c r="I136" i="4" s="1"/>
  <c r="J136" i="4" s="1"/>
  <c r="A135" i="4"/>
  <c r="I135" i="4" s="1"/>
  <c r="J135" i="4" s="1"/>
  <c r="A134" i="4"/>
  <c r="I134" i="4" s="1"/>
  <c r="J134" i="4" s="1"/>
  <c r="A133" i="4"/>
  <c r="I133" i="4" s="1"/>
  <c r="J133" i="4" s="1"/>
  <c r="A132" i="4"/>
  <c r="I132" i="4" s="1"/>
  <c r="J132" i="4" s="1"/>
  <c r="A131" i="4"/>
  <c r="I131" i="4" s="1"/>
  <c r="J131" i="4" s="1"/>
  <c r="A130" i="4"/>
  <c r="I130" i="4" s="1"/>
  <c r="J130" i="4" s="1"/>
  <c r="A129" i="4"/>
  <c r="I129" i="4" s="1"/>
  <c r="J129" i="4" s="1"/>
  <c r="A128" i="4"/>
  <c r="I128" i="4" s="1"/>
  <c r="J128" i="4" s="1"/>
  <c r="A127" i="4"/>
  <c r="I127" i="4" s="1"/>
  <c r="J127" i="4" s="1"/>
  <c r="A126" i="4"/>
  <c r="I126" i="4" s="1"/>
  <c r="J126" i="4" s="1"/>
  <c r="A125" i="4"/>
  <c r="I125" i="4" s="1"/>
  <c r="J125" i="4" s="1"/>
  <c r="A124" i="4"/>
  <c r="I124" i="4" s="1"/>
  <c r="J124" i="4" s="1"/>
  <c r="A123" i="4"/>
  <c r="I123" i="4" s="1"/>
  <c r="J123" i="4" s="1"/>
  <c r="A122" i="4"/>
  <c r="I122" i="4" s="1"/>
  <c r="J122" i="4" s="1"/>
  <c r="A121" i="4"/>
  <c r="I121" i="4" s="1"/>
  <c r="J121" i="4" s="1"/>
  <c r="A120" i="4"/>
  <c r="I120" i="4" s="1"/>
  <c r="J120" i="4" s="1"/>
  <c r="A119" i="4"/>
  <c r="I119" i="4" s="1"/>
  <c r="J119" i="4" s="1"/>
  <c r="A118" i="4"/>
  <c r="I118" i="4" s="1"/>
  <c r="J118" i="4" s="1"/>
  <c r="A117" i="4"/>
  <c r="I117" i="4" s="1"/>
  <c r="J117" i="4" s="1"/>
  <c r="A116" i="4"/>
  <c r="I116" i="4" s="1"/>
  <c r="J116" i="4" s="1"/>
  <c r="A115" i="4"/>
  <c r="I115" i="4" s="1"/>
  <c r="J115" i="4" s="1"/>
  <c r="A114" i="4"/>
  <c r="I114" i="4" s="1"/>
  <c r="J114" i="4" s="1"/>
  <c r="A113" i="4"/>
  <c r="I113" i="4" s="1"/>
  <c r="J113" i="4" s="1"/>
  <c r="A112" i="4"/>
  <c r="I112" i="4" s="1"/>
  <c r="J112" i="4" s="1"/>
  <c r="A111" i="4"/>
  <c r="I111" i="4" s="1"/>
  <c r="J111" i="4" s="1"/>
  <c r="A110" i="4"/>
  <c r="I110" i="4" s="1"/>
  <c r="J110" i="4" s="1"/>
  <c r="A109" i="4"/>
  <c r="I109" i="4" s="1"/>
  <c r="J109" i="4" s="1"/>
  <c r="A108" i="4"/>
  <c r="I108" i="4" s="1"/>
  <c r="J108" i="4" s="1"/>
  <c r="A107" i="4"/>
  <c r="I107" i="4" s="1"/>
  <c r="J107" i="4" s="1"/>
  <c r="A106" i="4"/>
  <c r="I106" i="4" s="1"/>
  <c r="J106" i="4" s="1"/>
  <c r="A105" i="4"/>
  <c r="I105" i="4" s="1"/>
  <c r="J105" i="4" s="1"/>
  <c r="A104" i="4"/>
  <c r="I104" i="4" s="1"/>
  <c r="J104" i="4" s="1"/>
  <c r="A103" i="4"/>
  <c r="I103" i="4" s="1"/>
  <c r="J103" i="4" s="1"/>
  <c r="A102" i="4"/>
  <c r="I102" i="4" s="1"/>
  <c r="J102" i="4" s="1"/>
  <c r="A101" i="4"/>
  <c r="I101" i="4" s="1"/>
  <c r="J101" i="4" s="1"/>
  <c r="A100" i="4"/>
  <c r="I100" i="4" s="1"/>
  <c r="J100" i="4" s="1"/>
  <c r="A99" i="4"/>
  <c r="I99" i="4" s="1"/>
  <c r="J99" i="4" s="1"/>
  <c r="A98" i="4"/>
  <c r="I98" i="4" s="1"/>
  <c r="J98" i="4" s="1"/>
  <c r="A97" i="4"/>
  <c r="I97" i="4" s="1"/>
  <c r="J97" i="4" s="1"/>
  <c r="A96" i="4"/>
  <c r="I96" i="4" s="1"/>
  <c r="J96" i="4" s="1"/>
  <c r="A95" i="4"/>
  <c r="I95" i="4" s="1"/>
  <c r="J95" i="4" s="1"/>
  <c r="A94" i="4"/>
  <c r="I94" i="4" s="1"/>
  <c r="J94" i="4" s="1"/>
  <c r="A93" i="4"/>
  <c r="I93" i="4" s="1"/>
  <c r="J93" i="4" s="1"/>
  <c r="A92" i="4"/>
  <c r="I92" i="4" s="1"/>
  <c r="J92" i="4" s="1"/>
  <c r="A91" i="4"/>
  <c r="I91" i="4" s="1"/>
  <c r="J91" i="4" s="1"/>
  <c r="A90" i="4"/>
  <c r="I90" i="4" s="1"/>
  <c r="J90" i="4" s="1"/>
  <c r="A89" i="4"/>
  <c r="I89" i="4" s="1"/>
  <c r="J89" i="4" s="1"/>
  <c r="A88" i="4"/>
  <c r="I88" i="4" s="1"/>
  <c r="J88" i="4" s="1"/>
  <c r="A87" i="4"/>
  <c r="I87" i="4" s="1"/>
  <c r="J87" i="4" s="1"/>
  <c r="A86" i="4"/>
  <c r="I86" i="4" s="1"/>
  <c r="J86" i="4" s="1"/>
  <c r="A85" i="4"/>
  <c r="I85" i="4" s="1"/>
  <c r="J85" i="4" s="1"/>
  <c r="A84" i="4"/>
  <c r="I84" i="4" s="1"/>
  <c r="J84" i="4" s="1"/>
  <c r="A83" i="4"/>
  <c r="I83" i="4" s="1"/>
  <c r="J83" i="4" s="1"/>
  <c r="A82" i="4"/>
  <c r="I82" i="4" s="1"/>
  <c r="J82" i="4" s="1"/>
  <c r="A81" i="4"/>
  <c r="I81" i="4" s="1"/>
  <c r="J81" i="4" s="1"/>
  <c r="A80" i="4"/>
  <c r="I80" i="4" s="1"/>
  <c r="J80" i="4" s="1"/>
  <c r="A79" i="4"/>
  <c r="I79" i="4" s="1"/>
  <c r="J79" i="4" s="1"/>
  <c r="A78" i="4"/>
  <c r="I78" i="4" s="1"/>
  <c r="J78" i="4" s="1"/>
  <c r="A77" i="4"/>
  <c r="I77" i="4" s="1"/>
  <c r="J77" i="4" s="1"/>
  <c r="A76" i="4"/>
  <c r="I76" i="4" s="1"/>
  <c r="J76" i="4" s="1"/>
  <c r="A75" i="4"/>
  <c r="I75" i="4" s="1"/>
  <c r="J75" i="4" s="1"/>
  <c r="A74" i="4"/>
  <c r="I74" i="4" s="1"/>
  <c r="J74" i="4" s="1"/>
  <c r="A73" i="4"/>
  <c r="I73" i="4" s="1"/>
  <c r="J73" i="4" s="1"/>
  <c r="A72" i="4"/>
  <c r="I72" i="4" s="1"/>
  <c r="J72" i="4" s="1"/>
  <c r="A71" i="4"/>
  <c r="I71" i="4" s="1"/>
  <c r="J71" i="4" s="1"/>
  <c r="A70" i="4"/>
  <c r="I70" i="4" s="1"/>
  <c r="J70" i="4" s="1"/>
  <c r="A69" i="4"/>
  <c r="I69" i="4" s="1"/>
  <c r="J69" i="4" s="1"/>
  <c r="A68" i="4"/>
  <c r="I68" i="4" s="1"/>
  <c r="J68" i="4" s="1"/>
  <c r="A67" i="4"/>
  <c r="I67" i="4" s="1"/>
  <c r="J67" i="4" s="1"/>
  <c r="A66" i="4"/>
  <c r="I66" i="4" s="1"/>
  <c r="J66" i="4" s="1"/>
  <c r="A65" i="4"/>
  <c r="I65" i="4" s="1"/>
  <c r="J65" i="4" s="1"/>
  <c r="A64" i="4"/>
  <c r="I64" i="4" s="1"/>
  <c r="J64" i="4" s="1"/>
  <c r="A63" i="4"/>
  <c r="I63" i="4" s="1"/>
  <c r="J63" i="4" s="1"/>
  <c r="A62" i="4"/>
  <c r="I62" i="4" s="1"/>
  <c r="J62" i="4" s="1"/>
  <c r="A61" i="4"/>
  <c r="I61" i="4" s="1"/>
  <c r="J61" i="4" s="1"/>
  <c r="A60" i="4"/>
  <c r="I60" i="4" s="1"/>
  <c r="J60" i="4" s="1"/>
  <c r="A59" i="4"/>
  <c r="I59" i="4" s="1"/>
  <c r="J59" i="4" s="1"/>
  <c r="A58" i="4"/>
  <c r="I58" i="4" s="1"/>
  <c r="J58" i="4" s="1"/>
  <c r="A57" i="4"/>
  <c r="I57" i="4" s="1"/>
  <c r="J57" i="4" s="1"/>
  <c r="A56" i="4"/>
  <c r="I56" i="4" s="1"/>
  <c r="J56" i="4" s="1"/>
  <c r="A55" i="4"/>
  <c r="I55" i="4" s="1"/>
  <c r="J55" i="4" s="1"/>
  <c r="A54" i="4"/>
  <c r="I54" i="4" s="1"/>
  <c r="J54" i="4" s="1"/>
  <c r="A53" i="4"/>
  <c r="I53" i="4" s="1"/>
  <c r="J53" i="4" s="1"/>
  <c r="A52" i="4"/>
  <c r="I52" i="4" s="1"/>
  <c r="J52" i="4" s="1"/>
  <c r="A51" i="4"/>
  <c r="I51" i="4" s="1"/>
  <c r="J51" i="4" s="1"/>
  <c r="A50" i="4"/>
  <c r="I50" i="4" s="1"/>
  <c r="J50" i="4" s="1"/>
  <c r="A49" i="4"/>
  <c r="I49" i="4" s="1"/>
  <c r="J49" i="4" s="1"/>
  <c r="A48" i="4"/>
  <c r="I48" i="4" s="1"/>
  <c r="J48" i="4" s="1"/>
  <c r="A47" i="4"/>
  <c r="I47" i="4" s="1"/>
  <c r="J47" i="4" s="1"/>
  <c r="A46" i="4"/>
  <c r="I46" i="4" s="1"/>
  <c r="J46" i="4" s="1"/>
  <c r="A45" i="4"/>
  <c r="I45" i="4" s="1"/>
  <c r="J45" i="4" s="1"/>
  <c r="A44" i="4"/>
  <c r="I44" i="4" s="1"/>
  <c r="J44" i="4" s="1"/>
  <c r="A43" i="4"/>
  <c r="I43" i="4" s="1"/>
  <c r="J43" i="4" s="1"/>
  <c r="A42" i="4"/>
  <c r="I42" i="4" s="1"/>
  <c r="J42" i="4" s="1"/>
  <c r="A41" i="4"/>
  <c r="I41" i="4" s="1"/>
  <c r="J41" i="4" s="1"/>
  <c r="A40" i="4"/>
  <c r="I40" i="4" s="1"/>
  <c r="J40" i="4" s="1"/>
  <c r="A39" i="4"/>
  <c r="I39" i="4" s="1"/>
  <c r="J39" i="4" s="1"/>
  <c r="A38" i="4"/>
  <c r="I38" i="4" s="1"/>
  <c r="J38" i="4" s="1"/>
  <c r="A37" i="4"/>
  <c r="I37" i="4" s="1"/>
  <c r="J37" i="4" s="1"/>
  <c r="A36" i="4"/>
  <c r="I36" i="4" s="1"/>
  <c r="J36" i="4" s="1"/>
  <c r="A35" i="4"/>
  <c r="I35" i="4" s="1"/>
  <c r="J35" i="4" s="1"/>
  <c r="I34" i="4"/>
  <c r="J34" i="4" s="1"/>
  <c r="A34" i="4"/>
  <c r="A33" i="4"/>
  <c r="I33" i="4" s="1"/>
  <c r="J33" i="4" s="1"/>
  <c r="I32" i="4"/>
  <c r="J32" i="4" s="1"/>
  <c r="A32" i="4"/>
  <c r="A31" i="4"/>
  <c r="I31" i="4" s="1"/>
  <c r="J31" i="4" s="1"/>
  <c r="I30" i="4"/>
  <c r="J30" i="4" s="1"/>
  <c r="A30" i="4"/>
  <c r="A29" i="4"/>
  <c r="I29" i="4" s="1"/>
  <c r="J29" i="4" s="1"/>
  <c r="I28" i="4"/>
  <c r="J28" i="4" s="1"/>
  <c r="A28" i="4"/>
  <c r="A27" i="4"/>
  <c r="I27" i="4" s="1"/>
  <c r="J27" i="4" s="1"/>
  <c r="I26" i="4"/>
  <c r="J26" i="4" s="1"/>
  <c r="A26" i="4"/>
  <c r="A25" i="4"/>
  <c r="I25" i="4" s="1"/>
  <c r="J25" i="4" s="1"/>
  <c r="I24" i="4"/>
  <c r="J24" i="4" s="1"/>
  <c r="A24" i="4"/>
  <c r="A23" i="4"/>
  <c r="I23" i="4" s="1"/>
  <c r="J23" i="4" s="1"/>
  <c r="I22" i="4"/>
  <c r="J22" i="4" s="1"/>
  <c r="A22" i="4"/>
  <c r="A21" i="4"/>
  <c r="I21" i="4" s="1"/>
  <c r="J21" i="4" s="1"/>
  <c r="I20" i="4"/>
  <c r="J20" i="4" s="1"/>
  <c r="A20" i="4"/>
  <c r="A19" i="4"/>
  <c r="I19" i="4" s="1"/>
  <c r="J19" i="4" s="1"/>
  <c r="I18" i="4"/>
  <c r="J18" i="4" s="1"/>
  <c r="A18" i="4"/>
  <c r="A17" i="4"/>
  <c r="I17" i="4" s="1"/>
  <c r="J17" i="4" s="1"/>
  <c r="P16" i="4"/>
  <c r="A16" i="4"/>
  <c r="I16" i="4" s="1"/>
  <c r="J16" i="4" s="1"/>
  <c r="A15" i="4"/>
  <c r="I15" i="4" s="1"/>
  <c r="J15" i="4" s="1"/>
  <c r="A14" i="4"/>
  <c r="I14" i="4" s="1"/>
  <c r="J14" i="4" s="1"/>
  <c r="A13" i="4"/>
  <c r="I13" i="4" s="1"/>
  <c r="J13" i="4" s="1"/>
  <c r="A12" i="4"/>
  <c r="I12" i="4" s="1"/>
  <c r="J12" i="4" s="1"/>
  <c r="A11" i="4"/>
  <c r="I11" i="4" s="1"/>
  <c r="J11" i="4" s="1"/>
  <c r="A10" i="4"/>
  <c r="I10" i="4" s="1"/>
  <c r="J10" i="4" s="1"/>
  <c r="A9" i="4"/>
  <c r="I9" i="4" s="1"/>
  <c r="J9" i="4" s="1"/>
  <c r="A8" i="4"/>
  <c r="I8" i="4" s="1"/>
  <c r="J8" i="4" s="1"/>
  <c r="A7" i="4"/>
  <c r="I7" i="4" s="1"/>
  <c r="J7" i="4" s="1"/>
  <c r="A6" i="4"/>
  <c r="I6" i="4" s="1"/>
  <c r="J6" i="4" s="1"/>
  <c r="A5" i="4"/>
  <c r="I5" i="4" l="1"/>
  <c r="M7" i="4"/>
  <c r="O16" i="3"/>
  <c r="L8" i="3"/>
  <c r="J5" i="4" l="1"/>
  <c r="J2" i="4" s="1"/>
  <c r="I2" i="4"/>
  <c r="O35" i="3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420" i="3"/>
  <c r="I420" i="3" s="1"/>
  <c r="H421" i="3"/>
  <c r="I421" i="3" s="1"/>
  <c r="H422" i="3"/>
  <c r="I422" i="3" s="1"/>
  <c r="H423" i="3"/>
  <c r="I423" i="3" s="1"/>
  <c r="H424" i="3"/>
  <c r="I424" i="3" s="1"/>
  <c r="H425" i="3"/>
  <c r="I425" i="3" s="1"/>
  <c r="H426" i="3"/>
  <c r="I426" i="3" s="1"/>
  <c r="H427" i="3"/>
  <c r="I427" i="3" s="1"/>
  <c r="H428" i="3"/>
  <c r="I428" i="3" s="1"/>
  <c r="H429" i="3"/>
  <c r="I429" i="3" s="1"/>
  <c r="H430" i="3"/>
  <c r="I430" i="3" s="1"/>
  <c r="H431" i="3"/>
  <c r="I431" i="3" s="1"/>
  <c r="H432" i="3"/>
  <c r="I432" i="3" s="1"/>
  <c r="H433" i="3"/>
  <c r="I433" i="3" s="1"/>
  <c r="H434" i="3"/>
  <c r="I434" i="3" s="1"/>
  <c r="H435" i="3"/>
  <c r="I435" i="3" s="1"/>
  <c r="H436" i="3"/>
  <c r="I436" i="3" s="1"/>
  <c r="H437" i="3"/>
  <c r="I437" i="3" s="1"/>
  <c r="H438" i="3"/>
  <c r="I438" i="3" s="1"/>
  <c r="H439" i="3"/>
  <c r="I439" i="3" s="1"/>
  <c r="H440" i="3"/>
  <c r="I440" i="3" s="1"/>
  <c r="H441" i="3"/>
  <c r="I441" i="3" s="1"/>
  <c r="H442" i="3"/>
  <c r="I442" i="3" s="1"/>
  <c r="H443" i="3"/>
  <c r="I443" i="3" s="1"/>
  <c r="H444" i="3"/>
  <c r="I444" i="3" s="1"/>
  <c r="H445" i="3"/>
  <c r="I445" i="3" s="1"/>
  <c r="H446" i="3"/>
  <c r="I446" i="3" s="1"/>
  <c r="H447" i="3"/>
  <c r="I447" i="3" s="1"/>
  <c r="H448" i="3"/>
  <c r="I448" i="3" s="1"/>
  <c r="H449" i="3"/>
  <c r="I449" i="3" s="1"/>
  <c r="H450" i="3"/>
  <c r="I450" i="3" s="1"/>
  <c r="H451" i="3"/>
  <c r="I451" i="3" s="1"/>
  <c r="H452" i="3"/>
  <c r="I452" i="3" s="1"/>
  <c r="H453" i="3"/>
  <c r="I453" i="3" s="1"/>
  <c r="H454" i="3"/>
  <c r="I454" i="3" s="1"/>
  <c r="H455" i="3"/>
  <c r="I455" i="3" s="1"/>
  <c r="H456" i="3"/>
  <c r="I456" i="3" s="1"/>
  <c r="H457" i="3"/>
  <c r="I457" i="3" s="1"/>
  <c r="H458" i="3"/>
  <c r="I458" i="3" s="1"/>
  <c r="H459" i="3"/>
  <c r="I459" i="3" s="1"/>
  <c r="H460" i="3"/>
  <c r="I460" i="3" s="1"/>
  <c r="H461" i="3"/>
  <c r="I461" i="3" s="1"/>
  <c r="H462" i="3"/>
  <c r="I462" i="3" s="1"/>
  <c r="H463" i="3"/>
  <c r="I463" i="3" s="1"/>
  <c r="H464" i="3"/>
  <c r="I464" i="3" s="1"/>
  <c r="H465" i="3"/>
  <c r="I465" i="3" s="1"/>
  <c r="H466" i="3"/>
  <c r="I466" i="3" s="1"/>
  <c r="H467" i="3"/>
  <c r="I467" i="3" s="1"/>
  <c r="H468" i="3"/>
  <c r="I468" i="3" s="1"/>
  <c r="H469" i="3"/>
  <c r="I469" i="3" s="1"/>
  <c r="H470" i="3"/>
  <c r="I470" i="3" s="1"/>
  <c r="H471" i="3"/>
  <c r="I471" i="3" s="1"/>
  <c r="H472" i="3"/>
  <c r="I472" i="3" s="1"/>
  <c r="H473" i="3"/>
  <c r="I473" i="3" s="1"/>
  <c r="H474" i="3"/>
  <c r="I474" i="3" s="1"/>
  <c r="H475" i="3"/>
  <c r="I475" i="3" s="1"/>
  <c r="H476" i="3"/>
  <c r="I476" i="3" s="1"/>
  <c r="H477" i="3"/>
  <c r="I477" i="3" s="1"/>
  <c r="H478" i="3"/>
  <c r="I478" i="3" s="1"/>
  <c r="H479" i="3"/>
  <c r="I479" i="3" s="1"/>
  <c r="H480" i="3"/>
  <c r="I480" i="3" s="1"/>
  <c r="H481" i="3"/>
  <c r="I481" i="3" s="1"/>
  <c r="H482" i="3"/>
  <c r="I482" i="3" s="1"/>
  <c r="H483" i="3"/>
  <c r="I483" i="3" s="1"/>
  <c r="H484" i="3"/>
  <c r="I484" i="3" s="1"/>
  <c r="H485" i="3"/>
  <c r="I485" i="3" s="1"/>
  <c r="H486" i="3"/>
  <c r="I486" i="3" s="1"/>
  <c r="H487" i="3"/>
  <c r="I487" i="3" s="1"/>
  <c r="H488" i="3"/>
  <c r="I488" i="3" s="1"/>
  <c r="H489" i="3"/>
  <c r="I489" i="3" s="1"/>
  <c r="H490" i="3"/>
  <c r="I490" i="3" s="1"/>
  <c r="H491" i="3"/>
  <c r="I491" i="3" s="1"/>
  <c r="H492" i="3"/>
  <c r="I492" i="3" s="1"/>
  <c r="H493" i="3"/>
  <c r="I493" i="3" s="1"/>
  <c r="H494" i="3"/>
  <c r="I494" i="3" s="1"/>
  <c r="H495" i="3"/>
  <c r="I495" i="3" s="1"/>
  <c r="H496" i="3"/>
  <c r="I496" i="3" s="1"/>
  <c r="H497" i="3"/>
  <c r="I497" i="3" s="1"/>
  <c r="H498" i="3"/>
  <c r="I498" i="3" s="1"/>
  <c r="H499" i="3"/>
  <c r="I499" i="3" s="1"/>
  <c r="H500" i="3"/>
  <c r="I500" i="3" s="1"/>
  <c r="H501" i="3"/>
  <c r="I501" i="3" s="1"/>
  <c r="H502" i="3"/>
  <c r="I502" i="3" s="1"/>
  <c r="H503" i="3"/>
  <c r="I503" i="3" s="1"/>
  <c r="H504" i="3"/>
  <c r="I504" i="3" s="1"/>
  <c r="H505" i="3"/>
  <c r="I505" i="3" s="1"/>
  <c r="H506" i="3"/>
  <c r="I506" i="3" s="1"/>
  <c r="H507" i="3"/>
  <c r="I507" i="3" s="1"/>
  <c r="H508" i="3"/>
  <c r="I508" i="3" s="1"/>
  <c r="H509" i="3"/>
  <c r="I509" i="3" s="1"/>
  <c r="H510" i="3"/>
  <c r="I510" i="3" s="1"/>
  <c r="H511" i="3"/>
  <c r="I511" i="3" s="1"/>
  <c r="H512" i="3"/>
  <c r="I512" i="3" s="1"/>
  <c r="H513" i="3"/>
  <c r="I513" i="3" s="1"/>
  <c r="H514" i="3"/>
  <c r="I514" i="3" s="1"/>
  <c r="H515" i="3"/>
  <c r="I515" i="3" s="1"/>
  <c r="H516" i="3"/>
  <c r="I516" i="3" s="1"/>
  <c r="H517" i="3"/>
  <c r="I517" i="3" s="1"/>
  <c r="H518" i="3"/>
  <c r="I518" i="3" s="1"/>
  <c r="H519" i="3"/>
  <c r="I519" i="3" s="1"/>
  <c r="H520" i="3"/>
  <c r="I520" i="3" s="1"/>
  <c r="H521" i="3"/>
  <c r="I521" i="3" s="1"/>
  <c r="H522" i="3"/>
  <c r="I522" i="3" s="1"/>
  <c r="H523" i="3"/>
  <c r="I523" i="3" s="1"/>
  <c r="H524" i="3"/>
  <c r="I524" i="3" s="1"/>
  <c r="H525" i="3"/>
  <c r="I525" i="3" s="1"/>
  <c r="H526" i="3"/>
  <c r="I526" i="3" s="1"/>
  <c r="H527" i="3"/>
  <c r="I527" i="3" s="1"/>
  <c r="H528" i="3"/>
  <c r="I528" i="3" s="1"/>
  <c r="H529" i="3"/>
  <c r="I529" i="3" s="1"/>
  <c r="H530" i="3"/>
  <c r="I530" i="3" s="1"/>
  <c r="H531" i="3"/>
  <c r="I531" i="3" s="1"/>
  <c r="H532" i="3"/>
  <c r="I532" i="3" s="1"/>
  <c r="H533" i="3"/>
  <c r="I533" i="3" s="1"/>
  <c r="H534" i="3"/>
  <c r="I534" i="3" s="1"/>
  <c r="H535" i="3"/>
  <c r="I535" i="3" s="1"/>
  <c r="H536" i="3"/>
  <c r="I536" i="3" s="1"/>
  <c r="H537" i="3"/>
  <c r="I537" i="3" s="1"/>
  <c r="H538" i="3"/>
  <c r="I538" i="3" s="1"/>
  <c r="H539" i="3"/>
  <c r="I539" i="3" s="1"/>
  <c r="H540" i="3"/>
  <c r="I540" i="3" s="1"/>
  <c r="H541" i="3"/>
  <c r="I541" i="3" s="1"/>
  <c r="H542" i="3"/>
  <c r="I542" i="3" s="1"/>
  <c r="H543" i="3"/>
  <c r="I543" i="3" s="1"/>
  <c r="H544" i="3"/>
  <c r="I544" i="3" s="1"/>
  <c r="H545" i="3"/>
  <c r="I545" i="3" s="1"/>
  <c r="H546" i="3"/>
  <c r="I546" i="3" s="1"/>
  <c r="H547" i="3"/>
  <c r="I547" i="3" s="1"/>
  <c r="H548" i="3"/>
  <c r="I548" i="3" s="1"/>
  <c r="H549" i="3"/>
  <c r="I549" i="3" s="1"/>
  <c r="H550" i="3"/>
  <c r="I550" i="3" s="1"/>
  <c r="H551" i="3"/>
  <c r="I551" i="3" s="1"/>
  <c r="H552" i="3"/>
  <c r="I552" i="3" s="1"/>
  <c r="H553" i="3"/>
  <c r="I553" i="3" s="1"/>
  <c r="H554" i="3"/>
  <c r="I554" i="3" s="1"/>
  <c r="H555" i="3"/>
  <c r="I555" i="3" s="1"/>
  <c r="H556" i="3"/>
  <c r="I556" i="3" s="1"/>
  <c r="H557" i="3"/>
  <c r="I557" i="3" s="1"/>
  <c r="H558" i="3"/>
  <c r="I558" i="3" s="1"/>
  <c r="H559" i="3"/>
  <c r="I559" i="3" s="1"/>
  <c r="H560" i="3"/>
  <c r="I560" i="3" s="1"/>
  <c r="H561" i="3"/>
  <c r="I561" i="3" s="1"/>
  <c r="H562" i="3"/>
  <c r="I562" i="3" s="1"/>
  <c r="H563" i="3"/>
  <c r="I563" i="3" s="1"/>
  <c r="H564" i="3"/>
  <c r="I564" i="3" s="1"/>
  <c r="H565" i="3"/>
  <c r="I565" i="3" s="1"/>
  <c r="H566" i="3"/>
  <c r="I566" i="3" s="1"/>
  <c r="H567" i="3"/>
  <c r="I567" i="3" s="1"/>
  <c r="H568" i="3"/>
  <c r="I568" i="3" s="1"/>
  <c r="H569" i="3"/>
  <c r="I569" i="3" s="1"/>
  <c r="H570" i="3"/>
  <c r="I570" i="3" s="1"/>
  <c r="H571" i="3"/>
  <c r="I571" i="3" s="1"/>
  <c r="H572" i="3"/>
  <c r="I572" i="3" s="1"/>
  <c r="H573" i="3"/>
  <c r="I573" i="3" s="1"/>
  <c r="H574" i="3"/>
  <c r="I574" i="3" s="1"/>
  <c r="H575" i="3"/>
  <c r="I575" i="3" s="1"/>
  <c r="H576" i="3"/>
  <c r="I576" i="3" s="1"/>
  <c r="H577" i="3"/>
  <c r="I577" i="3" s="1"/>
  <c r="H578" i="3"/>
  <c r="I578" i="3" s="1"/>
  <c r="H579" i="3"/>
  <c r="I579" i="3" s="1"/>
  <c r="H580" i="3"/>
  <c r="I580" i="3" s="1"/>
  <c r="H581" i="3"/>
  <c r="I581" i="3" s="1"/>
  <c r="H582" i="3"/>
  <c r="I582" i="3" s="1"/>
  <c r="H583" i="3"/>
  <c r="I583" i="3" s="1"/>
  <c r="H584" i="3"/>
  <c r="I584" i="3" s="1"/>
  <c r="H585" i="3"/>
  <c r="I585" i="3" s="1"/>
  <c r="H586" i="3"/>
  <c r="I586" i="3" s="1"/>
  <c r="H587" i="3"/>
  <c r="I587" i="3" s="1"/>
  <c r="H588" i="3"/>
  <c r="I588" i="3" s="1"/>
  <c r="H589" i="3"/>
  <c r="I589" i="3" s="1"/>
  <c r="H590" i="3"/>
  <c r="I590" i="3" s="1"/>
  <c r="H591" i="3"/>
  <c r="I591" i="3" s="1"/>
  <c r="H592" i="3"/>
  <c r="I592" i="3" s="1"/>
  <c r="H593" i="3"/>
  <c r="I593" i="3" s="1"/>
  <c r="H594" i="3"/>
  <c r="I594" i="3" s="1"/>
  <c r="H595" i="3"/>
  <c r="I595" i="3" s="1"/>
  <c r="H596" i="3"/>
  <c r="I596" i="3" s="1"/>
  <c r="H597" i="3"/>
  <c r="I597" i="3" s="1"/>
  <c r="H598" i="3"/>
  <c r="I598" i="3" s="1"/>
  <c r="H599" i="3"/>
  <c r="I599" i="3" s="1"/>
  <c r="H600" i="3"/>
  <c r="I600" i="3" s="1"/>
  <c r="H601" i="3"/>
  <c r="I601" i="3" s="1"/>
  <c r="H602" i="3"/>
  <c r="I602" i="3" s="1"/>
  <c r="H603" i="3"/>
  <c r="I603" i="3" s="1"/>
  <c r="H604" i="3"/>
  <c r="I604" i="3" s="1"/>
  <c r="H605" i="3"/>
  <c r="I605" i="3" s="1"/>
  <c r="H606" i="3"/>
  <c r="I606" i="3" s="1"/>
  <c r="H607" i="3"/>
  <c r="I607" i="3" s="1"/>
  <c r="H608" i="3"/>
  <c r="I608" i="3" s="1"/>
  <c r="H609" i="3"/>
  <c r="I609" i="3" s="1"/>
  <c r="H610" i="3"/>
  <c r="I610" i="3" s="1"/>
  <c r="H611" i="3"/>
  <c r="I611" i="3" s="1"/>
  <c r="H612" i="3"/>
  <c r="I612" i="3" s="1"/>
  <c r="H613" i="3"/>
  <c r="I613" i="3" s="1"/>
  <c r="H614" i="3"/>
  <c r="I614" i="3" s="1"/>
  <c r="H615" i="3"/>
  <c r="I615" i="3" s="1"/>
  <c r="H616" i="3"/>
  <c r="I616" i="3" s="1"/>
  <c r="H617" i="3"/>
  <c r="I617" i="3" s="1"/>
  <c r="H618" i="3"/>
  <c r="I618" i="3" s="1"/>
  <c r="H619" i="3"/>
  <c r="I619" i="3" s="1"/>
  <c r="H620" i="3"/>
  <c r="I620" i="3" s="1"/>
  <c r="H621" i="3"/>
  <c r="I621" i="3" s="1"/>
  <c r="H622" i="3"/>
  <c r="I622" i="3" s="1"/>
  <c r="H623" i="3"/>
  <c r="I623" i="3" s="1"/>
  <c r="H624" i="3"/>
  <c r="I624" i="3" s="1"/>
  <c r="H625" i="3"/>
  <c r="I625" i="3" s="1"/>
  <c r="H626" i="3"/>
  <c r="I626" i="3" s="1"/>
  <c r="H627" i="3"/>
  <c r="I627" i="3" s="1"/>
  <c r="H628" i="3"/>
  <c r="I628" i="3" s="1"/>
  <c r="H629" i="3"/>
  <c r="I629" i="3" s="1"/>
  <c r="H630" i="3"/>
  <c r="I630" i="3" s="1"/>
  <c r="H631" i="3"/>
  <c r="I631" i="3" s="1"/>
  <c r="H632" i="3"/>
  <c r="I632" i="3" s="1"/>
  <c r="H633" i="3"/>
  <c r="I633" i="3" s="1"/>
  <c r="H634" i="3"/>
  <c r="I634" i="3" s="1"/>
  <c r="H635" i="3"/>
  <c r="I635" i="3" s="1"/>
  <c r="H636" i="3"/>
  <c r="I636" i="3" s="1"/>
  <c r="H637" i="3"/>
  <c r="I637" i="3" s="1"/>
  <c r="H638" i="3"/>
  <c r="I638" i="3" s="1"/>
  <c r="H639" i="3"/>
  <c r="I639" i="3" s="1"/>
  <c r="H640" i="3"/>
  <c r="I640" i="3" s="1"/>
  <c r="H641" i="3"/>
  <c r="I641" i="3" s="1"/>
  <c r="H642" i="3"/>
  <c r="I642" i="3" s="1"/>
  <c r="H643" i="3"/>
  <c r="I643" i="3" s="1"/>
  <c r="H644" i="3"/>
  <c r="I644" i="3" s="1"/>
  <c r="H645" i="3"/>
  <c r="I645" i="3" s="1"/>
  <c r="H646" i="3"/>
  <c r="I646" i="3" s="1"/>
  <c r="H647" i="3"/>
  <c r="I647" i="3" s="1"/>
  <c r="H648" i="3"/>
  <c r="I648" i="3" s="1"/>
  <c r="H649" i="3"/>
  <c r="I649" i="3" s="1"/>
  <c r="H650" i="3"/>
  <c r="I650" i="3" s="1"/>
  <c r="H651" i="3"/>
  <c r="I651" i="3" s="1"/>
  <c r="H652" i="3"/>
  <c r="I652" i="3" s="1"/>
  <c r="H653" i="3"/>
  <c r="I653" i="3" s="1"/>
  <c r="H654" i="3"/>
  <c r="I654" i="3" s="1"/>
  <c r="H655" i="3"/>
  <c r="I655" i="3" s="1"/>
  <c r="H656" i="3"/>
  <c r="I656" i="3" s="1"/>
  <c r="H657" i="3"/>
  <c r="I657" i="3" s="1"/>
  <c r="H658" i="3"/>
  <c r="I658" i="3" s="1"/>
  <c r="H659" i="3"/>
  <c r="I659" i="3" s="1"/>
  <c r="H660" i="3"/>
  <c r="I660" i="3" s="1"/>
  <c r="H661" i="3"/>
  <c r="I661" i="3" s="1"/>
  <c r="H662" i="3"/>
  <c r="I662" i="3" s="1"/>
  <c r="H663" i="3"/>
  <c r="I663" i="3" s="1"/>
  <c r="H664" i="3"/>
  <c r="I664" i="3" s="1"/>
  <c r="H665" i="3"/>
  <c r="I665" i="3" s="1"/>
  <c r="H666" i="3"/>
  <c r="I666" i="3" s="1"/>
  <c r="H667" i="3"/>
  <c r="I667" i="3" s="1"/>
  <c r="H668" i="3"/>
  <c r="I668" i="3" s="1"/>
  <c r="H669" i="3"/>
  <c r="I669" i="3" s="1"/>
  <c r="H670" i="3"/>
  <c r="I670" i="3" s="1"/>
  <c r="H671" i="3"/>
  <c r="I671" i="3" s="1"/>
  <c r="H672" i="3"/>
  <c r="I672" i="3" s="1"/>
  <c r="H673" i="3"/>
  <c r="I673" i="3" s="1"/>
  <c r="H674" i="3"/>
  <c r="I674" i="3" s="1"/>
  <c r="H675" i="3"/>
  <c r="I675" i="3" s="1"/>
  <c r="H676" i="3"/>
  <c r="I676" i="3" s="1"/>
  <c r="H677" i="3"/>
  <c r="I677" i="3" s="1"/>
  <c r="H678" i="3"/>
  <c r="I678" i="3" s="1"/>
  <c r="H679" i="3"/>
  <c r="I679" i="3" s="1"/>
  <c r="H680" i="3"/>
  <c r="I680" i="3" s="1"/>
  <c r="H681" i="3"/>
  <c r="I681" i="3" s="1"/>
  <c r="H682" i="3"/>
  <c r="I682" i="3" s="1"/>
  <c r="H683" i="3"/>
  <c r="I683" i="3" s="1"/>
  <c r="H684" i="3"/>
  <c r="I684" i="3" s="1"/>
  <c r="H685" i="3"/>
  <c r="I685" i="3" s="1"/>
  <c r="H686" i="3"/>
  <c r="I686" i="3" s="1"/>
  <c r="H687" i="3"/>
  <c r="I687" i="3" s="1"/>
  <c r="H688" i="3"/>
  <c r="I688" i="3" s="1"/>
  <c r="H689" i="3"/>
  <c r="I689" i="3" s="1"/>
  <c r="H690" i="3"/>
  <c r="I690" i="3" s="1"/>
  <c r="H691" i="3"/>
  <c r="I691" i="3" s="1"/>
  <c r="H692" i="3"/>
  <c r="I692" i="3" s="1"/>
  <c r="H693" i="3"/>
  <c r="I693" i="3" s="1"/>
  <c r="H694" i="3"/>
  <c r="I694" i="3" s="1"/>
  <c r="H695" i="3"/>
  <c r="I695" i="3" s="1"/>
  <c r="H696" i="3"/>
  <c r="I696" i="3" s="1"/>
  <c r="H697" i="3"/>
  <c r="I697" i="3" s="1"/>
  <c r="H698" i="3"/>
  <c r="I698" i="3" s="1"/>
  <c r="H699" i="3"/>
  <c r="I699" i="3" s="1"/>
  <c r="H700" i="3"/>
  <c r="I700" i="3" s="1"/>
  <c r="H701" i="3"/>
  <c r="I701" i="3" s="1"/>
  <c r="H702" i="3"/>
  <c r="I702" i="3" s="1"/>
  <c r="H703" i="3"/>
  <c r="I703" i="3" s="1"/>
  <c r="H704" i="3"/>
  <c r="I704" i="3" s="1"/>
  <c r="H705" i="3"/>
  <c r="I705" i="3" s="1"/>
  <c r="H706" i="3"/>
  <c r="I706" i="3" s="1"/>
  <c r="H707" i="3"/>
  <c r="I707" i="3" s="1"/>
  <c r="H708" i="3"/>
  <c r="I708" i="3" s="1"/>
  <c r="H709" i="3"/>
  <c r="I709" i="3" s="1"/>
  <c r="H710" i="3"/>
  <c r="I710" i="3" s="1"/>
  <c r="H711" i="3"/>
  <c r="I711" i="3" s="1"/>
  <c r="H712" i="3"/>
  <c r="I712" i="3" s="1"/>
  <c r="H713" i="3"/>
  <c r="I713" i="3" s="1"/>
  <c r="H714" i="3"/>
  <c r="I714" i="3" s="1"/>
  <c r="H715" i="3"/>
  <c r="I715" i="3" s="1"/>
  <c r="H716" i="3"/>
  <c r="I716" i="3" s="1"/>
  <c r="H717" i="3"/>
  <c r="I717" i="3" s="1"/>
  <c r="H718" i="3"/>
  <c r="I718" i="3" s="1"/>
  <c r="H719" i="3"/>
  <c r="I719" i="3" s="1"/>
  <c r="H720" i="3"/>
  <c r="I720" i="3" s="1"/>
  <c r="H721" i="3"/>
  <c r="I721" i="3" s="1"/>
  <c r="H722" i="3"/>
  <c r="I722" i="3" s="1"/>
  <c r="H723" i="3"/>
  <c r="I723" i="3" s="1"/>
  <c r="H724" i="3"/>
  <c r="I724" i="3" s="1"/>
  <c r="H725" i="3"/>
  <c r="I725" i="3" s="1"/>
  <c r="H726" i="3"/>
  <c r="I726" i="3" s="1"/>
  <c r="H727" i="3"/>
  <c r="I727" i="3" s="1"/>
  <c r="H728" i="3"/>
  <c r="I728" i="3" s="1"/>
  <c r="H729" i="3"/>
  <c r="I729" i="3" s="1"/>
  <c r="H730" i="3"/>
  <c r="I730" i="3" s="1"/>
  <c r="H731" i="3"/>
  <c r="I731" i="3" s="1"/>
  <c r="H732" i="3"/>
  <c r="I732" i="3" s="1"/>
  <c r="H733" i="3"/>
  <c r="I733" i="3" s="1"/>
  <c r="H734" i="3"/>
  <c r="I734" i="3" s="1"/>
  <c r="H735" i="3"/>
  <c r="I735" i="3" s="1"/>
  <c r="H736" i="3"/>
  <c r="I736" i="3" s="1"/>
  <c r="H737" i="3"/>
  <c r="I737" i="3" s="1"/>
  <c r="H738" i="3"/>
  <c r="I738" i="3" s="1"/>
  <c r="H739" i="3"/>
  <c r="I739" i="3" s="1"/>
  <c r="H740" i="3"/>
  <c r="I740" i="3" s="1"/>
  <c r="H741" i="3"/>
  <c r="I741" i="3" s="1"/>
  <c r="H742" i="3"/>
  <c r="I742" i="3" s="1"/>
  <c r="H743" i="3"/>
  <c r="I743" i="3" s="1"/>
  <c r="H744" i="3"/>
  <c r="I744" i="3" s="1"/>
  <c r="H745" i="3"/>
  <c r="I745" i="3" s="1"/>
  <c r="H746" i="3"/>
  <c r="I746" i="3" s="1"/>
  <c r="H747" i="3"/>
  <c r="I747" i="3" s="1"/>
  <c r="H748" i="3"/>
  <c r="I748" i="3" s="1"/>
  <c r="H749" i="3"/>
  <c r="I749" i="3" s="1"/>
  <c r="H750" i="3"/>
  <c r="I750" i="3" s="1"/>
  <c r="H751" i="3"/>
  <c r="I751" i="3" s="1"/>
  <c r="H752" i="3"/>
  <c r="I752" i="3" s="1"/>
  <c r="H753" i="3"/>
  <c r="I753" i="3" s="1"/>
  <c r="H754" i="3"/>
  <c r="I754" i="3" s="1"/>
  <c r="H755" i="3"/>
  <c r="I755" i="3" s="1"/>
  <c r="H756" i="3"/>
  <c r="I756" i="3" s="1"/>
  <c r="H757" i="3"/>
  <c r="I757" i="3" s="1"/>
  <c r="H758" i="3"/>
  <c r="I758" i="3" s="1"/>
  <c r="H759" i="3"/>
  <c r="I759" i="3" s="1"/>
  <c r="H760" i="3"/>
  <c r="I760" i="3" s="1"/>
  <c r="H761" i="3"/>
  <c r="I761" i="3" s="1"/>
  <c r="H762" i="3"/>
  <c r="I762" i="3" s="1"/>
  <c r="H763" i="3"/>
  <c r="I763" i="3" s="1"/>
  <c r="H764" i="3"/>
  <c r="I764" i="3" s="1"/>
  <c r="H765" i="3"/>
  <c r="I765" i="3" s="1"/>
  <c r="H766" i="3"/>
  <c r="I766" i="3" s="1"/>
  <c r="H767" i="3"/>
  <c r="I767" i="3" s="1"/>
  <c r="H768" i="3"/>
  <c r="I768" i="3" s="1"/>
  <c r="H769" i="3"/>
  <c r="I769" i="3" s="1"/>
  <c r="H770" i="3"/>
  <c r="I770" i="3" s="1"/>
  <c r="H771" i="3"/>
  <c r="I771" i="3" s="1"/>
  <c r="H772" i="3"/>
  <c r="I772" i="3" s="1"/>
  <c r="H773" i="3"/>
  <c r="I773" i="3" s="1"/>
  <c r="H774" i="3"/>
  <c r="I774" i="3" s="1"/>
  <c r="H775" i="3"/>
  <c r="I775" i="3" s="1"/>
  <c r="H776" i="3"/>
  <c r="I776" i="3" s="1"/>
  <c r="H777" i="3"/>
  <c r="I777" i="3" s="1"/>
  <c r="H778" i="3"/>
  <c r="I778" i="3" s="1"/>
  <c r="H779" i="3"/>
  <c r="I779" i="3" s="1"/>
  <c r="H780" i="3"/>
  <c r="I780" i="3" s="1"/>
  <c r="H781" i="3"/>
  <c r="I781" i="3" s="1"/>
  <c r="H782" i="3"/>
  <c r="I782" i="3" s="1"/>
  <c r="H783" i="3"/>
  <c r="I783" i="3" s="1"/>
  <c r="H784" i="3"/>
  <c r="I784" i="3" s="1"/>
  <c r="H785" i="3"/>
  <c r="I785" i="3" s="1"/>
  <c r="H786" i="3"/>
  <c r="I786" i="3" s="1"/>
  <c r="H787" i="3"/>
  <c r="I787" i="3" s="1"/>
  <c r="H788" i="3"/>
  <c r="I788" i="3" s="1"/>
  <c r="H789" i="3"/>
  <c r="I789" i="3" s="1"/>
  <c r="H790" i="3"/>
  <c r="I790" i="3" s="1"/>
  <c r="H791" i="3"/>
  <c r="I791" i="3" s="1"/>
  <c r="H792" i="3"/>
  <c r="I792" i="3" s="1"/>
  <c r="H793" i="3"/>
  <c r="I793" i="3" s="1"/>
  <c r="H794" i="3"/>
  <c r="I794" i="3" s="1"/>
  <c r="H795" i="3"/>
  <c r="I795" i="3" s="1"/>
  <c r="H796" i="3"/>
  <c r="I796" i="3" s="1"/>
  <c r="H797" i="3"/>
  <c r="I797" i="3" s="1"/>
  <c r="H798" i="3"/>
  <c r="I798" i="3" s="1"/>
  <c r="H799" i="3"/>
  <c r="I799" i="3" s="1"/>
  <c r="H800" i="3"/>
  <c r="I800" i="3" s="1"/>
  <c r="H801" i="3"/>
  <c r="I801" i="3" s="1"/>
  <c r="H802" i="3"/>
  <c r="I802" i="3" s="1"/>
  <c r="H803" i="3"/>
  <c r="I803" i="3" s="1"/>
  <c r="H804" i="3"/>
  <c r="I804" i="3" s="1"/>
  <c r="H805" i="3"/>
  <c r="I805" i="3" s="1"/>
  <c r="H806" i="3"/>
  <c r="I806" i="3" s="1"/>
  <c r="H807" i="3"/>
  <c r="I807" i="3" s="1"/>
  <c r="H808" i="3"/>
  <c r="I808" i="3" s="1"/>
  <c r="H809" i="3"/>
  <c r="I809" i="3" s="1"/>
  <c r="H810" i="3"/>
  <c r="I810" i="3" s="1"/>
  <c r="H811" i="3"/>
  <c r="I811" i="3" s="1"/>
  <c r="H812" i="3"/>
  <c r="I812" i="3" s="1"/>
  <c r="H813" i="3"/>
  <c r="I813" i="3" s="1"/>
  <c r="H814" i="3"/>
  <c r="I814" i="3" s="1"/>
  <c r="H815" i="3"/>
  <c r="I815" i="3" s="1"/>
  <c r="H816" i="3"/>
  <c r="I816" i="3" s="1"/>
  <c r="H817" i="3"/>
  <c r="I817" i="3" s="1"/>
  <c r="H818" i="3"/>
  <c r="I818" i="3" s="1"/>
  <c r="H819" i="3"/>
  <c r="I819" i="3" s="1"/>
  <c r="H820" i="3"/>
  <c r="I820" i="3" s="1"/>
  <c r="H821" i="3"/>
  <c r="I821" i="3" s="1"/>
  <c r="H822" i="3"/>
  <c r="I822" i="3" s="1"/>
  <c r="H823" i="3"/>
  <c r="I823" i="3" s="1"/>
  <c r="H824" i="3"/>
  <c r="I824" i="3" s="1"/>
  <c r="H825" i="3"/>
  <c r="I825" i="3" s="1"/>
  <c r="H826" i="3"/>
  <c r="I826" i="3" s="1"/>
  <c r="H827" i="3"/>
  <c r="I827" i="3" s="1"/>
  <c r="H828" i="3"/>
  <c r="I828" i="3" s="1"/>
  <c r="H829" i="3"/>
  <c r="I829" i="3" s="1"/>
  <c r="H830" i="3"/>
  <c r="I830" i="3" s="1"/>
  <c r="H831" i="3"/>
  <c r="I831" i="3" s="1"/>
  <c r="H832" i="3"/>
  <c r="I832" i="3" s="1"/>
  <c r="H833" i="3"/>
  <c r="I833" i="3" s="1"/>
  <c r="H834" i="3"/>
  <c r="I834" i="3" s="1"/>
  <c r="H835" i="3"/>
  <c r="I835" i="3" s="1"/>
  <c r="H836" i="3"/>
  <c r="I836" i="3" s="1"/>
  <c r="H837" i="3"/>
  <c r="I837" i="3" s="1"/>
  <c r="H838" i="3"/>
  <c r="I838" i="3" s="1"/>
  <c r="H839" i="3"/>
  <c r="I839" i="3" s="1"/>
  <c r="H840" i="3"/>
  <c r="I840" i="3" s="1"/>
  <c r="H841" i="3"/>
  <c r="I841" i="3" s="1"/>
  <c r="H842" i="3"/>
  <c r="I842" i="3" s="1"/>
  <c r="H843" i="3"/>
  <c r="I843" i="3" s="1"/>
  <c r="H844" i="3"/>
  <c r="I844" i="3" s="1"/>
  <c r="H845" i="3"/>
  <c r="I845" i="3" s="1"/>
  <c r="H846" i="3"/>
  <c r="I846" i="3" s="1"/>
  <c r="H847" i="3"/>
  <c r="I847" i="3" s="1"/>
  <c r="H848" i="3"/>
  <c r="I848" i="3" s="1"/>
  <c r="H849" i="3"/>
  <c r="I849" i="3" s="1"/>
  <c r="H850" i="3"/>
  <c r="I850" i="3" s="1"/>
  <c r="H851" i="3"/>
  <c r="I851" i="3" s="1"/>
  <c r="H852" i="3"/>
  <c r="I852" i="3" s="1"/>
  <c r="H853" i="3"/>
  <c r="I853" i="3" s="1"/>
  <c r="H854" i="3"/>
  <c r="I854" i="3" s="1"/>
  <c r="H855" i="3"/>
  <c r="I855" i="3" s="1"/>
  <c r="H856" i="3"/>
  <c r="I856" i="3" s="1"/>
  <c r="H857" i="3"/>
  <c r="I857" i="3" s="1"/>
  <c r="H858" i="3"/>
  <c r="I858" i="3" s="1"/>
  <c r="H859" i="3"/>
  <c r="I859" i="3" s="1"/>
  <c r="H860" i="3"/>
  <c r="I860" i="3" s="1"/>
  <c r="H861" i="3"/>
  <c r="I861" i="3" s="1"/>
  <c r="H862" i="3"/>
  <c r="I862" i="3" s="1"/>
  <c r="H863" i="3"/>
  <c r="I863" i="3" s="1"/>
  <c r="H864" i="3"/>
  <c r="I864" i="3" s="1"/>
  <c r="H865" i="3"/>
  <c r="I865" i="3" s="1"/>
  <c r="H866" i="3"/>
  <c r="I866" i="3" s="1"/>
  <c r="H867" i="3"/>
  <c r="I867" i="3" s="1"/>
  <c r="H868" i="3"/>
  <c r="I868" i="3" s="1"/>
  <c r="H869" i="3"/>
  <c r="I869" i="3" s="1"/>
  <c r="H870" i="3"/>
  <c r="I870" i="3" s="1"/>
  <c r="H871" i="3"/>
  <c r="I871" i="3" s="1"/>
  <c r="H872" i="3"/>
  <c r="I872" i="3" s="1"/>
  <c r="H873" i="3"/>
  <c r="I873" i="3" s="1"/>
  <c r="H874" i="3"/>
  <c r="I874" i="3" s="1"/>
  <c r="H875" i="3"/>
  <c r="I875" i="3" s="1"/>
  <c r="H876" i="3"/>
  <c r="I876" i="3" s="1"/>
  <c r="H877" i="3"/>
  <c r="I877" i="3" s="1"/>
  <c r="H878" i="3"/>
  <c r="I878" i="3" s="1"/>
  <c r="H879" i="3"/>
  <c r="I879" i="3" s="1"/>
  <c r="H880" i="3"/>
  <c r="I880" i="3" s="1"/>
  <c r="H881" i="3"/>
  <c r="I881" i="3" s="1"/>
  <c r="H882" i="3"/>
  <c r="I882" i="3" s="1"/>
  <c r="H883" i="3"/>
  <c r="I883" i="3" s="1"/>
  <c r="H884" i="3"/>
  <c r="I884" i="3" s="1"/>
  <c r="H885" i="3"/>
  <c r="I885" i="3" s="1"/>
  <c r="H886" i="3"/>
  <c r="I886" i="3" s="1"/>
  <c r="H887" i="3"/>
  <c r="I887" i="3" s="1"/>
  <c r="H888" i="3"/>
  <c r="I888" i="3" s="1"/>
  <c r="H889" i="3"/>
  <c r="I889" i="3" s="1"/>
  <c r="H890" i="3"/>
  <c r="I890" i="3" s="1"/>
  <c r="H891" i="3"/>
  <c r="I891" i="3" s="1"/>
  <c r="H892" i="3"/>
  <c r="I892" i="3" s="1"/>
  <c r="H893" i="3"/>
  <c r="I893" i="3" s="1"/>
  <c r="H894" i="3"/>
  <c r="I894" i="3" s="1"/>
  <c r="H895" i="3"/>
  <c r="I895" i="3" s="1"/>
  <c r="H896" i="3"/>
  <c r="I896" i="3" s="1"/>
  <c r="H897" i="3"/>
  <c r="I897" i="3" s="1"/>
  <c r="H898" i="3"/>
  <c r="I898" i="3" s="1"/>
  <c r="H899" i="3"/>
  <c r="I899" i="3" s="1"/>
  <c r="H900" i="3"/>
  <c r="I900" i="3" s="1"/>
  <c r="H901" i="3"/>
  <c r="I901" i="3" s="1"/>
  <c r="H902" i="3"/>
  <c r="I902" i="3" s="1"/>
  <c r="H903" i="3"/>
  <c r="I903" i="3" s="1"/>
  <c r="H904" i="3"/>
  <c r="I904" i="3" s="1"/>
  <c r="H905" i="3"/>
  <c r="I905" i="3" s="1"/>
  <c r="H906" i="3"/>
  <c r="I906" i="3" s="1"/>
  <c r="H907" i="3"/>
  <c r="I907" i="3" s="1"/>
  <c r="H908" i="3"/>
  <c r="I908" i="3" s="1"/>
  <c r="H909" i="3"/>
  <c r="I909" i="3" s="1"/>
  <c r="H910" i="3"/>
  <c r="I910" i="3" s="1"/>
  <c r="H911" i="3"/>
  <c r="I911" i="3" s="1"/>
  <c r="H912" i="3"/>
  <c r="I912" i="3" s="1"/>
  <c r="H913" i="3"/>
  <c r="I913" i="3" s="1"/>
  <c r="H914" i="3"/>
  <c r="I914" i="3" s="1"/>
  <c r="H915" i="3"/>
  <c r="I915" i="3" s="1"/>
  <c r="H916" i="3"/>
  <c r="I916" i="3" s="1"/>
  <c r="H917" i="3"/>
  <c r="I917" i="3" s="1"/>
  <c r="H918" i="3"/>
  <c r="I918" i="3" s="1"/>
  <c r="H919" i="3"/>
  <c r="I919" i="3" s="1"/>
  <c r="H920" i="3"/>
  <c r="I920" i="3" s="1"/>
  <c r="H921" i="3"/>
  <c r="I921" i="3" s="1"/>
  <c r="H922" i="3"/>
  <c r="I922" i="3" s="1"/>
  <c r="H923" i="3"/>
  <c r="I923" i="3" s="1"/>
  <c r="H924" i="3"/>
  <c r="I924" i="3" s="1"/>
  <c r="H925" i="3"/>
  <c r="I925" i="3" s="1"/>
  <c r="H926" i="3"/>
  <c r="I926" i="3" s="1"/>
  <c r="H927" i="3"/>
  <c r="I927" i="3" s="1"/>
  <c r="H928" i="3"/>
  <c r="I928" i="3" s="1"/>
  <c r="H929" i="3"/>
  <c r="I929" i="3" s="1"/>
  <c r="H930" i="3"/>
  <c r="I930" i="3" s="1"/>
  <c r="H931" i="3"/>
  <c r="I931" i="3" s="1"/>
  <c r="H932" i="3"/>
  <c r="I932" i="3" s="1"/>
  <c r="H933" i="3"/>
  <c r="I933" i="3" s="1"/>
  <c r="H934" i="3"/>
  <c r="I934" i="3" s="1"/>
  <c r="H935" i="3"/>
  <c r="I935" i="3" s="1"/>
  <c r="H936" i="3"/>
  <c r="I936" i="3" s="1"/>
  <c r="H937" i="3"/>
  <c r="I937" i="3" s="1"/>
  <c r="H938" i="3"/>
  <c r="I938" i="3" s="1"/>
  <c r="H939" i="3"/>
  <c r="I939" i="3" s="1"/>
  <c r="H940" i="3"/>
  <c r="I940" i="3" s="1"/>
  <c r="H941" i="3"/>
  <c r="I941" i="3" s="1"/>
  <c r="H942" i="3"/>
  <c r="I942" i="3" s="1"/>
  <c r="H943" i="3"/>
  <c r="I943" i="3" s="1"/>
  <c r="H944" i="3"/>
  <c r="I944" i="3" s="1"/>
  <c r="H945" i="3"/>
  <c r="I945" i="3" s="1"/>
  <c r="H946" i="3"/>
  <c r="I946" i="3" s="1"/>
  <c r="H947" i="3"/>
  <c r="I947" i="3" s="1"/>
  <c r="H948" i="3"/>
  <c r="I948" i="3" s="1"/>
  <c r="H949" i="3"/>
  <c r="I949" i="3" s="1"/>
  <c r="H950" i="3"/>
  <c r="I950" i="3" s="1"/>
  <c r="H951" i="3"/>
  <c r="I951" i="3" s="1"/>
  <c r="H952" i="3"/>
  <c r="I952" i="3" s="1"/>
  <c r="H953" i="3"/>
  <c r="I953" i="3" s="1"/>
  <c r="H954" i="3"/>
  <c r="I954" i="3" s="1"/>
  <c r="H955" i="3"/>
  <c r="I955" i="3" s="1"/>
  <c r="H956" i="3"/>
  <c r="I956" i="3" s="1"/>
  <c r="H957" i="3"/>
  <c r="I957" i="3" s="1"/>
  <c r="H958" i="3"/>
  <c r="I958" i="3" s="1"/>
  <c r="H959" i="3"/>
  <c r="I959" i="3" s="1"/>
  <c r="H960" i="3"/>
  <c r="I960" i="3" s="1"/>
  <c r="H961" i="3"/>
  <c r="I961" i="3" s="1"/>
  <c r="H962" i="3"/>
  <c r="I962" i="3" s="1"/>
  <c r="H963" i="3"/>
  <c r="I963" i="3" s="1"/>
  <c r="H964" i="3"/>
  <c r="I964" i="3" s="1"/>
  <c r="H965" i="3"/>
  <c r="I965" i="3" s="1"/>
  <c r="H966" i="3"/>
  <c r="I966" i="3" s="1"/>
  <c r="H967" i="3"/>
  <c r="I967" i="3" s="1"/>
  <c r="H968" i="3"/>
  <c r="I968" i="3" s="1"/>
  <c r="H969" i="3"/>
  <c r="I969" i="3" s="1"/>
  <c r="H970" i="3"/>
  <c r="I970" i="3" s="1"/>
  <c r="H971" i="3"/>
  <c r="I971" i="3" s="1"/>
  <c r="H972" i="3"/>
  <c r="I972" i="3" s="1"/>
  <c r="H973" i="3"/>
  <c r="I973" i="3" s="1"/>
  <c r="H974" i="3"/>
  <c r="I974" i="3" s="1"/>
  <c r="H975" i="3"/>
  <c r="I975" i="3" s="1"/>
  <c r="H976" i="3"/>
  <c r="I976" i="3" s="1"/>
  <c r="H977" i="3"/>
  <c r="I977" i="3" s="1"/>
  <c r="H978" i="3"/>
  <c r="I978" i="3" s="1"/>
  <c r="H979" i="3"/>
  <c r="I979" i="3" s="1"/>
  <c r="H980" i="3"/>
  <c r="I980" i="3" s="1"/>
  <c r="H981" i="3"/>
  <c r="I981" i="3" s="1"/>
  <c r="H982" i="3"/>
  <c r="I982" i="3" s="1"/>
  <c r="H983" i="3"/>
  <c r="I983" i="3" s="1"/>
  <c r="H984" i="3"/>
  <c r="I984" i="3" s="1"/>
  <c r="H985" i="3"/>
  <c r="I985" i="3" s="1"/>
  <c r="H986" i="3"/>
  <c r="I986" i="3" s="1"/>
  <c r="H987" i="3"/>
  <c r="I987" i="3" s="1"/>
  <c r="H988" i="3"/>
  <c r="I988" i="3" s="1"/>
  <c r="H989" i="3"/>
  <c r="I989" i="3" s="1"/>
  <c r="H990" i="3"/>
  <c r="I990" i="3" s="1"/>
  <c r="H991" i="3"/>
  <c r="I991" i="3" s="1"/>
  <c r="H992" i="3"/>
  <c r="I992" i="3" s="1"/>
  <c r="H993" i="3"/>
  <c r="I993" i="3" s="1"/>
  <c r="H994" i="3"/>
  <c r="I994" i="3" s="1"/>
  <c r="H995" i="3"/>
  <c r="I995" i="3" s="1"/>
  <c r="H996" i="3"/>
  <c r="I996" i="3" s="1"/>
  <c r="H997" i="3"/>
  <c r="I997" i="3" s="1"/>
  <c r="H998" i="3"/>
  <c r="I998" i="3" s="1"/>
  <c r="H999" i="3"/>
  <c r="I999" i="3" s="1"/>
  <c r="H1000" i="3"/>
  <c r="I1000" i="3" s="1"/>
  <c r="H1001" i="3"/>
  <c r="I1001" i="3" s="1"/>
  <c r="H1002" i="3"/>
  <c r="I1002" i="3" s="1"/>
  <c r="H1003" i="3"/>
  <c r="I1003" i="3" s="1"/>
  <c r="H1004" i="3"/>
  <c r="I1004" i="3" s="1"/>
  <c r="H1005" i="3"/>
  <c r="I1005" i="3" s="1"/>
  <c r="H1006" i="3"/>
  <c r="I1006" i="3" s="1"/>
  <c r="H1007" i="3"/>
  <c r="I1007" i="3" s="1"/>
  <c r="H1008" i="3"/>
  <c r="I1008" i="3" s="1"/>
  <c r="H1009" i="3"/>
  <c r="I1009" i="3" s="1"/>
  <c r="H1010" i="3"/>
  <c r="I1010" i="3" s="1"/>
  <c r="H1011" i="3"/>
  <c r="I1011" i="3" s="1"/>
  <c r="H1012" i="3"/>
  <c r="I1012" i="3" s="1"/>
  <c r="H1013" i="3"/>
  <c r="I1013" i="3" s="1"/>
  <c r="H1014" i="3"/>
  <c r="I1014" i="3" s="1"/>
  <c r="H1015" i="3"/>
  <c r="I1015" i="3" s="1"/>
  <c r="H1016" i="3"/>
  <c r="I1016" i="3" s="1"/>
  <c r="H1017" i="3"/>
  <c r="I1017" i="3" s="1"/>
  <c r="H1018" i="3"/>
  <c r="I1018" i="3" s="1"/>
  <c r="H1019" i="3"/>
  <c r="I1019" i="3" s="1"/>
  <c r="H1020" i="3"/>
  <c r="I1020" i="3" s="1"/>
  <c r="H1021" i="3"/>
  <c r="I1021" i="3" s="1"/>
  <c r="H1022" i="3"/>
  <c r="I1022" i="3" s="1"/>
  <c r="H1023" i="3"/>
  <c r="I1023" i="3" s="1"/>
  <c r="H1024" i="3"/>
  <c r="I1024" i="3" s="1"/>
  <c r="H1025" i="3"/>
  <c r="I1025" i="3" s="1"/>
  <c r="H1026" i="3"/>
  <c r="I1026" i="3" s="1"/>
  <c r="H1027" i="3"/>
  <c r="I1027" i="3" s="1"/>
  <c r="H1028" i="3"/>
  <c r="I1028" i="3" s="1"/>
  <c r="H1029" i="3"/>
  <c r="I1029" i="3" s="1"/>
  <c r="H1030" i="3"/>
  <c r="I1030" i="3" s="1"/>
  <c r="H1031" i="3"/>
  <c r="I1031" i="3" s="1"/>
  <c r="H1032" i="3"/>
  <c r="I1032" i="3" s="1"/>
  <c r="H1033" i="3"/>
  <c r="I1033" i="3" s="1"/>
  <c r="H1034" i="3"/>
  <c r="I1034" i="3" s="1"/>
  <c r="H1035" i="3"/>
  <c r="I1035" i="3" s="1"/>
  <c r="H1036" i="3"/>
  <c r="I1036" i="3" s="1"/>
  <c r="H1037" i="3"/>
  <c r="I1037" i="3" s="1"/>
  <c r="H1038" i="3"/>
  <c r="I1038" i="3" s="1"/>
  <c r="H1039" i="3"/>
  <c r="I1039" i="3" s="1"/>
  <c r="H1040" i="3"/>
  <c r="I1040" i="3" s="1"/>
  <c r="H1041" i="3"/>
  <c r="I1041" i="3" s="1"/>
  <c r="H1042" i="3"/>
  <c r="I1042" i="3" s="1"/>
  <c r="H1043" i="3"/>
  <c r="I1043" i="3" s="1"/>
  <c r="H1044" i="3"/>
  <c r="I1044" i="3" s="1"/>
  <c r="H1045" i="3"/>
  <c r="I1045" i="3" s="1"/>
  <c r="H1046" i="3"/>
  <c r="I1046" i="3" s="1"/>
  <c r="H1047" i="3"/>
  <c r="I1047" i="3" s="1"/>
  <c r="H1048" i="3"/>
  <c r="I1048" i="3" s="1"/>
  <c r="H1049" i="3"/>
  <c r="I1049" i="3" s="1"/>
  <c r="H1050" i="3"/>
  <c r="I1050" i="3" s="1"/>
  <c r="H1051" i="3"/>
  <c r="I1051" i="3" s="1"/>
  <c r="H1052" i="3"/>
  <c r="I1052" i="3" s="1"/>
  <c r="H1053" i="3"/>
  <c r="I1053" i="3" s="1"/>
  <c r="H1054" i="3"/>
  <c r="I1054" i="3" s="1"/>
  <c r="H1055" i="3"/>
  <c r="I1055" i="3" s="1"/>
  <c r="H1056" i="3"/>
  <c r="I1056" i="3" s="1"/>
  <c r="H1057" i="3"/>
  <c r="I1057" i="3" s="1"/>
  <c r="H1058" i="3"/>
  <c r="I1058" i="3" s="1"/>
  <c r="H1059" i="3"/>
  <c r="I1059" i="3" s="1"/>
  <c r="H1060" i="3"/>
  <c r="I1060" i="3" s="1"/>
  <c r="H1061" i="3"/>
  <c r="I1061" i="3" s="1"/>
  <c r="H1062" i="3"/>
  <c r="I1062" i="3" s="1"/>
  <c r="H1063" i="3"/>
  <c r="I1063" i="3" s="1"/>
  <c r="H1064" i="3"/>
  <c r="I1064" i="3" s="1"/>
  <c r="H1065" i="3"/>
  <c r="I1065" i="3" s="1"/>
  <c r="H1066" i="3"/>
  <c r="I1066" i="3" s="1"/>
  <c r="H1067" i="3"/>
  <c r="I1067" i="3" s="1"/>
  <c r="H1068" i="3"/>
  <c r="I1068" i="3" s="1"/>
  <c r="H1069" i="3"/>
  <c r="I1069" i="3" s="1"/>
  <c r="H1070" i="3"/>
  <c r="I1070" i="3" s="1"/>
  <c r="H1071" i="3"/>
  <c r="I1071" i="3" s="1"/>
  <c r="H1072" i="3"/>
  <c r="I1072" i="3" s="1"/>
  <c r="H1073" i="3"/>
  <c r="I1073" i="3" s="1"/>
  <c r="H1074" i="3"/>
  <c r="I1074" i="3" s="1"/>
  <c r="H1075" i="3"/>
  <c r="I1075" i="3" s="1"/>
  <c r="H1076" i="3"/>
  <c r="I1076" i="3" s="1"/>
  <c r="H1077" i="3"/>
  <c r="I1077" i="3" s="1"/>
  <c r="H1078" i="3"/>
  <c r="I1078" i="3" s="1"/>
  <c r="H1079" i="3"/>
  <c r="I1079" i="3" s="1"/>
  <c r="H1080" i="3"/>
  <c r="I1080" i="3" s="1"/>
  <c r="H1081" i="3"/>
  <c r="I1081" i="3" s="1"/>
  <c r="H1082" i="3"/>
  <c r="I1082" i="3" s="1"/>
  <c r="H1083" i="3"/>
  <c r="I1083" i="3" s="1"/>
  <c r="H1084" i="3"/>
  <c r="I1084" i="3" s="1"/>
  <c r="H1085" i="3"/>
  <c r="I1085" i="3" s="1"/>
  <c r="H1086" i="3"/>
  <c r="I1086" i="3" s="1"/>
  <c r="H1087" i="3"/>
  <c r="I1087" i="3" s="1"/>
  <c r="H1088" i="3"/>
  <c r="I1088" i="3" s="1"/>
  <c r="H1089" i="3"/>
  <c r="I1089" i="3" s="1"/>
  <c r="H1090" i="3"/>
  <c r="I1090" i="3" s="1"/>
  <c r="H1091" i="3"/>
  <c r="I1091" i="3" s="1"/>
  <c r="H1092" i="3"/>
  <c r="I1092" i="3" s="1"/>
  <c r="H1093" i="3"/>
  <c r="I1093" i="3" s="1"/>
  <c r="H1094" i="3"/>
  <c r="I1094" i="3" s="1"/>
  <c r="H1095" i="3"/>
  <c r="I1095" i="3" s="1"/>
  <c r="H1096" i="3"/>
  <c r="I1096" i="3" s="1"/>
  <c r="H1097" i="3"/>
  <c r="I1097" i="3" s="1"/>
  <c r="H1098" i="3"/>
  <c r="I1098" i="3" s="1"/>
  <c r="H1099" i="3"/>
  <c r="I1099" i="3" s="1"/>
  <c r="H1100" i="3"/>
  <c r="I1100" i="3" s="1"/>
  <c r="H5" i="3"/>
  <c r="I5" i="3" s="1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H2" i="3" l="1"/>
  <c r="I2" i="3"/>
  <c r="B7" i="2" l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11" i="2"/>
  <c r="I11" i="2" l="1"/>
  <c r="J11" i="2" s="1"/>
  <c r="I8" i="2"/>
  <c r="K30" i="2"/>
  <c r="J30" i="2"/>
  <c r="K18" i="2"/>
  <c r="J18" i="2"/>
  <c r="K13" i="2"/>
  <c r="J13" i="2"/>
  <c r="K34" i="2"/>
  <c r="J34" i="2"/>
  <c r="K22" i="2"/>
  <c r="J22" i="2"/>
  <c r="K33" i="2"/>
  <c r="J33" i="2"/>
  <c r="K29" i="2"/>
  <c r="J29" i="2"/>
  <c r="K21" i="2"/>
  <c r="J21" i="2"/>
  <c r="K17" i="2"/>
  <c r="J17" i="2"/>
  <c r="K32" i="2"/>
  <c r="J32" i="2"/>
  <c r="K28" i="2"/>
  <c r="J28" i="2"/>
  <c r="K24" i="2"/>
  <c r="J24" i="2"/>
  <c r="K20" i="2"/>
  <c r="J20" i="2"/>
  <c r="K16" i="2"/>
  <c r="J16" i="2"/>
  <c r="K12" i="2"/>
  <c r="J12" i="2"/>
  <c r="K26" i="2"/>
  <c r="J26" i="2"/>
  <c r="K14" i="2"/>
  <c r="J14" i="2"/>
  <c r="K25" i="2"/>
  <c r="J25" i="2"/>
  <c r="K31" i="2"/>
  <c r="J31" i="2"/>
  <c r="K27" i="2"/>
  <c r="J27" i="2"/>
  <c r="K23" i="2"/>
  <c r="J23" i="2"/>
  <c r="K19" i="2"/>
  <c r="J19" i="2"/>
  <c r="K15" i="2"/>
  <c r="J15" i="2"/>
  <c r="K11" i="2"/>
  <c r="I6" i="2"/>
  <c r="G11" i="1"/>
  <c r="G12" i="1"/>
  <c r="G13" i="1"/>
  <c r="G14" i="1"/>
  <c r="H14" i="1" s="1"/>
  <c r="G15" i="1"/>
  <c r="G16" i="1"/>
  <c r="G17" i="1"/>
  <c r="G18" i="1"/>
  <c r="H18" i="1" s="1"/>
  <c r="G19" i="1"/>
  <c r="G20" i="1"/>
  <c r="H20" i="1" s="1"/>
  <c r="G21" i="1"/>
  <c r="H21" i="1" s="1"/>
  <c r="G22" i="1"/>
  <c r="H22" i="1" s="1"/>
  <c r="G23" i="1"/>
  <c r="G24" i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G32" i="1"/>
  <c r="H32" i="1" s="1"/>
  <c r="G33" i="1"/>
  <c r="H33" i="1" s="1"/>
  <c r="G34" i="1"/>
  <c r="H34" i="1" s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10" i="1"/>
  <c r="E7" i="1"/>
  <c r="H11" i="1"/>
  <c r="H12" i="1"/>
  <c r="H13" i="1"/>
  <c r="H15" i="1"/>
  <c r="H16" i="1"/>
  <c r="H17" i="1"/>
  <c r="H19" i="1"/>
  <c r="H23" i="1"/>
  <c r="H24" i="1"/>
  <c r="H27" i="1"/>
  <c r="H31" i="1"/>
  <c r="H3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G57" i="1" s="1"/>
  <c r="H57" i="1" s="1"/>
  <c r="F10" i="1"/>
  <c r="H10" i="1" l="1"/>
  <c r="H5" i="1"/>
  <c r="K6" i="2"/>
  <c r="J8" i="2"/>
  <c r="J54" i="1"/>
  <c r="I54" i="1"/>
  <c r="J38" i="1"/>
  <c r="I38" i="1"/>
  <c r="J22" i="1"/>
  <c r="I22" i="1"/>
  <c r="J18" i="1"/>
  <c r="I18" i="1"/>
  <c r="J14" i="1"/>
  <c r="I14" i="1"/>
  <c r="J10" i="1"/>
  <c r="I10" i="1"/>
  <c r="H3" i="1"/>
  <c r="J46" i="1"/>
  <c r="I46" i="1"/>
  <c r="J30" i="1"/>
  <c r="I30" i="1"/>
  <c r="J57" i="1"/>
  <c r="I57" i="1"/>
  <c r="J45" i="1"/>
  <c r="I45" i="1"/>
  <c r="J37" i="1"/>
  <c r="I37" i="1"/>
  <c r="J25" i="1"/>
  <c r="I25" i="1"/>
  <c r="J21" i="1"/>
  <c r="I21" i="1"/>
  <c r="J31" i="1"/>
  <c r="I31" i="1"/>
  <c r="J13" i="1"/>
  <c r="I13" i="1"/>
  <c r="J42" i="1"/>
  <c r="I42" i="1"/>
  <c r="J34" i="1"/>
  <c r="I34" i="1"/>
  <c r="J53" i="1"/>
  <c r="I53" i="1"/>
  <c r="J41" i="1"/>
  <c r="I41" i="1"/>
  <c r="J33" i="1"/>
  <c r="I33" i="1"/>
  <c r="J24" i="1"/>
  <c r="I24" i="1"/>
  <c r="J16" i="1"/>
  <c r="I16" i="1"/>
  <c r="J11" i="1"/>
  <c r="I11" i="1"/>
  <c r="J56" i="1"/>
  <c r="I56" i="1"/>
  <c r="J52" i="1"/>
  <c r="I52" i="1"/>
  <c r="J48" i="1"/>
  <c r="I48" i="1"/>
  <c r="J44" i="1"/>
  <c r="I44" i="1"/>
  <c r="J40" i="1"/>
  <c r="I40" i="1"/>
  <c r="J36" i="1"/>
  <c r="I36" i="1"/>
  <c r="J32" i="1"/>
  <c r="I32" i="1"/>
  <c r="J28" i="1"/>
  <c r="I28" i="1"/>
  <c r="J20" i="1"/>
  <c r="I20" i="1"/>
  <c r="J19" i="1"/>
  <c r="I19" i="1"/>
  <c r="J50" i="1"/>
  <c r="I50" i="1"/>
  <c r="J26" i="1"/>
  <c r="I26" i="1"/>
  <c r="J27" i="1"/>
  <c r="I27" i="1"/>
  <c r="J17" i="1"/>
  <c r="I17" i="1"/>
  <c r="J12" i="1"/>
  <c r="I12" i="1"/>
  <c r="J49" i="1"/>
  <c r="I49" i="1"/>
  <c r="J29" i="1"/>
  <c r="I29" i="1"/>
  <c r="J35" i="1"/>
  <c r="I35" i="1"/>
  <c r="J23" i="1"/>
  <c r="I23" i="1"/>
  <c r="J15" i="1"/>
  <c r="I15" i="1"/>
  <c r="J55" i="1"/>
  <c r="I55" i="1"/>
  <c r="J51" i="1"/>
  <c r="I51" i="1"/>
  <c r="J47" i="1"/>
  <c r="I47" i="1"/>
  <c r="J43" i="1"/>
  <c r="I43" i="1"/>
  <c r="J39" i="1"/>
  <c r="I39" i="1"/>
  <c r="J5" i="1" l="1"/>
  <c r="I7" i="1"/>
</calcChain>
</file>

<file path=xl/sharedStrings.xml><?xml version="1.0" encoding="utf-8"?>
<sst xmlns="http://schemas.openxmlformats.org/spreadsheetml/2006/main" count="86" uniqueCount="44">
  <si>
    <t>millions</t>
  </si>
  <si>
    <t>Quarter</t>
  </si>
  <si>
    <t>PC ships</t>
  </si>
  <si>
    <t>Sales</t>
  </si>
  <si>
    <t>Quarter of year</t>
  </si>
  <si>
    <t>Launch</t>
  </si>
  <si>
    <t>yes</t>
  </si>
  <si>
    <t>LaunchCode</t>
  </si>
  <si>
    <t>LaunchCoefficients</t>
  </si>
  <si>
    <t>QuarterlySeasonality</t>
  </si>
  <si>
    <t>Base</t>
  </si>
  <si>
    <t>Forecast</t>
  </si>
  <si>
    <t>Error</t>
  </si>
  <si>
    <t>Error^2</t>
  </si>
  <si>
    <t>SSE</t>
  </si>
  <si>
    <t>Average</t>
  </si>
  <si>
    <t>Standard Error</t>
  </si>
  <si>
    <t>SignChange</t>
  </si>
  <si>
    <t>Sum</t>
  </si>
  <si>
    <t>approx. 1/2 of 48</t>
  </si>
  <si>
    <t>Year</t>
  </si>
  <si>
    <t>Units</t>
  </si>
  <si>
    <t>Predicted</t>
  </si>
  <si>
    <t>Comp Price</t>
  </si>
  <si>
    <t>My Price</t>
  </si>
  <si>
    <t>Period</t>
  </si>
  <si>
    <t>OurPrice</t>
  </si>
  <si>
    <t>CompPrice</t>
  </si>
  <si>
    <t>Trend</t>
  </si>
  <si>
    <t>Constant</t>
  </si>
  <si>
    <t>Seasonality Factors1</t>
  </si>
  <si>
    <t>R-squared</t>
  </si>
  <si>
    <t>Month</t>
  </si>
  <si>
    <t>Day#</t>
  </si>
  <si>
    <t>Day</t>
  </si>
  <si>
    <t>Price</t>
  </si>
  <si>
    <t>Display?</t>
  </si>
  <si>
    <t>actualsales</t>
  </si>
  <si>
    <t>PostIt Notes</t>
  </si>
  <si>
    <t>PricePoint Factors</t>
  </si>
  <si>
    <t>Constant2</t>
  </si>
  <si>
    <t>Display</t>
  </si>
  <si>
    <t>MonthFactors</t>
  </si>
  <si>
    <t>EndDec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</si>
</sst>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;@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vs. Forecasted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'Forecasting Software Sales'!$C$10:$C$57</c:f>
              <c:numCache>
                <c:formatCode>General</c:formatCode>
                <c:ptCount val="48"/>
                <c:pt idx="0">
                  <c:v>0.31934392601870842</c:v>
                </c:pt>
                <c:pt idx="1">
                  <c:v>0.6016478494416132</c:v>
                </c:pt>
                <c:pt idx="2">
                  <c:v>0.68590684327598139</c:v>
                </c:pt>
                <c:pt idx="3">
                  <c:v>0.77915797309466306</c:v>
                </c:pt>
                <c:pt idx="4">
                  <c:v>0.31413291147557232</c:v>
                </c:pt>
                <c:pt idx="5">
                  <c:v>0.51672881160007089</c:v>
                </c:pt>
                <c:pt idx="6">
                  <c:v>0.64891358871131699</c:v>
                </c:pt>
                <c:pt idx="7">
                  <c:v>0.50829757375292361</c:v>
                </c:pt>
                <c:pt idx="8">
                  <c:v>0.33795263277605825</c:v>
                </c:pt>
                <c:pt idx="9">
                  <c:v>0.37343212692124955</c:v>
                </c:pt>
                <c:pt idx="10">
                  <c:v>0.7</c:v>
                </c:pt>
                <c:pt idx="11">
                  <c:v>0.58285505351979172</c:v>
                </c:pt>
                <c:pt idx="12">
                  <c:v>0.5355896931323666</c:v>
                </c:pt>
                <c:pt idx="13">
                  <c:v>0.5606161164649186</c:v>
                </c:pt>
                <c:pt idx="14">
                  <c:v>0.6778529125216578</c:v>
                </c:pt>
                <c:pt idx="15">
                  <c:v>0.60257924080385539</c:v>
                </c:pt>
                <c:pt idx="16">
                  <c:v>0.33928549574258243</c:v>
                </c:pt>
                <c:pt idx="17">
                  <c:v>0.35490516605997696</c:v>
                </c:pt>
                <c:pt idx="18">
                  <c:v>0.78535701535724356</c:v>
                </c:pt>
                <c:pt idx="19">
                  <c:v>0.95678485504550992</c:v>
                </c:pt>
                <c:pt idx="20">
                  <c:v>0.3414813610844103</c:v>
                </c:pt>
                <c:pt idx="21">
                  <c:v>0.45</c:v>
                </c:pt>
                <c:pt idx="22">
                  <c:v>0.69333623328084115</c:v>
                </c:pt>
                <c:pt idx="23">
                  <c:v>0.5366854972397086</c:v>
                </c:pt>
                <c:pt idx="24">
                  <c:v>0.50673968246122381</c:v>
                </c:pt>
                <c:pt idx="25">
                  <c:v>0.38569186724694382</c:v>
                </c:pt>
                <c:pt idx="26">
                  <c:v>0.53551656868519093</c:v>
                </c:pt>
                <c:pt idx="27">
                  <c:v>0.74783126610910977</c:v>
                </c:pt>
                <c:pt idx="28">
                  <c:v>0.33473080388906823</c:v>
                </c:pt>
                <c:pt idx="29">
                  <c:v>0.6</c:v>
                </c:pt>
                <c:pt idx="30">
                  <c:v>0.6321870574224483</c:v>
                </c:pt>
                <c:pt idx="31">
                  <c:v>0.69595979301335231</c:v>
                </c:pt>
                <c:pt idx="32">
                  <c:v>0.55531961256791063</c:v>
                </c:pt>
                <c:pt idx="33">
                  <c:v>0.45378543720955949</c:v>
                </c:pt>
                <c:pt idx="34">
                  <c:v>0.6652791249293073</c:v>
                </c:pt>
                <c:pt idx="35">
                  <c:v>0.8339058298855353</c:v>
                </c:pt>
                <c:pt idx="36">
                  <c:v>0.38637833743593553</c:v>
                </c:pt>
                <c:pt idx="37">
                  <c:v>0.28938756374237262</c:v>
                </c:pt>
                <c:pt idx="38">
                  <c:v>0.64802425173424372</c:v>
                </c:pt>
                <c:pt idx="39">
                  <c:v>1.108891910735647</c:v>
                </c:pt>
                <c:pt idx="40">
                  <c:v>0.37374915959835414</c:v>
                </c:pt>
                <c:pt idx="41">
                  <c:v>0.37961801487190439</c:v>
                </c:pt>
                <c:pt idx="42">
                  <c:v>0.81342314806341098</c:v>
                </c:pt>
                <c:pt idx="43">
                  <c:v>1.0293303716179831</c:v>
                </c:pt>
                <c:pt idx="44">
                  <c:v>0.39001092618780997</c:v>
                </c:pt>
                <c:pt idx="45">
                  <c:v>0.60662674534532857</c:v>
                </c:pt>
                <c:pt idx="46">
                  <c:v>0.4967650092574788</c:v>
                </c:pt>
                <c:pt idx="47">
                  <c:v>0.70624576178405285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2946-ADE0-B4F3E9AC83A2}"/>
            </c:ext>
          </c:extLst>
        </c:ser>
        <c:ser>
          <c:idx val="1"/>
          <c:order val="1"/>
          <c:tx>
            <c:v>Forecasted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'Forecasting Software Sales'!$G$10:$G$57</c:f>
              <c:numCache>
                <c:formatCode>General</c:formatCode>
                <c:ptCount val="48"/>
                <c:pt idx="0">
                  <c:v>0.31000474125015665</c:v>
                </c:pt>
                <c:pt idx="1">
                  <c:v>0.57697062267399801</c:v>
                </c:pt>
                <c:pt idx="2">
                  <c:v>0.63109793855302421</c:v>
                </c:pt>
                <c:pt idx="3">
                  <c:v>0.84497562073937682</c:v>
                </c:pt>
                <c:pt idx="4">
                  <c:v>0.29591361664787674</c:v>
                </c:pt>
                <c:pt idx="5">
                  <c:v>0.4780613730727411</c:v>
                </c:pt>
                <c:pt idx="6">
                  <c:v>0.6884704784214809</c:v>
                </c:pt>
                <c:pt idx="7">
                  <c:v>0.52490909773203709</c:v>
                </c:pt>
                <c:pt idx="8">
                  <c:v>0.33818699045471629</c:v>
                </c:pt>
                <c:pt idx="9">
                  <c:v>0.39265284733508848</c:v>
                </c:pt>
                <c:pt idx="10">
                  <c:v>0.6571198243768237</c:v>
                </c:pt>
                <c:pt idx="11">
                  <c:v>0.553730078602651</c:v>
                </c:pt>
                <c:pt idx="12">
                  <c:v>0.52841717258549425</c:v>
                </c:pt>
                <c:pt idx="13">
                  <c:v>0.56048574774045512</c:v>
                </c:pt>
                <c:pt idx="14">
                  <c:v>0.71141949436886365</c:v>
                </c:pt>
                <c:pt idx="15">
                  <c:v>0.53771175865233078</c:v>
                </c:pt>
                <c:pt idx="16">
                  <c:v>0.31705030355129649</c:v>
                </c:pt>
                <c:pt idx="17">
                  <c:v>0.33793993613762735</c:v>
                </c:pt>
                <c:pt idx="18">
                  <c:v>0.73436851031624628</c:v>
                </c:pt>
                <c:pt idx="19">
                  <c:v>0.96019956902201919</c:v>
                </c:pt>
                <c:pt idx="20">
                  <c:v>0.31856991897886028</c:v>
                </c:pt>
                <c:pt idx="21">
                  <c:v>0.41302297570341401</c:v>
                </c:pt>
                <c:pt idx="22">
                  <c:v>0.69480027147937717</c:v>
                </c:pt>
                <c:pt idx="23">
                  <c:v>0.56331708049291795</c:v>
                </c:pt>
                <c:pt idx="24">
                  <c:v>0.51432604798321435</c:v>
                </c:pt>
                <c:pt idx="25">
                  <c:v>0.3791521234714843</c:v>
                </c:pt>
                <c:pt idx="26">
                  <c:v>0.52782736678980191</c:v>
                </c:pt>
                <c:pt idx="27">
                  <c:v>0.74255433337702814</c:v>
                </c:pt>
                <c:pt idx="28">
                  <c:v>0.34701366174482995</c:v>
                </c:pt>
                <c:pt idx="29">
                  <c:v>0.62936834392901186</c:v>
                </c:pt>
                <c:pt idx="30">
                  <c:v>0.65757882836441039</c:v>
                </c:pt>
                <c:pt idx="31">
                  <c:v>0.75535699429732184</c:v>
                </c:pt>
                <c:pt idx="32">
                  <c:v>0.55659942179005384</c:v>
                </c:pt>
                <c:pt idx="33">
                  <c:v>0.4780613730727411</c:v>
                </c:pt>
                <c:pt idx="34">
                  <c:v>0.61962343057933289</c:v>
                </c:pt>
                <c:pt idx="35">
                  <c:v>0.85777828165967052</c:v>
                </c:pt>
                <c:pt idx="36">
                  <c:v>0.44387042497181511</c:v>
                </c:pt>
                <c:pt idx="37">
                  <c:v>0.27286045323285807</c:v>
                </c:pt>
                <c:pt idx="38">
                  <c:v>0.68449981705919138</c:v>
                </c:pt>
                <c:pt idx="39">
                  <c:v>1.107460157205302</c:v>
                </c:pt>
                <c:pt idx="40">
                  <c:v>0.34523255275585624</c:v>
                </c:pt>
                <c:pt idx="41">
                  <c:v>0.3791521234714843</c:v>
                </c:pt>
                <c:pt idx="42">
                  <c:v>0.87206260600054242</c:v>
                </c:pt>
                <c:pt idx="43">
                  <c:v>0.92179158626113844</c:v>
                </c:pt>
                <c:pt idx="44">
                  <c:v>0.39455148886383568</c:v>
                </c:pt>
                <c:pt idx="45">
                  <c:v>0.64291012240816903</c:v>
                </c:pt>
                <c:pt idx="46">
                  <c:v>0.47045482692134521</c:v>
                </c:pt>
                <c:pt idx="47">
                  <c:v>0.71694901153644097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2946-ADE0-B4F3E9AC8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09738816"/>
        <c:axId val="1309740512"/>
      </c:lineChart>
      <c:catAx>
        <c:axId val="130973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40512"/>
        <c:crosses val="autoZero"/>
        <c:auto val="1"/>
        <c:lblAlgn val="ctr"/>
        <c:lblOffset val="100"/>
        <c:noMultiLvlLbl val="0"/>
      </c:catAx>
      <c:valAx>
        <c:axId val="130974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38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vs.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 31.1'!$D$11:$D$34</c:f>
              <c:numCache>
                <c:formatCode>General</c:formatCode>
                <c:ptCount val="24"/>
                <c:pt idx="0">
                  <c:v>453.40411666322484</c:v>
                </c:pt>
                <c:pt idx="1">
                  <c:v>454.85127066215557</c:v>
                </c:pt>
                <c:pt idx="2">
                  <c:v>523.98363121528303</c:v>
                </c:pt>
                <c:pt idx="3">
                  <c:v>578.70187750251057</c:v>
                </c:pt>
                <c:pt idx="4">
                  <c:v>608.55911463809093</c:v>
                </c:pt>
                <c:pt idx="5">
                  <c:v>577.59382570883088</c:v>
                </c:pt>
                <c:pt idx="6">
                  <c:v>571.89996585171548</c:v>
                </c:pt>
                <c:pt idx="7">
                  <c:v>660.05561485245744</c:v>
                </c:pt>
                <c:pt idx="8">
                  <c:v>443.50104996225122</c:v>
                </c:pt>
                <c:pt idx="9">
                  <c:v>390.66678931482613</c:v>
                </c:pt>
                <c:pt idx="10">
                  <c:v>429.60642815027433</c:v>
                </c:pt>
                <c:pt idx="11">
                  <c:v>788.32237499658515</c:v>
                </c:pt>
                <c:pt idx="12">
                  <c:v>581.58504508201634</c:v>
                </c:pt>
                <c:pt idx="13">
                  <c:v>503.916599306921</c:v>
                </c:pt>
                <c:pt idx="14">
                  <c:v>499.77054942998421</c:v>
                </c:pt>
                <c:pt idx="15">
                  <c:v>936.18666721428178</c:v>
                </c:pt>
                <c:pt idx="16">
                  <c:v>459.4821707055691</c:v>
                </c:pt>
                <c:pt idx="17">
                  <c:v>470.63798845157618</c:v>
                </c:pt>
                <c:pt idx="18">
                  <c:v>349.48784056120348</c:v>
                </c:pt>
                <c:pt idx="19">
                  <c:v>912.53673267920999</c:v>
                </c:pt>
                <c:pt idx="20">
                  <c:v>400.36110095343781</c:v>
                </c:pt>
                <c:pt idx="21">
                  <c:v>528.47675609490386</c:v>
                </c:pt>
                <c:pt idx="22">
                  <c:v>605.84377933658425</c:v>
                </c:pt>
                <c:pt idx="23">
                  <c:v>574.5325952484767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A34E-A164-0D155E92C905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31.1'!$H$11:$H$34</c:f>
              <c:numCache>
                <c:formatCode>General</c:formatCode>
                <c:ptCount val="24"/>
                <c:pt idx="0">
                  <c:v>462.90129185358546</c:v>
                </c:pt>
                <c:pt idx="1">
                  <c:v>408.30159797151384</c:v>
                </c:pt>
                <c:pt idx="2">
                  <c:v>565.4110990509912</c:v>
                </c:pt>
                <c:pt idx="3">
                  <c:v>619.06752634639531</c:v>
                </c:pt>
                <c:pt idx="4">
                  <c:v>624.83510478186997</c:v>
                </c:pt>
                <c:pt idx="5">
                  <c:v>534.69934218279616</c:v>
                </c:pt>
                <c:pt idx="6">
                  <c:v>587.35226611169776</c:v>
                </c:pt>
                <c:pt idx="7">
                  <c:v>644.14667637011871</c:v>
                </c:pt>
                <c:pt idx="8">
                  <c:v>405.70155878019881</c:v>
                </c:pt>
                <c:pt idx="9">
                  <c:v>418.6135052866569</c:v>
                </c:pt>
                <c:pt idx="10">
                  <c:v>405.14463145231554</c:v>
                </c:pt>
                <c:pt idx="11">
                  <c:v>795.81011001754098</c:v>
                </c:pt>
                <c:pt idx="12">
                  <c:v>557.93520470476085</c:v>
                </c:pt>
                <c:pt idx="13">
                  <c:v>481.99575046496949</c:v>
                </c:pt>
                <c:pt idx="14">
                  <c:v>495.62078166872647</c:v>
                </c:pt>
                <c:pt idx="15">
                  <c:v>879.52928797585287</c:v>
                </c:pt>
                <c:pt idx="16">
                  <c:v>490.51491984594929</c:v>
                </c:pt>
                <c:pt idx="17">
                  <c:v>516.64914496304993</c:v>
                </c:pt>
                <c:pt idx="18">
                  <c:v>358.96373289131873</c:v>
                </c:pt>
                <c:pt idx="19">
                  <c:v>930.99556115876544</c:v>
                </c:pt>
                <c:pt idx="20">
                  <c:v>397.06409687451998</c:v>
                </c:pt>
                <c:pt idx="21">
                  <c:v>558.87257303681133</c:v>
                </c:pt>
                <c:pt idx="22">
                  <c:v>563.24014072018849</c:v>
                </c:pt>
                <c:pt idx="23">
                  <c:v>594.52610544282072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A34E-A164-0D155E92C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84544"/>
        <c:axId val="1354286240"/>
      </c:lineChart>
      <c:catAx>
        <c:axId val="135428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6240"/>
        <c:crosses val="autoZero"/>
        <c:auto val="1"/>
        <c:lblAlgn val="ctr"/>
        <c:lblOffset val="100"/>
        <c:noMultiLvlLbl val="0"/>
      </c:catAx>
      <c:valAx>
        <c:axId val="13542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 31.5 Second Pass'!$G$5:$G$369</c:f>
              <c:numCache>
                <c:formatCode>General</c:formatCode>
                <c:ptCount val="365"/>
                <c:pt idx="0">
                  <c:v>390</c:v>
                </c:pt>
                <c:pt idx="1">
                  <c:v>344</c:v>
                </c:pt>
                <c:pt idx="2">
                  <c:v>636</c:v>
                </c:pt>
                <c:pt idx="3">
                  <c:v>483</c:v>
                </c:pt>
                <c:pt idx="4">
                  <c:v>486</c:v>
                </c:pt>
                <c:pt idx="5">
                  <c:v>490</c:v>
                </c:pt>
                <c:pt idx="6">
                  <c:v>524</c:v>
                </c:pt>
                <c:pt idx="7">
                  <c:v>620</c:v>
                </c:pt>
                <c:pt idx="8">
                  <c:v>416</c:v>
                </c:pt>
                <c:pt idx="9">
                  <c:v>464</c:v>
                </c:pt>
                <c:pt idx="10">
                  <c:v>709</c:v>
                </c:pt>
                <c:pt idx="11">
                  <c:v>370</c:v>
                </c:pt>
                <c:pt idx="12">
                  <c:v>630</c:v>
                </c:pt>
                <c:pt idx="13">
                  <c:v>362</c:v>
                </c:pt>
                <c:pt idx="14">
                  <c:v>686</c:v>
                </c:pt>
                <c:pt idx="15">
                  <c:v>501</c:v>
                </c:pt>
                <c:pt idx="16">
                  <c:v>396</c:v>
                </c:pt>
                <c:pt idx="17">
                  <c:v>619</c:v>
                </c:pt>
                <c:pt idx="18">
                  <c:v>392</c:v>
                </c:pt>
                <c:pt idx="19">
                  <c:v>521</c:v>
                </c:pt>
                <c:pt idx="20">
                  <c:v>375</c:v>
                </c:pt>
                <c:pt idx="21">
                  <c:v>364</c:v>
                </c:pt>
                <c:pt idx="22">
                  <c:v>559</c:v>
                </c:pt>
                <c:pt idx="23">
                  <c:v>360</c:v>
                </c:pt>
                <c:pt idx="24">
                  <c:v>374</c:v>
                </c:pt>
                <c:pt idx="25">
                  <c:v>491</c:v>
                </c:pt>
                <c:pt idx="26">
                  <c:v>353</c:v>
                </c:pt>
                <c:pt idx="27">
                  <c:v>360</c:v>
                </c:pt>
                <c:pt idx="28">
                  <c:v>643</c:v>
                </c:pt>
                <c:pt idx="29">
                  <c:v>366</c:v>
                </c:pt>
                <c:pt idx="30">
                  <c:v>474</c:v>
                </c:pt>
                <c:pt idx="31">
                  <c:v>378</c:v>
                </c:pt>
                <c:pt idx="32">
                  <c:v>481</c:v>
                </c:pt>
                <c:pt idx="33">
                  <c:v>499</c:v>
                </c:pt>
                <c:pt idx="34">
                  <c:v>382</c:v>
                </c:pt>
                <c:pt idx="35">
                  <c:v>496</c:v>
                </c:pt>
                <c:pt idx="36">
                  <c:v>372</c:v>
                </c:pt>
                <c:pt idx="37">
                  <c:v>495</c:v>
                </c:pt>
                <c:pt idx="38">
                  <c:v>499</c:v>
                </c:pt>
                <c:pt idx="39">
                  <c:v>488</c:v>
                </c:pt>
                <c:pt idx="40">
                  <c:v>382</c:v>
                </c:pt>
                <c:pt idx="41">
                  <c:v>505</c:v>
                </c:pt>
                <c:pt idx="42">
                  <c:v>361</c:v>
                </c:pt>
                <c:pt idx="43">
                  <c:v>480</c:v>
                </c:pt>
                <c:pt idx="44">
                  <c:v>635</c:v>
                </c:pt>
                <c:pt idx="45">
                  <c:v>382</c:v>
                </c:pt>
                <c:pt idx="46">
                  <c:v>485</c:v>
                </c:pt>
                <c:pt idx="47">
                  <c:v>721</c:v>
                </c:pt>
                <c:pt idx="48">
                  <c:v>483</c:v>
                </c:pt>
                <c:pt idx="49">
                  <c:v>499</c:v>
                </c:pt>
                <c:pt idx="50">
                  <c:v>488</c:v>
                </c:pt>
                <c:pt idx="51">
                  <c:v>630</c:v>
                </c:pt>
                <c:pt idx="52">
                  <c:v>659</c:v>
                </c:pt>
                <c:pt idx="53">
                  <c:v>474</c:v>
                </c:pt>
                <c:pt idx="54">
                  <c:v>636</c:v>
                </c:pt>
                <c:pt idx="55">
                  <c:v>632</c:v>
                </c:pt>
                <c:pt idx="56">
                  <c:v>519</c:v>
                </c:pt>
                <c:pt idx="57">
                  <c:v>363</c:v>
                </c:pt>
                <c:pt idx="58">
                  <c:v>360</c:v>
                </c:pt>
                <c:pt idx="59">
                  <c:v>291</c:v>
                </c:pt>
                <c:pt idx="60">
                  <c:v>387</c:v>
                </c:pt>
                <c:pt idx="61">
                  <c:v>284</c:v>
                </c:pt>
                <c:pt idx="62">
                  <c:v>505</c:v>
                </c:pt>
                <c:pt idx="63">
                  <c:v>384</c:v>
                </c:pt>
                <c:pt idx="64">
                  <c:v>389</c:v>
                </c:pt>
                <c:pt idx="65">
                  <c:v>285</c:v>
                </c:pt>
                <c:pt idx="66">
                  <c:v>440</c:v>
                </c:pt>
                <c:pt idx="67">
                  <c:v>373</c:v>
                </c:pt>
                <c:pt idx="68">
                  <c:v>290</c:v>
                </c:pt>
                <c:pt idx="69">
                  <c:v>376</c:v>
                </c:pt>
                <c:pt idx="70">
                  <c:v>320</c:v>
                </c:pt>
                <c:pt idx="71">
                  <c:v>273</c:v>
                </c:pt>
                <c:pt idx="72">
                  <c:v>512</c:v>
                </c:pt>
                <c:pt idx="73">
                  <c:v>489</c:v>
                </c:pt>
                <c:pt idx="74">
                  <c:v>379</c:v>
                </c:pt>
                <c:pt idx="75">
                  <c:v>398</c:v>
                </c:pt>
                <c:pt idx="76">
                  <c:v>299</c:v>
                </c:pt>
                <c:pt idx="77">
                  <c:v>309</c:v>
                </c:pt>
                <c:pt idx="78">
                  <c:v>408</c:v>
                </c:pt>
                <c:pt idx="79">
                  <c:v>429</c:v>
                </c:pt>
                <c:pt idx="80">
                  <c:v>550</c:v>
                </c:pt>
                <c:pt idx="81">
                  <c:v>291</c:v>
                </c:pt>
                <c:pt idx="82">
                  <c:v>297</c:v>
                </c:pt>
                <c:pt idx="83">
                  <c:v>431</c:v>
                </c:pt>
                <c:pt idx="84">
                  <c:v>416</c:v>
                </c:pt>
                <c:pt idx="85">
                  <c:v>386</c:v>
                </c:pt>
                <c:pt idx="86">
                  <c:v>289</c:v>
                </c:pt>
                <c:pt idx="87">
                  <c:v>383</c:v>
                </c:pt>
                <c:pt idx="88">
                  <c:v>292</c:v>
                </c:pt>
                <c:pt idx="89">
                  <c:v>375</c:v>
                </c:pt>
                <c:pt idx="90">
                  <c:v>548</c:v>
                </c:pt>
                <c:pt idx="91">
                  <c:v>350</c:v>
                </c:pt>
                <c:pt idx="92">
                  <c:v>524</c:v>
                </c:pt>
                <c:pt idx="93">
                  <c:v>491</c:v>
                </c:pt>
                <c:pt idx="94">
                  <c:v>633</c:v>
                </c:pt>
                <c:pt idx="95">
                  <c:v>632</c:v>
                </c:pt>
                <c:pt idx="96">
                  <c:v>523</c:v>
                </c:pt>
                <c:pt idx="97">
                  <c:v>391</c:v>
                </c:pt>
                <c:pt idx="98">
                  <c:v>362</c:v>
                </c:pt>
                <c:pt idx="99">
                  <c:v>349</c:v>
                </c:pt>
                <c:pt idx="100">
                  <c:v>504</c:v>
                </c:pt>
                <c:pt idx="101">
                  <c:v>357</c:v>
                </c:pt>
                <c:pt idx="102">
                  <c:v>623</c:v>
                </c:pt>
                <c:pt idx="103">
                  <c:v>639</c:v>
                </c:pt>
                <c:pt idx="104">
                  <c:v>533</c:v>
                </c:pt>
                <c:pt idx="105">
                  <c:v>471</c:v>
                </c:pt>
                <c:pt idx="106">
                  <c:v>614</c:v>
                </c:pt>
                <c:pt idx="107">
                  <c:v>490</c:v>
                </c:pt>
                <c:pt idx="108">
                  <c:v>481</c:v>
                </c:pt>
                <c:pt idx="109">
                  <c:v>638</c:v>
                </c:pt>
                <c:pt idx="110">
                  <c:v>362</c:v>
                </c:pt>
                <c:pt idx="111">
                  <c:v>362</c:v>
                </c:pt>
                <c:pt idx="112">
                  <c:v>638</c:v>
                </c:pt>
                <c:pt idx="113">
                  <c:v>412</c:v>
                </c:pt>
                <c:pt idx="114">
                  <c:v>486</c:v>
                </c:pt>
                <c:pt idx="115">
                  <c:v>353</c:v>
                </c:pt>
                <c:pt idx="116">
                  <c:v>392</c:v>
                </c:pt>
                <c:pt idx="117">
                  <c:v>634</c:v>
                </c:pt>
                <c:pt idx="118">
                  <c:v>609</c:v>
                </c:pt>
                <c:pt idx="119">
                  <c:v>494</c:v>
                </c:pt>
                <c:pt idx="120">
                  <c:v>695</c:v>
                </c:pt>
                <c:pt idx="121">
                  <c:v>731</c:v>
                </c:pt>
                <c:pt idx="122">
                  <c:v>408</c:v>
                </c:pt>
                <c:pt idx="123">
                  <c:v>606</c:v>
                </c:pt>
                <c:pt idx="124">
                  <c:v>692</c:v>
                </c:pt>
                <c:pt idx="125">
                  <c:v>550</c:v>
                </c:pt>
                <c:pt idx="126">
                  <c:v>425</c:v>
                </c:pt>
                <c:pt idx="127">
                  <c:v>585</c:v>
                </c:pt>
                <c:pt idx="128">
                  <c:v>545</c:v>
                </c:pt>
                <c:pt idx="129">
                  <c:v>546</c:v>
                </c:pt>
                <c:pt idx="130">
                  <c:v>416</c:v>
                </c:pt>
                <c:pt idx="131">
                  <c:v>444</c:v>
                </c:pt>
                <c:pt idx="132">
                  <c:v>407</c:v>
                </c:pt>
                <c:pt idx="133">
                  <c:v>539</c:v>
                </c:pt>
                <c:pt idx="134">
                  <c:v>721</c:v>
                </c:pt>
                <c:pt idx="135">
                  <c:v>556</c:v>
                </c:pt>
                <c:pt idx="136">
                  <c:v>388</c:v>
                </c:pt>
                <c:pt idx="137">
                  <c:v>805</c:v>
                </c:pt>
                <c:pt idx="138">
                  <c:v>407</c:v>
                </c:pt>
                <c:pt idx="139">
                  <c:v>726</c:v>
                </c:pt>
                <c:pt idx="140">
                  <c:v>468</c:v>
                </c:pt>
                <c:pt idx="141">
                  <c:v>416</c:v>
                </c:pt>
                <c:pt idx="142">
                  <c:v>527</c:v>
                </c:pt>
                <c:pt idx="143">
                  <c:v>536</c:v>
                </c:pt>
                <c:pt idx="144">
                  <c:v>407</c:v>
                </c:pt>
                <c:pt idx="145">
                  <c:v>416</c:v>
                </c:pt>
                <c:pt idx="146">
                  <c:v>762</c:v>
                </c:pt>
                <c:pt idx="147">
                  <c:v>780</c:v>
                </c:pt>
                <c:pt idx="148">
                  <c:v>416</c:v>
                </c:pt>
                <c:pt idx="149">
                  <c:v>606</c:v>
                </c:pt>
                <c:pt idx="150">
                  <c:v>392</c:v>
                </c:pt>
                <c:pt idx="151">
                  <c:v>802</c:v>
                </c:pt>
                <c:pt idx="152">
                  <c:v>563</c:v>
                </c:pt>
                <c:pt idx="153">
                  <c:v>390</c:v>
                </c:pt>
                <c:pt idx="154">
                  <c:v>407</c:v>
                </c:pt>
                <c:pt idx="155">
                  <c:v>697</c:v>
                </c:pt>
                <c:pt idx="156">
                  <c:v>543</c:v>
                </c:pt>
                <c:pt idx="157">
                  <c:v>610</c:v>
                </c:pt>
                <c:pt idx="158">
                  <c:v>627</c:v>
                </c:pt>
                <c:pt idx="159">
                  <c:v>392</c:v>
                </c:pt>
                <c:pt idx="160">
                  <c:v>696</c:v>
                </c:pt>
                <c:pt idx="161">
                  <c:v>733</c:v>
                </c:pt>
                <c:pt idx="162">
                  <c:v>558</c:v>
                </c:pt>
                <c:pt idx="163">
                  <c:v>591</c:v>
                </c:pt>
                <c:pt idx="164">
                  <c:v>389</c:v>
                </c:pt>
                <c:pt idx="165">
                  <c:v>556</c:v>
                </c:pt>
                <c:pt idx="166">
                  <c:v>397</c:v>
                </c:pt>
                <c:pt idx="167">
                  <c:v>801</c:v>
                </c:pt>
                <c:pt idx="168">
                  <c:v>548</c:v>
                </c:pt>
                <c:pt idx="169">
                  <c:v>703</c:v>
                </c:pt>
                <c:pt idx="170">
                  <c:v>548</c:v>
                </c:pt>
                <c:pt idx="171">
                  <c:v>720</c:v>
                </c:pt>
                <c:pt idx="172">
                  <c:v>539</c:v>
                </c:pt>
                <c:pt idx="173">
                  <c:v>541</c:v>
                </c:pt>
                <c:pt idx="174">
                  <c:v>454</c:v>
                </c:pt>
                <c:pt idx="175">
                  <c:v>560</c:v>
                </c:pt>
                <c:pt idx="176">
                  <c:v>400</c:v>
                </c:pt>
                <c:pt idx="177">
                  <c:v>813</c:v>
                </c:pt>
                <c:pt idx="178">
                  <c:v>609</c:v>
                </c:pt>
                <c:pt idx="179">
                  <c:v>706</c:v>
                </c:pt>
                <c:pt idx="180">
                  <c:v>549</c:v>
                </c:pt>
                <c:pt idx="181">
                  <c:v>732</c:v>
                </c:pt>
                <c:pt idx="182">
                  <c:v>716</c:v>
                </c:pt>
                <c:pt idx="183">
                  <c:v>710</c:v>
                </c:pt>
                <c:pt idx="184">
                  <c:v>704</c:v>
                </c:pt>
                <c:pt idx="185">
                  <c:v>402</c:v>
                </c:pt>
                <c:pt idx="186">
                  <c:v>786</c:v>
                </c:pt>
                <c:pt idx="187">
                  <c:v>552</c:v>
                </c:pt>
                <c:pt idx="188">
                  <c:v>417</c:v>
                </c:pt>
                <c:pt idx="189">
                  <c:v>628</c:v>
                </c:pt>
                <c:pt idx="190">
                  <c:v>556</c:v>
                </c:pt>
                <c:pt idx="191">
                  <c:v>634</c:v>
                </c:pt>
                <c:pt idx="192">
                  <c:v>721</c:v>
                </c:pt>
                <c:pt idx="193">
                  <c:v>444</c:v>
                </c:pt>
                <c:pt idx="194">
                  <c:v>556</c:v>
                </c:pt>
                <c:pt idx="195">
                  <c:v>410</c:v>
                </c:pt>
                <c:pt idx="196">
                  <c:v>560</c:v>
                </c:pt>
                <c:pt idx="197">
                  <c:v>571</c:v>
                </c:pt>
                <c:pt idx="198">
                  <c:v>720</c:v>
                </c:pt>
                <c:pt idx="199">
                  <c:v>439</c:v>
                </c:pt>
                <c:pt idx="200">
                  <c:v>730</c:v>
                </c:pt>
                <c:pt idx="201">
                  <c:v>402</c:v>
                </c:pt>
                <c:pt idx="202">
                  <c:v>555</c:v>
                </c:pt>
                <c:pt idx="203">
                  <c:v>543</c:v>
                </c:pt>
                <c:pt idx="204">
                  <c:v>421</c:v>
                </c:pt>
                <c:pt idx="205">
                  <c:v>544</c:v>
                </c:pt>
                <c:pt idx="206">
                  <c:v>390</c:v>
                </c:pt>
                <c:pt idx="207">
                  <c:v>406</c:v>
                </c:pt>
                <c:pt idx="208">
                  <c:v>575</c:v>
                </c:pt>
                <c:pt idx="209">
                  <c:v>537</c:v>
                </c:pt>
                <c:pt idx="210">
                  <c:v>533</c:v>
                </c:pt>
                <c:pt idx="211">
                  <c:v>733</c:v>
                </c:pt>
                <c:pt idx="212">
                  <c:v>722</c:v>
                </c:pt>
                <c:pt idx="213">
                  <c:v>412</c:v>
                </c:pt>
                <c:pt idx="214">
                  <c:v>441</c:v>
                </c:pt>
                <c:pt idx="215">
                  <c:v>600</c:v>
                </c:pt>
                <c:pt idx="216">
                  <c:v>808</c:v>
                </c:pt>
                <c:pt idx="217">
                  <c:v>538</c:v>
                </c:pt>
                <c:pt idx="218">
                  <c:v>739</c:v>
                </c:pt>
                <c:pt idx="219">
                  <c:v>402</c:v>
                </c:pt>
                <c:pt idx="220">
                  <c:v>402</c:v>
                </c:pt>
                <c:pt idx="221">
                  <c:v>545</c:v>
                </c:pt>
                <c:pt idx="222">
                  <c:v>630</c:v>
                </c:pt>
                <c:pt idx="223">
                  <c:v>417</c:v>
                </c:pt>
                <c:pt idx="224">
                  <c:v>535</c:v>
                </c:pt>
                <c:pt idx="225">
                  <c:v>534</c:v>
                </c:pt>
                <c:pt idx="226">
                  <c:v>418</c:v>
                </c:pt>
                <c:pt idx="227">
                  <c:v>405</c:v>
                </c:pt>
                <c:pt idx="228">
                  <c:v>565</c:v>
                </c:pt>
                <c:pt idx="229">
                  <c:v>715</c:v>
                </c:pt>
                <c:pt idx="230">
                  <c:v>402</c:v>
                </c:pt>
                <c:pt idx="231">
                  <c:v>547</c:v>
                </c:pt>
                <c:pt idx="232">
                  <c:v>536</c:v>
                </c:pt>
                <c:pt idx="233">
                  <c:v>399</c:v>
                </c:pt>
                <c:pt idx="234">
                  <c:v>562</c:v>
                </c:pt>
                <c:pt idx="235">
                  <c:v>545</c:v>
                </c:pt>
                <c:pt idx="236">
                  <c:v>712</c:v>
                </c:pt>
                <c:pt idx="237">
                  <c:v>557</c:v>
                </c:pt>
                <c:pt idx="238">
                  <c:v>534</c:v>
                </c:pt>
                <c:pt idx="239">
                  <c:v>743</c:v>
                </c:pt>
                <c:pt idx="240">
                  <c:v>567</c:v>
                </c:pt>
                <c:pt idx="241">
                  <c:v>543</c:v>
                </c:pt>
                <c:pt idx="242">
                  <c:v>405</c:v>
                </c:pt>
                <c:pt idx="243">
                  <c:v>557</c:v>
                </c:pt>
                <c:pt idx="244">
                  <c:v>607</c:v>
                </c:pt>
                <c:pt idx="245">
                  <c:v>786</c:v>
                </c:pt>
                <c:pt idx="246">
                  <c:v>776</c:v>
                </c:pt>
                <c:pt idx="247">
                  <c:v>717</c:v>
                </c:pt>
                <c:pt idx="248">
                  <c:v>412</c:v>
                </c:pt>
                <c:pt idx="249">
                  <c:v>562</c:v>
                </c:pt>
                <c:pt idx="250">
                  <c:v>706</c:v>
                </c:pt>
                <c:pt idx="251">
                  <c:v>569</c:v>
                </c:pt>
                <c:pt idx="252">
                  <c:v>411</c:v>
                </c:pt>
                <c:pt idx="253">
                  <c:v>584</c:v>
                </c:pt>
                <c:pt idx="254">
                  <c:v>417</c:v>
                </c:pt>
                <c:pt idx="255">
                  <c:v>544</c:v>
                </c:pt>
                <c:pt idx="256">
                  <c:v>542</c:v>
                </c:pt>
                <c:pt idx="257">
                  <c:v>549</c:v>
                </c:pt>
                <c:pt idx="258">
                  <c:v>795</c:v>
                </c:pt>
                <c:pt idx="259">
                  <c:v>706</c:v>
                </c:pt>
                <c:pt idx="260">
                  <c:v>400</c:v>
                </c:pt>
                <c:pt idx="261">
                  <c:v>413</c:v>
                </c:pt>
                <c:pt idx="262">
                  <c:v>706</c:v>
                </c:pt>
                <c:pt idx="263">
                  <c:v>536</c:v>
                </c:pt>
                <c:pt idx="264">
                  <c:v>434</c:v>
                </c:pt>
                <c:pt idx="265">
                  <c:v>615</c:v>
                </c:pt>
                <c:pt idx="266">
                  <c:v>566</c:v>
                </c:pt>
                <c:pt idx="267">
                  <c:v>634</c:v>
                </c:pt>
                <c:pt idx="268">
                  <c:v>412</c:v>
                </c:pt>
                <c:pt idx="269">
                  <c:v>547</c:v>
                </c:pt>
                <c:pt idx="270">
                  <c:v>723</c:v>
                </c:pt>
                <c:pt idx="271">
                  <c:v>718</c:v>
                </c:pt>
                <c:pt idx="272">
                  <c:v>535</c:v>
                </c:pt>
                <c:pt idx="273">
                  <c:v>614</c:v>
                </c:pt>
                <c:pt idx="274">
                  <c:v>636</c:v>
                </c:pt>
                <c:pt idx="275">
                  <c:v>473</c:v>
                </c:pt>
                <c:pt idx="276">
                  <c:v>456</c:v>
                </c:pt>
                <c:pt idx="277">
                  <c:v>778</c:v>
                </c:pt>
                <c:pt idx="278">
                  <c:v>619</c:v>
                </c:pt>
                <c:pt idx="279">
                  <c:v>623</c:v>
                </c:pt>
                <c:pt idx="280">
                  <c:v>625</c:v>
                </c:pt>
                <c:pt idx="281">
                  <c:v>651</c:v>
                </c:pt>
                <c:pt idx="282">
                  <c:v>644</c:v>
                </c:pt>
                <c:pt idx="283">
                  <c:v>691</c:v>
                </c:pt>
                <c:pt idx="284">
                  <c:v>456</c:v>
                </c:pt>
                <c:pt idx="285">
                  <c:v>785</c:v>
                </c:pt>
                <c:pt idx="286">
                  <c:v>680</c:v>
                </c:pt>
                <c:pt idx="287">
                  <c:v>450</c:v>
                </c:pt>
                <c:pt idx="288">
                  <c:v>625</c:v>
                </c:pt>
                <c:pt idx="289">
                  <c:v>665</c:v>
                </c:pt>
                <c:pt idx="290">
                  <c:v>675</c:v>
                </c:pt>
                <c:pt idx="291">
                  <c:v>600</c:v>
                </c:pt>
                <c:pt idx="292">
                  <c:v>478</c:v>
                </c:pt>
                <c:pt idx="293">
                  <c:v>778</c:v>
                </c:pt>
                <c:pt idx="294">
                  <c:v>449</c:v>
                </c:pt>
                <c:pt idx="295">
                  <c:v>633</c:v>
                </c:pt>
                <c:pt idx="296">
                  <c:v>659</c:v>
                </c:pt>
                <c:pt idx="297">
                  <c:v>672</c:v>
                </c:pt>
                <c:pt idx="298">
                  <c:v>471</c:v>
                </c:pt>
                <c:pt idx="299">
                  <c:v>456</c:v>
                </c:pt>
                <c:pt idx="300">
                  <c:v>614</c:v>
                </c:pt>
                <c:pt idx="301">
                  <c:v>623</c:v>
                </c:pt>
                <c:pt idx="302">
                  <c:v>795</c:v>
                </c:pt>
                <c:pt idx="303">
                  <c:v>825</c:v>
                </c:pt>
                <c:pt idx="304">
                  <c:v>746</c:v>
                </c:pt>
                <c:pt idx="305">
                  <c:v>943</c:v>
                </c:pt>
                <c:pt idx="306">
                  <c:v>727</c:v>
                </c:pt>
                <c:pt idx="307">
                  <c:v>731</c:v>
                </c:pt>
                <c:pt idx="308">
                  <c:v>587</c:v>
                </c:pt>
                <c:pt idx="309">
                  <c:v>519</c:v>
                </c:pt>
                <c:pt idx="310">
                  <c:v>949</c:v>
                </c:pt>
                <c:pt idx="311">
                  <c:v>968</c:v>
                </c:pt>
                <c:pt idx="312">
                  <c:v>547</c:v>
                </c:pt>
                <c:pt idx="313">
                  <c:v>577</c:v>
                </c:pt>
                <c:pt idx="314">
                  <c:v>620</c:v>
                </c:pt>
                <c:pt idx="315">
                  <c:v>721</c:v>
                </c:pt>
                <c:pt idx="316">
                  <c:v>546</c:v>
                </c:pt>
                <c:pt idx="317">
                  <c:v>741</c:v>
                </c:pt>
                <c:pt idx="318">
                  <c:v>608</c:v>
                </c:pt>
                <c:pt idx="319">
                  <c:v>791</c:v>
                </c:pt>
                <c:pt idx="320">
                  <c:v>767</c:v>
                </c:pt>
                <c:pt idx="321">
                  <c:v>930</c:v>
                </c:pt>
                <c:pt idx="322">
                  <c:v>547</c:v>
                </c:pt>
                <c:pt idx="323">
                  <c:v>556</c:v>
                </c:pt>
                <c:pt idx="324">
                  <c:v>619</c:v>
                </c:pt>
                <c:pt idx="325">
                  <c:v>536</c:v>
                </c:pt>
                <c:pt idx="326">
                  <c:v>1042</c:v>
                </c:pt>
                <c:pt idx="327">
                  <c:v>716</c:v>
                </c:pt>
                <c:pt idx="328">
                  <c:v>530</c:v>
                </c:pt>
                <c:pt idx="329">
                  <c:v>553</c:v>
                </c:pt>
                <c:pt idx="330">
                  <c:v>554</c:v>
                </c:pt>
                <c:pt idx="331">
                  <c:v>750</c:v>
                </c:pt>
                <c:pt idx="332">
                  <c:v>1018</c:v>
                </c:pt>
                <c:pt idx="333">
                  <c:v>809</c:v>
                </c:pt>
                <c:pt idx="334">
                  <c:v>909</c:v>
                </c:pt>
                <c:pt idx="335">
                  <c:v>903</c:v>
                </c:pt>
                <c:pt idx="336">
                  <c:v>896</c:v>
                </c:pt>
                <c:pt idx="337">
                  <c:v>1154</c:v>
                </c:pt>
                <c:pt idx="338">
                  <c:v>893</c:v>
                </c:pt>
                <c:pt idx="339">
                  <c:v>1172</c:v>
                </c:pt>
                <c:pt idx="340">
                  <c:v>1188</c:v>
                </c:pt>
                <c:pt idx="341">
                  <c:v>1004</c:v>
                </c:pt>
                <c:pt idx="342">
                  <c:v>969</c:v>
                </c:pt>
                <c:pt idx="343">
                  <c:v>1182</c:v>
                </c:pt>
                <c:pt idx="344">
                  <c:v>687</c:v>
                </c:pt>
                <c:pt idx="345">
                  <c:v>684</c:v>
                </c:pt>
                <c:pt idx="346">
                  <c:v>653</c:v>
                </c:pt>
                <c:pt idx="347">
                  <c:v>905</c:v>
                </c:pt>
                <c:pt idx="348">
                  <c:v>689</c:v>
                </c:pt>
                <c:pt idx="349">
                  <c:v>903</c:v>
                </c:pt>
                <c:pt idx="350">
                  <c:v>685</c:v>
                </c:pt>
                <c:pt idx="351">
                  <c:v>987</c:v>
                </c:pt>
                <c:pt idx="352">
                  <c:v>663</c:v>
                </c:pt>
                <c:pt idx="353">
                  <c:v>686</c:v>
                </c:pt>
                <c:pt idx="354">
                  <c:v>1152</c:v>
                </c:pt>
                <c:pt idx="355">
                  <c:v>1156</c:v>
                </c:pt>
                <c:pt idx="356">
                  <c:v>1039</c:v>
                </c:pt>
                <c:pt idx="357">
                  <c:v>532</c:v>
                </c:pt>
                <c:pt idx="358">
                  <c:v>548</c:v>
                </c:pt>
                <c:pt idx="359">
                  <c:v>724</c:v>
                </c:pt>
                <c:pt idx="360">
                  <c:v>398</c:v>
                </c:pt>
                <c:pt idx="361">
                  <c:v>394</c:v>
                </c:pt>
                <c:pt idx="362">
                  <c:v>547</c:v>
                </c:pt>
                <c:pt idx="363">
                  <c:v>535</c:v>
                </c:pt>
                <c:pt idx="364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6F43-83F0-BC71F96E06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31.5 Second Pass'!$H$5:$H$369</c:f>
              <c:numCache>
                <c:formatCode>General</c:formatCode>
                <c:ptCount val="365"/>
                <c:pt idx="0">
                  <c:v>386.45341970810222</c:v>
                </c:pt>
                <c:pt idx="1">
                  <c:v>350.47567627351987</c:v>
                </c:pt>
                <c:pt idx="2">
                  <c:v>627.81519221083579</c:v>
                </c:pt>
                <c:pt idx="3">
                  <c:v>484.35188716867918</c:v>
                </c:pt>
                <c:pt idx="4">
                  <c:v>494.38476898397414</c:v>
                </c:pt>
                <c:pt idx="5">
                  <c:v>484.48571061681963</c:v>
                </c:pt>
                <c:pt idx="6">
                  <c:v>526.29358302132209</c:v>
                </c:pt>
                <c:pt idx="7">
                  <c:v>628.24893576977615</c:v>
                </c:pt>
                <c:pt idx="8">
                  <c:v>405.55448336409194</c:v>
                </c:pt>
                <c:pt idx="9">
                  <c:v>477.428981801585</c:v>
                </c:pt>
                <c:pt idx="10">
                  <c:v>693.12407914001233</c:v>
                </c:pt>
                <c:pt idx="11">
                  <c:v>359.41885065870457</c:v>
                </c:pt>
                <c:pt idx="12">
                  <c:v>628.68297899249865</c:v>
                </c:pt>
                <c:pt idx="13">
                  <c:v>359.51815587707159</c:v>
                </c:pt>
                <c:pt idx="14">
                  <c:v>693.50714389400048</c:v>
                </c:pt>
                <c:pt idx="15">
                  <c:v>495.13651126741217</c:v>
                </c:pt>
                <c:pt idx="16">
                  <c:v>396.64323572802272</c:v>
                </c:pt>
                <c:pt idx="17">
                  <c:v>629.11732208603428</c:v>
                </c:pt>
                <c:pt idx="18">
                  <c:v>396.75282581509134</c:v>
                </c:pt>
                <c:pt idx="19">
                  <c:v>527.23947739657046</c:v>
                </c:pt>
                <c:pt idx="20">
                  <c:v>368.35774387994178</c:v>
                </c:pt>
                <c:pt idx="21">
                  <c:v>359.91565120057055</c:v>
                </c:pt>
                <c:pt idx="22">
                  <c:v>546.56790997340522</c:v>
                </c:pt>
                <c:pt idx="23">
                  <c:v>360.0150936818726</c:v>
                </c:pt>
                <c:pt idx="24">
                  <c:v>368.56132195894048</c:v>
                </c:pt>
                <c:pt idx="25">
                  <c:v>478.48528839250861</c:v>
                </c:pt>
                <c:pt idx="26">
                  <c:v>360.16430892247178</c:v>
                </c:pt>
                <c:pt idx="27">
                  <c:v>368.71407934966322</c:v>
                </c:pt>
                <c:pt idx="28">
                  <c:v>630.07393345823982</c:v>
                </c:pt>
                <c:pt idx="29">
                  <c:v>360.31358600822244</c:v>
                </c:pt>
                <c:pt idx="30">
                  <c:v>478.8158632407488</c:v>
                </c:pt>
                <c:pt idx="31">
                  <c:v>373.69305674329064</c:v>
                </c:pt>
                <c:pt idx="32">
                  <c:v>492.59047230287592</c:v>
                </c:pt>
                <c:pt idx="33">
                  <c:v>502.79400845681664</c:v>
                </c:pt>
                <c:pt idx="34">
                  <c:v>373.84794108106087</c:v>
                </c:pt>
                <c:pt idx="35">
                  <c:v>502.93292734966815</c:v>
                </c:pt>
                <c:pt idx="36">
                  <c:v>373.95123296838705</c:v>
                </c:pt>
                <c:pt idx="37">
                  <c:v>485.48274843540577</c:v>
                </c:pt>
                <c:pt idx="38">
                  <c:v>485.54981175250737</c:v>
                </c:pt>
                <c:pt idx="39">
                  <c:v>485.61688433356051</c:v>
                </c:pt>
                <c:pt idx="40">
                  <c:v>374.15790236766463</c:v>
                </c:pt>
                <c:pt idx="41">
                  <c:v>493.2032172322406</c:v>
                </c:pt>
                <c:pt idx="42">
                  <c:v>357.02839008662301</c:v>
                </c:pt>
                <c:pt idx="43">
                  <c:v>485.88526732288119</c:v>
                </c:pt>
                <c:pt idx="44">
                  <c:v>639.64156636474718</c:v>
                </c:pt>
                <c:pt idx="45">
                  <c:v>374.41639974426852</c:v>
                </c:pt>
                <c:pt idx="46">
                  <c:v>486.08665189908231</c:v>
                </c:pt>
                <c:pt idx="47">
                  <c:v>705.69315190803252</c:v>
                </c:pt>
                <c:pt idx="48">
                  <c:v>493.68032353175658</c:v>
                </c:pt>
                <c:pt idx="49">
                  <c:v>503.90643490190951</c:v>
                </c:pt>
                <c:pt idx="50">
                  <c:v>486.35529451204394</c:v>
                </c:pt>
                <c:pt idx="51">
                  <c:v>640.26033163245449</c:v>
                </c:pt>
                <c:pt idx="52">
                  <c:v>640.34877552008243</c:v>
                </c:pt>
                <c:pt idx="53">
                  <c:v>486.55687390013321</c:v>
                </c:pt>
                <c:pt idx="54">
                  <c:v>640.52569994924784</c:v>
                </c:pt>
                <c:pt idx="55">
                  <c:v>640.61418049416125</c:v>
                </c:pt>
                <c:pt idx="56">
                  <c:v>504.39389509287787</c:v>
                </c:pt>
                <c:pt idx="57">
                  <c:v>366.39172882593527</c:v>
                </c:pt>
                <c:pt idx="58">
                  <c:v>366.44234122106764</c:v>
                </c:pt>
                <c:pt idx="59">
                  <c:v>285.83772641540116</c:v>
                </c:pt>
                <c:pt idx="60">
                  <c:v>393.60779039729783</c:v>
                </c:pt>
                <c:pt idx="61">
                  <c:v>285.91670162159085</c:v>
                </c:pt>
                <c:pt idx="62">
                  <c:v>500.11557098283151</c:v>
                </c:pt>
                <c:pt idx="63">
                  <c:v>393.77092878281718</c:v>
                </c:pt>
                <c:pt idx="64">
                  <c:v>385.8864597379465</c:v>
                </c:pt>
                <c:pt idx="65">
                  <c:v>286.07471750109067</c:v>
                </c:pt>
                <c:pt idx="66">
                  <c:v>434.43306763469707</c:v>
                </c:pt>
                <c:pt idx="67">
                  <c:v>380.21334690559138</c:v>
                </c:pt>
                <c:pt idx="68">
                  <c:v>292.94662710423773</c:v>
                </c:pt>
                <c:pt idx="69">
                  <c:v>380.31839751540599</c:v>
                </c:pt>
                <c:pt idx="70">
                  <c:v>323.15266273315916</c:v>
                </c:pt>
                <c:pt idx="71">
                  <c:v>279.57370356131946</c:v>
                </c:pt>
                <c:pt idx="72">
                  <c:v>500.80684715325117</c:v>
                </c:pt>
                <c:pt idx="73">
                  <c:v>500.87602730126991</c:v>
                </c:pt>
                <c:pt idx="74">
                  <c:v>386.41984467851165</c:v>
                </c:pt>
                <c:pt idx="75">
                  <c:v>386.47322370518475</c:v>
                </c:pt>
                <c:pt idx="76">
                  <c:v>293.27051871417501</c:v>
                </c:pt>
                <c:pt idx="77">
                  <c:v>316.00837752240727</c:v>
                </c:pt>
                <c:pt idx="78">
                  <c:v>419.93926943195237</c:v>
                </c:pt>
                <c:pt idx="79">
                  <c:v>419.99727874429186</c:v>
                </c:pt>
                <c:pt idx="80">
                  <c:v>552.90360772846395</c:v>
                </c:pt>
                <c:pt idx="81">
                  <c:v>286.70765479880714</c:v>
                </c:pt>
                <c:pt idx="82">
                  <c:v>293.51367240666491</c:v>
                </c:pt>
                <c:pt idx="83">
                  <c:v>420.22939613726652</c:v>
                </c:pt>
                <c:pt idx="84">
                  <c:v>420.28744552695025</c:v>
                </c:pt>
                <c:pt idx="85">
                  <c:v>381.15984796198143</c:v>
                </c:pt>
                <c:pt idx="86">
                  <c:v>286.90573474352772</c:v>
                </c:pt>
                <c:pt idx="87">
                  <c:v>381.26516008421788</c:v>
                </c:pt>
                <c:pt idx="88">
                  <c:v>293.75702770045586</c:v>
                </c:pt>
                <c:pt idx="89">
                  <c:v>381.37050130354606</c:v>
                </c:pt>
                <c:pt idx="90">
                  <c:v>541.0781653013338</c:v>
                </c:pt>
                <c:pt idx="91">
                  <c:v>356.39909115713317</c:v>
                </c:pt>
                <c:pt idx="92">
                  <c:v>522.30446750257204</c:v>
                </c:pt>
                <c:pt idx="93">
                  <c:v>480.94632949930042</c:v>
                </c:pt>
                <c:pt idx="94">
                  <c:v>623.57316232210326</c:v>
                </c:pt>
                <c:pt idx="95">
                  <c:v>623.65930108780776</c:v>
                </c:pt>
                <c:pt idx="96">
                  <c:v>522.593126399835</c:v>
                </c:pt>
                <c:pt idx="97">
                  <c:v>402.64734253188533</c:v>
                </c:pt>
                <c:pt idx="98">
                  <c:v>365.16198971712589</c:v>
                </c:pt>
                <c:pt idx="99">
                  <c:v>348.3961973262862</c:v>
                </c:pt>
                <c:pt idx="100">
                  <c:v>491.31568604997091</c:v>
                </c:pt>
                <c:pt idx="101">
                  <c:v>365.31333818864704</c:v>
                </c:pt>
                <c:pt idx="102">
                  <c:v>624.26260571134674</c:v>
                </c:pt>
                <c:pt idx="103">
                  <c:v>624.34883971495776</c:v>
                </c:pt>
                <c:pt idx="104">
                  <c:v>523.17092287670516</c:v>
                </c:pt>
                <c:pt idx="105">
                  <c:v>481.74417550252667</c:v>
                </c:pt>
                <c:pt idx="106">
                  <c:v>624.60761320521101</c:v>
                </c:pt>
                <c:pt idx="107">
                  <c:v>481.87727845596856</c:v>
                </c:pt>
                <c:pt idx="108">
                  <c:v>491.85890114043025</c:v>
                </c:pt>
                <c:pt idx="109">
                  <c:v>624.86649394915787</c:v>
                </c:pt>
                <c:pt idx="110">
                  <c:v>357.3356637298956</c:v>
                </c:pt>
                <c:pt idx="111">
                  <c:v>365.818286284804</c:v>
                </c:pt>
                <c:pt idx="112">
                  <c:v>625.12548199125195</c:v>
                </c:pt>
                <c:pt idx="113">
                  <c:v>403.53819553399956</c:v>
                </c:pt>
                <c:pt idx="114">
                  <c:v>492.26670656363018</c:v>
                </c:pt>
                <c:pt idx="115">
                  <c:v>349.16702024135049</c:v>
                </c:pt>
                <c:pt idx="116">
                  <c:v>403.70544976859782</c:v>
                </c:pt>
                <c:pt idx="117">
                  <c:v>625.55736728919828</c:v>
                </c:pt>
                <c:pt idx="118">
                  <c:v>625.64378014778697</c:v>
                </c:pt>
                <c:pt idx="119">
                  <c:v>482.67666881842746</c:v>
                </c:pt>
                <c:pt idx="120">
                  <c:v>712.57914492317059</c:v>
                </c:pt>
                <c:pt idx="121">
                  <c:v>712.67757874251845</c:v>
                </c:pt>
                <c:pt idx="122">
                  <c:v>397.95973574813598</c:v>
                </c:pt>
                <c:pt idx="123">
                  <c:v>597.26817395924957</c:v>
                </c:pt>
                <c:pt idx="124">
                  <c:v>712.97296179241812</c:v>
                </c:pt>
                <c:pt idx="125">
                  <c:v>561.36629541509376</c:v>
                </c:pt>
                <c:pt idx="126">
                  <c:v>439.11507502728512</c:v>
                </c:pt>
                <c:pt idx="127">
                  <c:v>597.59826260139664</c:v>
                </c:pt>
                <c:pt idx="128">
                  <c:v>550.27806345900194</c:v>
                </c:pt>
                <c:pt idx="129">
                  <c:v>542.03838429496454</c:v>
                </c:pt>
                <c:pt idx="130">
                  <c:v>417.62951703972738</c:v>
                </c:pt>
                <c:pt idx="131">
                  <c:v>450.00918150185652</c:v>
                </c:pt>
                <c:pt idx="132">
                  <c:v>408.11457260563014</c:v>
                </c:pt>
                <c:pt idx="133">
                  <c:v>542.33794941841222</c:v>
                </c:pt>
                <c:pt idx="134">
                  <c:v>713.95845644052918</c:v>
                </c:pt>
                <c:pt idx="135">
                  <c:v>550.81038182471548</c:v>
                </c:pt>
                <c:pt idx="136">
                  <c:v>398.73005080839721</c:v>
                </c:pt>
                <c:pt idx="137">
                  <c:v>787.68425935847506</c:v>
                </c:pt>
                <c:pt idx="138">
                  <c:v>408.45294471927826</c:v>
                </c:pt>
                <c:pt idx="139">
                  <c:v>714.45171446562028</c:v>
                </c:pt>
                <c:pt idx="140">
                  <c:v>461.20109315214785</c:v>
                </c:pt>
                <c:pt idx="141">
                  <c:v>408.62223596703234</c:v>
                </c:pt>
                <c:pt idx="142">
                  <c:v>543.01257641019015</c:v>
                </c:pt>
                <c:pt idx="143">
                  <c:v>551.41937624497189</c:v>
                </c:pt>
                <c:pt idx="144">
                  <c:v>418.43790612456928</c:v>
                </c:pt>
                <c:pt idx="145">
                  <c:v>408.84806678290744</c:v>
                </c:pt>
                <c:pt idx="146">
                  <c:v>788.66407842319632</c:v>
                </c:pt>
                <c:pt idx="147">
                  <c:v>788.77302241626001</c:v>
                </c:pt>
                <c:pt idx="148">
                  <c:v>418.66916170837163</c:v>
                </c:pt>
                <c:pt idx="149">
                  <c:v>599.41701374048012</c:v>
                </c:pt>
                <c:pt idx="150">
                  <c:v>399.50185693732379</c:v>
                </c:pt>
                <c:pt idx="151">
                  <c:v>787.28456592343946</c:v>
                </c:pt>
                <c:pt idx="152">
                  <c:v>562.0898598927655</c:v>
                </c:pt>
                <c:pt idx="153">
                  <c:v>398.69290136782024</c:v>
                </c:pt>
                <c:pt idx="154">
                  <c:v>417.99456824242986</c:v>
                </c:pt>
                <c:pt idx="155">
                  <c:v>714.28647976017965</c:v>
                </c:pt>
                <c:pt idx="156">
                  <c:v>542.73703635800007</c:v>
                </c:pt>
                <c:pt idx="157">
                  <c:v>598.6165331634146</c:v>
                </c:pt>
                <c:pt idx="158">
                  <c:v>620.39021603990955</c:v>
                </c:pt>
                <c:pt idx="159">
                  <c:v>399.02346187407949</c:v>
                </c:pt>
                <c:pt idx="160">
                  <c:v>714.77996440928973</c:v>
                </c:pt>
                <c:pt idx="161">
                  <c:v>714.8787022440855</c:v>
                </c:pt>
                <c:pt idx="162">
                  <c:v>543.1870253818546</c:v>
                </c:pt>
                <c:pt idx="163">
                  <c:v>599.11285246977491</c:v>
                </c:pt>
                <c:pt idx="164">
                  <c:v>399.29913831294442</c:v>
                </c:pt>
                <c:pt idx="165">
                  <c:v>563.10009002668517</c:v>
                </c:pt>
                <c:pt idx="166">
                  <c:v>399.40946220956613</c:v>
                </c:pt>
                <c:pt idx="167">
                  <c:v>789.02642472886691</c:v>
                </c:pt>
                <c:pt idx="168">
                  <c:v>551.97761177370217</c:v>
                </c:pt>
                <c:pt idx="169">
                  <c:v>715.66909609865388</c:v>
                </c:pt>
                <c:pt idx="170">
                  <c:v>543.78759116370736</c:v>
                </c:pt>
                <c:pt idx="171">
                  <c:v>715.86683106925</c:v>
                </c:pt>
                <c:pt idx="172">
                  <c:v>543.93783633139083</c:v>
                </c:pt>
                <c:pt idx="173">
                  <c:v>544.01297448144669</c:v>
                </c:pt>
                <c:pt idx="174">
                  <c:v>451.58613782262699</c:v>
                </c:pt>
                <c:pt idx="175">
                  <c:v>563.87842546829427</c:v>
                </c:pt>
                <c:pt idx="176">
                  <c:v>409.60129209520227</c:v>
                </c:pt>
                <c:pt idx="177">
                  <c:v>790.11704297171514</c:v>
                </c:pt>
                <c:pt idx="178">
                  <c:v>600.35545181030545</c:v>
                </c:pt>
                <c:pt idx="179">
                  <c:v>716.65831743216779</c:v>
                </c:pt>
                <c:pt idx="180">
                  <c:v>564.26799653651108</c:v>
                </c:pt>
                <c:pt idx="181">
                  <c:v>717.58492212017916</c:v>
                </c:pt>
                <c:pt idx="182">
                  <c:v>717.6840474244965</c:v>
                </c:pt>
                <c:pt idx="183">
                  <c:v>717.78318642172462</c:v>
                </c:pt>
                <c:pt idx="184">
                  <c:v>717.88233911375414</c:v>
                </c:pt>
                <c:pt idx="185">
                  <c:v>410.52763208016631</c:v>
                </c:pt>
                <c:pt idx="186">
                  <c:v>791.90394409686166</c:v>
                </c:pt>
                <c:pt idx="187">
                  <c:v>545.61999170664978</c:v>
                </c:pt>
                <c:pt idx="188">
                  <c:v>420.38907248249097</c:v>
                </c:pt>
                <c:pt idx="189">
                  <c:v>623.68565595236555</c:v>
                </c:pt>
                <c:pt idx="190">
                  <c:v>545.84613449834649</c:v>
                </c:pt>
                <c:pt idx="191">
                  <c:v>623.85797646405638</c:v>
                </c:pt>
                <c:pt idx="192">
                  <c:v>718.67605388992195</c:v>
                </c:pt>
                <c:pt idx="193">
                  <c:v>442.56643470806551</c:v>
                </c:pt>
                <c:pt idx="194">
                  <c:v>546.1478040284062</c:v>
                </c:pt>
                <c:pt idx="195">
                  <c:v>411.09507685857636</c:v>
                </c:pt>
                <c:pt idx="196">
                  <c:v>546.29870130839117</c:v>
                </c:pt>
                <c:pt idx="197">
                  <c:v>566.16940988249405</c:v>
                </c:pt>
                <c:pt idx="198">
                  <c:v>719.27191581621946</c:v>
                </c:pt>
                <c:pt idx="199">
                  <c:v>453.60881843672036</c:v>
                </c:pt>
                <c:pt idx="200">
                  <c:v>719.47064622374978</c:v>
                </c:pt>
                <c:pt idx="201">
                  <c:v>401.75299011783272</c:v>
                </c:pt>
                <c:pt idx="202">
                  <c:v>555.13964504453736</c:v>
                </c:pt>
                <c:pt idx="203">
                  <c:v>546.82717018836775</c:v>
                </c:pt>
                <c:pt idx="204">
                  <c:v>421.31917887515249</c:v>
                </c:pt>
                <c:pt idx="205">
                  <c:v>555.36973344126056</c:v>
                </c:pt>
                <c:pt idx="206">
                  <c:v>402.03055232707936</c:v>
                </c:pt>
                <c:pt idx="207">
                  <c:v>402.08608777607776</c:v>
                </c:pt>
                <c:pt idx="208">
                  <c:v>567.03030510358383</c:v>
                </c:pt>
                <c:pt idx="209">
                  <c:v>547.2805503854911</c:v>
                </c:pt>
                <c:pt idx="210">
                  <c:v>547.35615028932375</c:v>
                </c:pt>
                <c:pt idx="211">
                  <c:v>720.56464535234431</c:v>
                </c:pt>
                <c:pt idx="212">
                  <c:v>721.42555760824723</c:v>
                </c:pt>
                <c:pt idx="213">
                  <c:v>412.55385423278619</c:v>
                </c:pt>
                <c:pt idx="214">
                  <c:v>444.32096984342496</c:v>
                </c:pt>
                <c:pt idx="215">
                  <c:v>604.68304259264937</c:v>
                </c:pt>
                <c:pt idx="216">
                  <c:v>796.03238568898462</c:v>
                </c:pt>
                <c:pt idx="217">
                  <c:v>548.46447844528393</c:v>
                </c:pt>
                <c:pt idx="218">
                  <c:v>722.02369917719204</c:v>
                </c:pt>
                <c:pt idx="219">
                  <c:v>403.1786169496682</c:v>
                </c:pt>
                <c:pt idx="220">
                  <c:v>403.23431098931064</c:v>
                </c:pt>
                <c:pt idx="221">
                  <c:v>548.76759503988796</c:v>
                </c:pt>
                <c:pt idx="222">
                  <c:v>614.55372174612364</c:v>
                </c:pt>
                <c:pt idx="223">
                  <c:v>422.87264308966581</c:v>
                </c:pt>
                <c:pt idx="224">
                  <c:v>548.99504241685622</c:v>
                </c:pt>
                <c:pt idx="225">
                  <c:v>549.07087915613386</c:v>
                </c:pt>
                <c:pt idx="226">
                  <c:v>413.29532702058958</c:v>
                </c:pt>
                <c:pt idx="227">
                  <c:v>413.35241855610121</c:v>
                </c:pt>
                <c:pt idx="228">
                  <c:v>569.19964402039739</c:v>
                </c:pt>
                <c:pt idx="229">
                  <c:v>723.12158037897609</c:v>
                </c:pt>
                <c:pt idx="230">
                  <c:v>413.52374048584664</c:v>
                </c:pt>
                <c:pt idx="231">
                  <c:v>549.52611963612071</c:v>
                </c:pt>
                <c:pt idx="232">
                  <c:v>549.60202973701644</c:v>
                </c:pt>
                <c:pt idx="233">
                  <c:v>403.95903399368842</c:v>
                </c:pt>
                <c:pt idx="234">
                  <c:v>558.18794199395415</c:v>
                </c:pt>
                <c:pt idx="235">
                  <c:v>549.82982296163459</c:v>
                </c:pt>
                <c:pt idx="236">
                  <c:v>723.82110108212714</c:v>
                </c:pt>
                <c:pt idx="237">
                  <c:v>549.98173756081007</c:v>
                </c:pt>
                <c:pt idx="238">
                  <c:v>550.05771059957419</c:v>
                </c:pt>
                <c:pt idx="239">
                  <c:v>724.12110278106741</c:v>
                </c:pt>
                <c:pt idx="240">
                  <c:v>570.1438942062598</c:v>
                </c:pt>
                <c:pt idx="241">
                  <c:v>550.28569268996705</c:v>
                </c:pt>
                <c:pt idx="242">
                  <c:v>414.20973857617287</c:v>
                </c:pt>
                <c:pt idx="243">
                  <c:v>546.09916280423033</c:v>
                </c:pt>
                <c:pt idx="244">
                  <c:v>602.32481975982046</c:v>
                </c:pt>
                <c:pt idx="245">
                  <c:v>792.92791340288568</c:v>
                </c:pt>
                <c:pt idx="246">
                  <c:v>793.03744639096112</c:v>
                </c:pt>
                <c:pt idx="247">
                  <c:v>719.2078557463218</c:v>
                </c:pt>
                <c:pt idx="248">
                  <c:v>411.28564098330042</c:v>
                </c:pt>
                <c:pt idx="249">
                  <c:v>546.55193940272261</c:v>
                </c:pt>
                <c:pt idx="250">
                  <c:v>719.50594539622648</c:v>
                </c:pt>
                <c:pt idx="251">
                  <c:v>566.51010450773799</c:v>
                </c:pt>
                <c:pt idx="252">
                  <c:v>401.82820103438064</c:v>
                </c:pt>
                <c:pt idx="253">
                  <c:v>566.66662776613748</c:v>
                </c:pt>
                <c:pt idx="254">
                  <c:v>421.33984993163108</c:v>
                </c:pt>
                <c:pt idx="255">
                  <c:v>547.00509140308714</c:v>
                </c:pt>
                <c:pt idx="256">
                  <c:v>547.08065325573648</c:v>
                </c:pt>
                <c:pt idx="257">
                  <c:v>547.15622554630249</c:v>
                </c:pt>
                <c:pt idx="258">
                  <c:v>794.35302303268486</c:v>
                </c:pt>
                <c:pt idx="259">
                  <c:v>720.40095584502433</c:v>
                </c:pt>
                <c:pt idx="260">
                  <c:v>402.27247576195748</c:v>
                </c:pt>
                <c:pt idx="261">
                  <c:v>421.74743830416367</c:v>
                </c:pt>
                <c:pt idx="262">
                  <c:v>720.69953999841334</c:v>
                </c:pt>
                <c:pt idx="263">
                  <c:v>547.60987856670727</c:v>
                </c:pt>
                <c:pt idx="264">
                  <c:v>443.87382066064009</c:v>
                </c:pt>
                <c:pt idx="265">
                  <c:v>604.07451059283255</c:v>
                </c:pt>
                <c:pt idx="266">
                  <c:v>547.83684610562113</c:v>
                </c:pt>
                <c:pt idx="267">
                  <c:v>613.51139485449437</c:v>
                </c:pt>
                <c:pt idx="268">
                  <c:v>412.42341181877163</c:v>
                </c:pt>
                <c:pt idx="269">
                  <c:v>548.06390771563508</c:v>
                </c:pt>
                <c:pt idx="270">
                  <c:v>721.49636956630616</c:v>
                </c:pt>
                <c:pt idx="271">
                  <c:v>721.59603518774372</c:v>
                </c:pt>
                <c:pt idx="272">
                  <c:v>548.29106343573881</c:v>
                </c:pt>
                <c:pt idx="273">
                  <c:v>606.03484438952455</c:v>
                </c:pt>
                <c:pt idx="274">
                  <c:v>628.07835602477928</c:v>
                </c:pt>
                <c:pt idx="275">
                  <c:v>467.00198548131254</c:v>
                </c:pt>
                <c:pt idx="276">
                  <c:v>456.2991453526995</c:v>
                </c:pt>
                <c:pt idx="277">
                  <c:v>798.14262798494315</c:v>
                </c:pt>
                <c:pt idx="278">
                  <c:v>606.45354039036783</c:v>
                </c:pt>
                <c:pt idx="279">
                  <c:v>628.5122813977481</c:v>
                </c:pt>
                <c:pt idx="280">
                  <c:v>615.92758998256534</c:v>
                </c:pt>
                <c:pt idx="281">
                  <c:v>669.07801635864882</c:v>
                </c:pt>
                <c:pt idx="282">
                  <c:v>628.77278050718587</c:v>
                </c:pt>
                <c:pt idx="283">
                  <c:v>693.51040522404207</c:v>
                </c:pt>
                <c:pt idx="284">
                  <c:v>456.80364498207632</c:v>
                </c:pt>
                <c:pt idx="285">
                  <c:v>799.02508122665824</c:v>
                </c:pt>
                <c:pt idx="286">
                  <c:v>693.79784406699491</c:v>
                </c:pt>
                <c:pt idx="287">
                  <c:v>456.99297611565612</c:v>
                </c:pt>
                <c:pt idx="288">
                  <c:v>616.60858017076521</c:v>
                </c:pt>
                <c:pt idx="289">
                  <c:v>680.09379469943758</c:v>
                </c:pt>
                <c:pt idx="290">
                  <c:v>669.91029831480728</c:v>
                </c:pt>
                <c:pt idx="291">
                  <c:v>607.54350426454539</c:v>
                </c:pt>
                <c:pt idx="292">
                  <c:v>468.0998756142568</c:v>
                </c:pt>
                <c:pt idx="293">
                  <c:v>799.90851013825568</c:v>
                </c:pt>
                <c:pt idx="294">
                  <c:v>457.43505398563184</c:v>
                </c:pt>
                <c:pt idx="295">
                  <c:v>617.20506419125888</c:v>
                </c:pt>
                <c:pt idx="296">
                  <c:v>670.46572803678009</c:v>
                </c:pt>
                <c:pt idx="297">
                  <c:v>694.8528061294694</c:v>
                </c:pt>
                <c:pt idx="298">
                  <c:v>457.68786189073035</c:v>
                </c:pt>
                <c:pt idx="299">
                  <c:v>457.75108569490152</c:v>
                </c:pt>
                <c:pt idx="300">
                  <c:v>630.33804407781781</c:v>
                </c:pt>
                <c:pt idx="301">
                  <c:v>630.42511732659432</c:v>
                </c:pt>
                <c:pt idx="302">
                  <c:v>800.90353523740407</c:v>
                </c:pt>
                <c:pt idx="303">
                  <c:v>801.01416995702039</c:v>
                </c:pt>
                <c:pt idx="304">
                  <c:v>744.87730932735474</c:v>
                </c:pt>
                <c:pt idx="305">
                  <c:v>946.30568161411918</c:v>
                </c:pt>
                <c:pt idx="306">
                  <c:v>745.08311434766426</c:v>
                </c:pt>
                <c:pt idx="307">
                  <c:v>745.18603818033534</c:v>
                </c:pt>
                <c:pt idx="308">
                  <c:v>596.95254677666401</c:v>
                </c:pt>
                <c:pt idx="309">
                  <c:v>528.63687017505094</c:v>
                </c:pt>
                <c:pt idx="310">
                  <c:v>946.95946317162384</c:v>
                </c:pt>
                <c:pt idx="311">
                  <c:v>947.09027367511953</c:v>
                </c:pt>
                <c:pt idx="312">
                  <c:v>541.60230198446777</c:v>
                </c:pt>
                <c:pt idx="313">
                  <c:v>583.30629472530518</c:v>
                </c:pt>
                <c:pt idx="314">
                  <c:v>611.54553286580028</c:v>
                </c:pt>
                <c:pt idx="315">
                  <c:v>730.97162115179526</c:v>
                </c:pt>
                <c:pt idx="316">
                  <c:v>541.90162610090374</c:v>
                </c:pt>
                <c:pt idx="317">
                  <c:v>731.17358411596797</c:v>
                </c:pt>
                <c:pt idx="318">
                  <c:v>597.77767419600605</c:v>
                </c:pt>
                <c:pt idx="319">
                  <c:v>794.3786862637927</c:v>
                </c:pt>
                <c:pt idx="320">
                  <c:v>746.52534252446571</c:v>
                </c:pt>
                <c:pt idx="321">
                  <c:v>948.39937296219216</c:v>
                </c:pt>
                <c:pt idx="322">
                  <c:v>555.14884806866507</c:v>
                </c:pt>
                <c:pt idx="323">
                  <c:v>555.22553487856021</c:v>
                </c:pt>
                <c:pt idx="324">
                  <c:v>612.39083118987719</c:v>
                </c:pt>
                <c:pt idx="325">
                  <c:v>542.57571033979605</c:v>
                </c:pt>
                <c:pt idx="326">
                  <c:v>1046.6234460566998</c:v>
                </c:pt>
                <c:pt idx="327">
                  <c:v>732.1842362621237</c:v>
                </c:pt>
                <c:pt idx="328">
                  <c:v>542.80059137001513</c:v>
                </c:pt>
                <c:pt idx="329">
                  <c:v>542.87557242402647</c:v>
                </c:pt>
                <c:pt idx="330">
                  <c:v>542.95056383572489</c:v>
                </c:pt>
                <c:pt idx="331">
                  <c:v>732.58888816036074</c:v>
                </c:pt>
                <c:pt idx="332">
                  <c:v>1047.4912126384586</c:v>
                </c:pt>
                <c:pt idx="333">
                  <c:v>824.75254046158238</c:v>
                </c:pt>
                <c:pt idx="334">
                  <c:v>889.06105053362819</c:v>
                </c:pt>
                <c:pt idx="335">
                  <c:v>921.39917068187049</c:v>
                </c:pt>
                <c:pt idx="336">
                  <c:v>889.30669263504615</c:v>
                </c:pt>
                <c:pt idx="337">
                  <c:v>1170.7239632720309</c:v>
                </c:pt>
                <c:pt idx="338">
                  <c:v>889.55240260586606</c:v>
                </c:pt>
                <c:pt idx="339">
                  <c:v>1171.0474271042901</c:v>
                </c:pt>
                <c:pt idx="340">
                  <c:v>1171.2091925330274</c:v>
                </c:pt>
                <c:pt idx="341">
                  <c:v>981.41063963365082</c:v>
                </c:pt>
                <c:pt idx="342">
                  <c:v>996.60462069697792</c:v>
                </c:pt>
                <c:pt idx="343">
                  <c:v>1171.6946229067053</c:v>
                </c:pt>
                <c:pt idx="344">
                  <c:v>685.85549372862852</c:v>
                </c:pt>
                <c:pt idx="345">
                  <c:v>685.95023601269554</c:v>
                </c:pt>
                <c:pt idx="346">
                  <c:v>654.45599627447643</c:v>
                </c:pt>
                <c:pt idx="347">
                  <c:v>904.32300046484568</c:v>
                </c:pt>
                <c:pt idx="348">
                  <c:v>670.41467861661658</c:v>
                </c:pt>
                <c:pt idx="349">
                  <c:v>923.18268693723792</c:v>
                </c:pt>
                <c:pt idx="350">
                  <c:v>686.42414378096146</c:v>
                </c:pt>
                <c:pt idx="351">
                  <c:v>982.76717765793524</c:v>
                </c:pt>
                <c:pt idx="352">
                  <c:v>670.78519270155971</c:v>
                </c:pt>
                <c:pt idx="353">
                  <c:v>686.70864558537176</c:v>
                </c:pt>
                <c:pt idx="354">
                  <c:v>1173.4762562550104</c:v>
                </c:pt>
                <c:pt idx="355">
                  <c:v>1173.6383571958536</c:v>
                </c:pt>
                <c:pt idx="356">
                  <c:v>1019.0765985552724</c:v>
                </c:pt>
                <c:pt idx="357">
                  <c:v>534.03929143882829</c:v>
                </c:pt>
                <c:pt idx="358">
                  <c:v>553.46408432573423</c:v>
                </c:pt>
                <c:pt idx="359">
                  <c:v>703.13083914417552</c:v>
                </c:pt>
                <c:pt idx="360">
                  <c:v>402.09185086340335</c:v>
                </c:pt>
                <c:pt idx="361">
                  <c:v>392.68306536300702</c:v>
                </c:pt>
                <c:pt idx="362">
                  <c:v>553.76996402272414</c:v>
                </c:pt>
                <c:pt idx="363">
                  <c:v>534.48206907027009</c:v>
                </c:pt>
                <c:pt idx="364">
                  <c:v>610.86976895594523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6-6F43-83F0-BC71F96E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16927"/>
        <c:axId val="1942518623"/>
      </c:lineChart>
      <c:catAx>
        <c:axId val="194251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18623"/>
        <c:crosses val="autoZero"/>
        <c:auto val="1"/>
        <c:lblAlgn val="ctr"/>
        <c:lblOffset val="100"/>
        <c:noMultiLvlLbl val="0"/>
      </c:catAx>
      <c:valAx>
        <c:axId val="19425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1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vs. Forecasted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'Problem 31.5 Second Pass'!$G$5:$G$16</c:f>
              <c:numCache>
                <c:formatCode>General</c:formatCode>
                <c:ptCount val="12"/>
                <c:pt idx="0">
                  <c:v>390</c:v>
                </c:pt>
                <c:pt idx="1">
                  <c:v>344</c:v>
                </c:pt>
                <c:pt idx="2">
                  <c:v>636</c:v>
                </c:pt>
                <c:pt idx="3">
                  <c:v>483</c:v>
                </c:pt>
                <c:pt idx="4">
                  <c:v>486</c:v>
                </c:pt>
                <c:pt idx="5">
                  <c:v>490</c:v>
                </c:pt>
                <c:pt idx="6">
                  <c:v>524</c:v>
                </c:pt>
                <c:pt idx="7">
                  <c:v>620</c:v>
                </c:pt>
                <c:pt idx="8">
                  <c:v>416</c:v>
                </c:pt>
                <c:pt idx="9">
                  <c:v>464</c:v>
                </c:pt>
                <c:pt idx="10">
                  <c:v>709</c:v>
                </c:pt>
                <c:pt idx="1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074D-BC7F-7028D46AA4F7}"/>
            </c:ext>
          </c:extLst>
        </c:ser>
        <c:ser>
          <c:idx val="1"/>
          <c:order val="1"/>
          <c:tx>
            <c:v>Forecast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31.5 Second Pass'!$H$5:$H$16</c:f>
              <c:numCache>
                <c:formatCode>General</c:formatCode>
                <c:ptCount val="12"/>
                <c:pt idx="0">
                  <c:v>386.45341970810222</c:v>
                </c:pt>
                <c:pt idx="1">
                  <c:v>350.47567627351987</c:v>
                </c:pt>
                <c:pt idx="2">
                  <c:v>627.81519221083579</c:v>
                </c:pt>
                <c:pt idx="3">
                  <c:v>484.35188716867918</c:v>
                </c:pt>
                <c:pt idx="4">
                  <c:v>494.38476898397414</c:v>
                </c:pt>
                <c:pt idx="5">
                  <c:v>484.48571061681963</c:v>
                </c:pt>
                <c:pt idx="6">
                  <c:v>526.29358302132209</c:v>
                </c:pt>
                <c:pt idx="7">
                  <c:v>628.24893576977615</c:v>
                </c:pt>
                <c:pt idx="8">
                  <c:v>405.55448336409194</c:v>
                </c:pt>
                <c:pt idx="9">
                  <c:v>477.428981801585</c:v>
                </c:pt>
                <c:pt idx="10">
                  <c:v>693.12407914001233</c:v>
                </c:pt>
                <c:pt idx="11">
                  <c:v>359.41885065870457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6-074D-BC7F-7028D46A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272208"/>
        <c:axId val="261275008"/>
      </c:lineChart>
      <c:catAx>
        <c:axId val="26127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75008"/>
        <c:crosses val="autoZero"/>
        <c:auto val="1"/>
        <c:lblAlgn val="ctr"/>
        <c:lblOffset val="100"/>
        <c:noMultiLvlLbl val="0"/>
      </c:catAx>
      <c:valAx>
        <c:axId val="26127500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722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463550</xdr:colOff>
      <xdr:row>7</xdr:row>
      <xdr:rowOff>101600</xdr:rowOff>
    </xdr:from>
    <xdr:to>
      <xdr:col>18</xdr:col>
      <xdr:colOff>508000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56A34-9CCF-014C-9E93-68C128A82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158750</xdr:colOff>
      <xdr:row>9</xdr:row>
      <xdr:rowOff>165100</xdr:rowOff>
    </xdr:from>
    <xdr:to>
      <xdr:col>17</xdr:col>
      <xdr:colOff>603250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F7BD4-C338-874F-95AE-F67C3846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722232</xdr:colOff>
      <xdr:row>362</xdr:row>
      <xdr:rowOff>148552</xdr:rowOff>
    </xdr:from>
    <xdr:to>
      <xdr:col>15</xdr:col>
      <xdr:colOff>141111</xdr:colOff>
      <xdr:row>376</xdr:row>
      <xdr:rowOff>18217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F4303-3D73-5C47-B5E0-EE58D8885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295051</xdr:colOff>
      <xdr:row>16</xdr:row>
      <xdr:rowOff>187036</xdr:rowOff>
    </xdr:from>
    <xdr:to>
      <xdr:col>19</xdr:col>
      <xdr:colOff>153939</xdr:colOff>
      <xdr:row>33</xdr:row>
      <xdr:rowOff>25656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E4747F-666D-7148-A3E4-5A0BFB238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F11" sqref="F11"/>
    </sheetView>
  </sheetViews>
  <sheetFormatPr baseColWidth="10" defaultRowHeight="16" x14ac:dyDescent="0.2"/>
  <cols>
    <col min="4" max="4" width="13.6640625" bestFit="1" customWidth="1"/>
    <col min="7" max="7" width="13.1640625" customWidth="1"/>
  </cols>
  <sheetData>
    <row r="1" spans="1:11" x14ac:dyDescent="0.2">
      <c r="A1" t="s">
        <v>8</v>
      </c>
      <c r="D1" t="s">
        <v>9</v>
      </c>
      <c r="G1" t="s">
        <v>10</v>
      </c>
      <c r="H1" s="1">
        <v>9.8912921629833728E-2</v>
      </c>
      <c r="I1" s="1"/>
    </row>
    <row r="2" spans="1:11" x14ac:dyDescent="0.2">
      <c r="A2">
        <v>-1</v>
      </c>
      <c r="B2" s="1">
        <v>0.807422929504652</v>
      </c>
      <c r="D2">
        <v>1</v>
      </c>
      <c r="E2" s="1">
        <v>0.71229948373245378</v>
      </c>
    </row>
    <row r="3" spans="1:11" x14ac:dyDescent="0.2">
      <c r="A3">
        <v>2</v>
      </c>
      <c r="B3" s="1">
        <v>1.0812792786789531</v>
      </c>
      <c r="D3">
        <v>2</v>
      </c>
      <c r="E3" s="1">
        <v>0.83330239679072904</v>
      </c>
      <c r="G3" t="s">
        <v>16</v>
      </c>
      <c r="H3">
        <f>STDEV(H10:H57)</f>
        <v>3.4963302316068721E-2</v>
      </c>
    </row>
    <row r="4" spans="1:11" x14ac:dyDescent="0.2">
      <c r="A4">
        <v>1</v>
      </c>
      <c r="B4" s="1">
        <v>1.1930791605681161</v>
      </c>
      <c r="D4">
        <v>3</v>
      </c>
      <c r="E4" s="1">
        <v>1.1600615758407091</v>
      </c>
    </row>
    <row r="5" spans="1:11" x14ac:dyDescent="0.2">
      <c r="A5">
        <v>0</v>
      </c>
      <c r="B5">
        <v>1</v>
      </c>
      <c r="D5">
        <v>4</v>
      </c>
      <c r="E5" s="1">
        <v>1.2943365446433341</v>
      </c>
      <c r="G5" t="s">
        <v>31</v>
      </c>
      <c r="H5" s="1">
        <f>RSQ(C10:C57,G10:G57)</f>
        <v>0.968071950652174</v>
      </c>
      <c r="J5" s="1">
        <f>SUM(J10:J57)</f>
        <v>5.7629932805080643E-2</v>
      </c>
      <c r="K5" t="s">
        <v>14</v>
      </c>
    </row>
    <row r="7" spans="1:11" x14ac:dyDescent="0.2">
      <c r="D7" t="s">
        <v>15</v>
      </c>
      <c r="E7" s="1">
        <f>AVERAGE(E2:E5)</f>
        <v>1.0000000002518066</v>
      </c>
      <c r="H7" t="s">
        <v>18</v>
      </c>
      <c r="I7" s="1">
        <f>SUM(I10:I57)</f>
        <v>21</v>
      </c>
      <c r="J7" t="s">
        <v>19</v>
      </c>
    </row>
    <row r="8" spans="1:11" x14ac:dyDescent="0.2">
      <c r="B8" t="s">
        <v>0</v>
      </c>
      <c r="C8" t="s">
        <v>0</v>
      </c>
    </row>
    <row r="9" spans="1:11" x14ac:dyDescent="0.2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7</v>
      </c>
      <c r="G9" t="s">
        <v>11</v>
      </c>
      <c r="H9" t="s">
        <v>12</v>
      </c>
      <c r="I9" t="s">
        <v>17</v>
      </c>
      <c r="J9" t="s">
        <v>13</v>
      </c>
    </row>
    <row r="10" spans="1:11" x14ac:dyDescent="0.2">
      <c r="A10">
        <v>1</v>
      </c>
      <c r="B10">
        <v>4.4000000000000004</v>
      </c>
      <c r="C10">
        <v>0.31934392601870842</v>
      </c>
      <c r="D10">
        <v>1</v>
      </c>
      <c r="F10">
        <f>IF(E10="yes",1,IF(E9="yes",2,IF(E11="yes",-1,0)))</f>
        <v>0</v>
      </c>
      <c r="G10">
        <f t="shared" ref="G10:G57" si="0">Base*B10*VLOOKUP(D10,QuarterlySeasonality,2)*VLOOKUP(F10,LaunchCoefficients,2,FALSE)</f>
        <v>0.31000474125015665</v>
      </c>
      <c r="H10">
        <f>C10-G10</f>
        <v>9.3391847685517781E-3</v>
      </c>
      <c r="I10">
        <f>IF((H10*H11)&lt;0,1,0)</f>
        <v>0</v>
      </c>
      <c r="J10">
        <f>H10^2</f>
        <v>8.7220372141149529E-5</v>
      </c>
    </row>
    <row r="11" spans="1:11" x14ac:dyDescent="0.2">
      <c r="A11">
        <v>2</v>
      </c>
      <c r="B11">
        <v>7</v>
      </c>
      <c r="C11">
        <v>0.6016478494416132</v>
      </c>
      <c r="D11">
        <v>2</v>
      </c>
      <c r="F11">
        <f t="shared" ref="F11:F57" si="1">IF(E11="yes",1,IF(E10="yes",2,IF(E12="yes",-1,0)))</f>
        <v>0</v>
      </c>
      <c r="G11">
        <f t="shared" si="0"/>
        <v>0.57697062267399801</v>
      </c>
      <c r="H11">
        <f t="shared" ref="H11:H57" si="2">C11-G11</f>
        <v>2.467722676761519E-2</v>
      </c>
      <c r="I11">
        <f t="shared" ref="I11:I57" si="3">IF((H11*H12)&lt;0,1,0)</f>
        <v>0</v>
      </c>
      <c r="J11">
        <f t="shared" ref="J11:J57" si="4">H11^2</f>
        <v>6.0896552094030364E-4</v>
      </c>
    </row>
    <row r="12" spans="1:11" x14ac:dyDescent="0.2">
      <c r="A12">
        <v>3</v>
      </c>
      <c r="B12">
        <v>5.5</v>
      </c>
      <c r="C12">
        <v>0.68590684327598139</v>
      </c>
      <c r="D12">
        <v>3</v>
      </c>
      <c r="F12">
        <f t="shared" si="1"/>
        <v>0</v>
      </c>
      <c r="G12">
        <f t="shared" si="0"/>
        <v>0.63109793855302421</v>
      </c>
      <c r="H12">
        <f t="shared" si="2"/>
        <v>5.4808904722957186E-2</v>
      </c>
      <c r="I12">
        <f t="shared" si="3"/>
        <v>1</v>
      </c>
      <c r="J12">
        <f t="shared" si="4"/>
        <v>3.0040160369301985E-3</v>
      </c>
    </row>
    <row r="13" spans="1:11" x14ac:dyDescent="0.2">
      <c r="A13">
        <v>4</v>
      </c>
      <c r="B13">
        <v>6.6</v>
      </c>
      <c r="C13">
        <v>0.77915797309466306</v>
      </c>
      <c r="D13">
        <v>4</v>
      </c>
      <c r="F13">
        <f t="shared" si="1"/>
        <v>0</v>
      </c>
      <c r="G13">
        <f t="shared" si="0"/>
        <v>0.84497562073937682</v>
      </c>
      <c r="H13">
        <f t="shared" si="2"/>
        <v>-6.5817647644713762E-2</v>
      </c>
      <c r="I13">
        <f t="shared" si="3"/>
        <v>1</v>
      </c>
      <c r="J13">
        <f t="shared" si="4"/>
        <v>4.3319627414836947E-3</v>
      </c>
    </row>
    <row r="14" spans="1:11" x14ac:dyDescent="0.2">
      <c r="A14">
        <v>5</v>
      </c>
      <c r="B14">
        <v>4.2</v>
      </c>
      <c r="C14">
        <v>0.31413291147557232</v>
      </c>
      <c r="D14">
        <v>1</v>
      </c>
      <c r="F14">
        <f t="shared" si="1"/>
        <v>0</v>
      </c>
      <c r="G14">
        <f t="shared" si="0"/>
        <v>0.29591361664787674</v>
      </c>
      <c r="H14">
        <f t="shared" si="2"/>
        <v>1.8219294827695576E-2</v>
      </c>
      <c r="I14">
        <f t="shared" si="3"/>
        <v>0</v>
      </c>
      <c r="J14">
        <f t="shared" si="4"/>
        <v>3.3194270401849476E-4</v>
      </c>
    </row>
    <row r="15" spans="1:11" x14ac:dyDescent="0.2">
      <c r="A15">
        <v>6</v>
      </c>
      <c r="B15">
        <v>5.8</v>
      </c>
      <c r="C15">
        <v>0.51672881160007089</v>
      </c>
      <c r="D15">
        <v>2</v>
      </c>
      <c r="F15">
        <f t="shared" si="1"/>
        <v>0</v>
      </c>
      <c r="G15">
        <f t="shared" si="0"/>
        <v>0.4780613730727411</v>
      </c>
      <c r="H15">
        <f t="shared" si="2"/>
        <v>3.8667438527329789E-2</v>
      </c>
      <c r="I15">
        <f t="shared" si="3"/>
        <v>1</v>
      </c>
      <c r="J15">
        <f t="shared" si="4"/>
        <v>1.4951708022648282E-3</v>
      </c>
    </row>
    <row r="16" spans="1:11" x14ac:dyDescent="0.2">
      <c r="A16">
        <v>7</v>
      </c>
      <c r="B16">
        <v>6</v>
      </c>
      <c r="C16">
        <v>0.64891358871131699</v>
      </c>
      <c r="D16">
        <v>3</v>
      </c>
      <c r="F16">
        <f t="shared" si="1"/>
        <v>0</v>
      </c>
      <c r="G16">
        <f t="shared" si="0"/>
        <v>0.6884704784214809</v>
      </c>
      <c r="H16">
        <f t="shared" si="2"/>
        <v>-3.9556889710163912E-2</v>
      </c>
      <c r="I16">
        <f t="shared" si="3"/>
        <v>0</v>
      </c>
      <c r="J16">
        <f t="shared" si="4"/>
        <v>1.5647475235420715E-3</v>
      </c>
    </row>
    <row r="17" spans="1:10" x14ac:dyDescent="0.2">
      <c r="A17">
        <v>8</v>
      </c>
      <c r="B17">
        <v>4.0999999999999996</v>
      </c>
      <c r="C17">
        <v>0.50829757375292361</v>
      </c>
      <c r="D17">
        <v>4</v>
      </c>
      <c r="F17">
        <f t="shared" si="1"/>
        <v>0</v>
      </c>
      <c r="G17">
        <f t="shared" si="0"/>
        <v>0.52490909773203709</v>
      </c>
      <c r="H17">
        <f t="shared" si="2"/>
        <v>-1.6611523979113474E-2</v>
      </c>
      <c r="I17">
        <f t="shared" si="3"/>
        <v>0</v>
      </c>
      <c r="J17">
        <f t="shared" si="4"/>
        <v>2.7594272890866194E-4</v>
      </c>
    </row>
    <row r="18" spans="1:10" x14ac:dyDescent="0.2">
      <c r="A18">
        <v>9</v>
      </c>
      <c r="B18">
        <v>4.8</v>
      </c>
      <c r="C18">
        <v>0.33795263277605825</v>
      </c>
      <c r="D18">
        <v>1</v>
      </c>
      <c r="F18">
        <f t="shared" si="1"/>
        <v>0</v>
      </c>
      <c r="G18">
        <f t="shared" si="0"/>
        <v>0.33818699045471629</v>
      </c>
      <c r="H18">
        <f t="shared" si="2"/>
        <v>-2.3435767865803703E-4</v>
      </c>
      <c r="I18">
        <f t="shared" si="3"/>
        <v>0</v>
      </c>
      <c r="J18">
        <f t="shared" si="4"/>
        <v>5.4923521545983745E-8</v>
      </c>
    </row>
    <row r="19" spans="1:10" x14ac:dyDescent="0.2">
      <c r="A19">
        <v>10</v>
      </c>
      <c r="B19">
        <v>5.9</v>
      </c>
      <c r="C19">
        <v>0.37343212692124955</v>
      </c>
      <c r="D19">
        <v>2</v>
      </c>
      <c r="F19">
        <f t="shared" si="1"/>
        <v>-1</v>
      </c>
      <c r="G19">
        <f t="shared" si="0"/>
        <v>0.39265284733508848</v>
      </c>
      <c r="H19">
        <f t="shared" si="2"/>
        <v>-1.9220720413838932E-2</v>
      </c>
      <c r="I19">
        <f t="shared" si="3"/>
        <v>1</v>
      </c>
      <c r="J19">
        <f t="shared" si="4"/>
        <v>3.6943609322696467E-4</v>
      </c>
    </row>
    <row r="20" spans="1:10" x14ac:dyDescent="0.2">
      <c r="A20">
        <v>11</v>
      </c>
      <c r="B20">
        <v>4.8</v>
      </c>
      <c r="C20">
        <v>0.7</v>
      </c>
      <c r="D20">
        <v>3</v>
      </c>
      <c r="E20" t="s">
        <v>6</v>
      </c>
      <c r="F20">
        <f t="shared" si="1"/>
        <v>1</v>
      </c>
      <c r="G20">
        <f t="shared" si="0"/>
        <v>0.6571198243768237</v>
      </c>
      <c r="H20">
        <f t="shared" si="2"/>
        <v>4.2880175623176253E-2</v>
      </c>
      <c r="I20">
        <f t="shared" si="3"/>
        <v>0</v>
      </c>
      <c r="J20">
        <f t="shared" si="4"/>
        <v>1.838709461474439E-3</v>
      </c>
    </row>
    <row r="21" spans="1:10" x14ac:dyDescent="0.2">
      <c r="A21">
        <v>12</v>
      </c>
      <c r="B21">
        <v>4</v>
      </c>
      <c r="C21">
        <v>0.58285505351979172</v>
      </c>
      <c r="D21">
        <v>4</v>
      </c>
      <c r="F21">
        <f t="shared" si="1"/>
        <v>2</v>
      </c>
      <c r="G21">
        <f t="shared" si="0"/>
        <v>0.553730078602651</v>
      </c>
      <c r="H21">
        <f t="shared" si="2"/>
        <v>2.9124974917140722E-2</v>
      </c>
      <c r="I21">
        <f t="shared" si="3"/>
        <v>0</v>
      </c>
      <c r="J21">
        <f t="shared" si="4"/>
        <v>8.4826416392407619E-4</v>
      </c>
    </row>
    <row r="22" spans="1:10" x14ac:dyDescent="0.2">
      <c r="A22">
        <v>13</v>
      </c>
      <c r="B22">
        <v>7.5</v>
      </c>
      <c r="C22">
        <v>0.5355896931323666</v>
      </c>
      <c r="D22">
        <v>1</v>
      </c>
      <c r="F22">
        <f t="shared" si="1"/>
        <v>0</v>
      </c>
      <c r="G22">
        <f t="shared" si="0"/>
        <v>0.52841717258549425</v>
      </c>
      <c r="H22">
        <f t="shared" si="2"/>
        <v>7.1725205468723408E-3</v>
      </c>
      <c r="I22">
        <f t="shared" si="3"/>
        <v>0</v>
      </c>
      <c r="J22">
        <f t="shared" si="4"/>
        <v>5.1445050995305905E-5</v>
      </c>
    </row>
    <row r="23" spans="1:10" x14ac:dyDescent="0.2">
      <c r="A23">
        <v>14</v>
      </c>
      <c r="B23">
        <v>6.8</v>
      </c>
      <c r="C23">
        <v>0.5606161164649186</v>
      </c>
      <c r="D23">
        <v>2</v>
      </c>
      <c r="F23">
        <f t="shared" si="1"/>
        <v>0</v>
      </c>
      <c r="G23">
        <f t="shared" si="0"/>
        <v>0.56048574774045512</v>
      </c>
      <c r="H23">
        <f t="shared" si="2"/>
        <v>1.3036872446348102E-4</v>
      </c>
      <c r="I23">
        <f t="shared" si="3"/>
        <v>1</v>
      </c>
      <c r="J23">
        <f t="shared" si="4"/>
        <v>1.6996004318235036E-8</v>
      </c>
    </row>
    <row r="24" spans="1:10" x14ac:dyDescent="0.2">
      <c r="A24">
        <v>15</v>
      </c>
      <c r="B24">
        <v>6.2</v>
      </c>
      <c r="C24">
        <v>0.6778529125216578</v>
      </c>
      <c r="D24">
        <v>3</v>
      </c>
      <c r="F24">
        <f t="shared" si="1"/>
        <v>0</v>
      </c>
      <c r="G24">
        <f t="shared" si="0"/>
        <v>0.71141949436886365</v>
      </c>
      <c r="H24">
        <f t="shared" si="2"/>
        <v>-3.3566581847205845E-2</v>
      </c>
      <c r="I24">
        <f t="shared" si="3"/>
        <v>1</v>
      </c>
      <c r="J24">
        <f t="shared" si="4"/>
        <v>1.1267154169051689E-3</v>
      </c>
    </row>
    <row r="25" spans="1:10" x14ac:dyDescent="0.2">
      <c r="A25">
        <v>16</v>
      </c>
      <c r="B25">
        <v>4.2</v>
      </c>
      <c r="C25">
        <v>0.60257924080385539</v>
      </c>
      <c r="D25">
        <v>4</v>
      </c>
      <c r="F25">
        <f t="shared" si="1"/>
        <v>0</v>
      </c>
      <c r="G25">
        <f t="shared" si="0"/>
        <v>0.53771175865233078</v>
      </c>
      <c r="H25">
        <f t="shared" si="2"/>
        <v>6.4867482151524603E-2</v>
      </c>
      <c r="I25">
        <f t="shared" si="3"/>
        <v>0</v>
      </c>
      <c r="J25">
        <f t="shared" si="4"/>
        <v>4.207790240678363E-3</v>
      </c>
    </row>
    <row r="26" spans="1:10" x14ac:dyDescent="0.2">
      <c r="A26">
        <v>17</v>
      </c>
      <c r="B26">
        <v>4.5</v>
      </c>
      <c r="C26">
        <v>0.33928549574258243</v>
      </c>
      <c r="D26">
        <v>1</v>
      </c>
      <c r="F26">
        <f t="shared" si="1"/>
        <v>0</v>
      </c>
      <c r="G26">
        <f t="shared" si="0"/>
        <v>0.31705030355129649</v>
      </c>
      <c r="H26">
        <f t="shared" si="2"/>
        <v>2.2235192191285946E-2</v>
      </c>
      <c r="I26">
        <f t="shared" si="3"/>
        <v>0</v>
      </c>
      <c r="J26">
        <f t="shared" si="4"/>
        <v>4.9440377178342355E-4</v>
      </c>
    </row>
    <row r="27" spans="1:10" x14ac:dyDescent="0.2">
      <c r="A27">
        <v>18</v>
      </c>
      <c r="B27">
        <v>4.0999999999999996</v>
      </c>
      <c r="C27">
        <v>0.35490516605997696</v>
      </c>
      <c r="D27">
        <v>2</v>
      </c>
      <c r="F27">
        <f t="shared" si="1"/>
        <v>0</v>
      </c>
      <c r="G27">
        <f t="shared" si="0"/>
        <v>0.33793993613762735</v>
      </c>
      <c r="H27">
        <f t="shared" si="2"/>
        <v>1.6965229922349612E-2</v>
      </c>
      <c r="I27">
        <f t="shared" si="3"/>
        <v>0</v>
      </c>
      <c r="J27">
        <f t="shared" si="4"/>
        <v>2.8781902631818659E-4</v>
      </c>
    </row>
    <row r="28" spans="1:10" x14ac:dyDescent="0.2">
      <c r="A28">
        <v>19</v>
      </c>
      <c r="B28">
        <v>6.4</v>
      </c>
      <c r="C28">
        <v>0.78535701535724356</v>
      </c>
      <c r="D28">
        <v>3</v>
      </c>
      <c r="F28">
        <f t="shared" si="1"/>
        <v>0</v>
      </c>
      <c r="G28">
        <f t="shared" si="0"/>
        <v>0.73436851031624628</v>
      </c>
      <c r="H28">
        <f t="shared" si="2"/>
        <v>5.0988505040997278E-2</v>
      </c>
      <c r="I28">
        <f t="shared" si="3"/>
        <v>1</v>
      </c>
      <c r="J28">
        <f t="shared" si="4"/>
        <v>2.599827646315805E-3</v>
      </c>
    </row>
    <row r="29" spans="1:10" x14ac:dyDescent="0.2">
      <c r="A29">
        <v>20</v>
      </c>
      <c r="B29">
        <v>7.5</v>
      </c>
      <c r="C29">
        <v>0.95678485504550992</v>
      </c>
      <c r="D29">
        <v>4</v>
      </c>
      <c r="F29">
        <f t="shared" si="1"/>
        <v>0</v>
      </c>
      <c r="G29">
        <f t="shared" si="0"/>
        <v>0.96019956902201919</v>
      </c>
      <c r="H29">
        <f t="shared" si="2"/>
        <v>-3.414713976509276E-3</v>
      </c>
      <c r="I29">
        <f t="shared" si="3"/>
        <v>1</v>
      </c>
      <c r="J29">
        <f t="shared" si="4"/>
        <v>1.1660271541367793E-5</v>
      </c>
    </row>
    <row r="30" spans="1:10" x14ac:dyDescent="0.2">
      <c r="A30">
        <v>21</v>
      </c>
      <c r="B30">
        <v>5.6</v>
      </c>
      <c r="C30">
        <v>0.3414813610844103</v>
      </c>
      <c r="D30">
        <v>1</v>
      </c>
      <c r="F30">
        <f t="shared" si="1"/>
        <v>-1</v>
      </c>
      <c r="G30">
        <f t="shared" si="0"/>
        <v>0.31856991897886028</v>
      </c>
      <c r="H30">
        <f t="shared" si="2"/>
        <v>2.2911442105550017E-2</v>
      </c>
      <c r="I30">
        <f t="shared" si="3"/>
        <v>0</v>
      </c>
      <c r="J30">
        <f t="shared" si="4"/>
        <v>5.2493417935597019E-4</v>
      </c>
    </row>
    <row r="31" spans="1:10" x14ac:dyDescent="0.2">
      <c r="A31">
        <v>22</v>
      </c>
      <c r="B31">
        <v>4.2</v>
      </c>
      <c r="C31">
        <v>0.45</v>
      </c>
      <c r="D31">
        <v>2</v>
      </c>
      <c r="E31" t="s">
        <v>6</v>
      </c>
      <c r="F31">
        <f t="shared" si="1"/>
        <v>1</v>
      </c>
      <c r="G31">
        <f t="shared" si="0"/>
        <v>0.41302297570341401</v>
      </c>
      <c r="H31">
        <f t="shared" si="2"/>
        <v>3.6977024296586003E-2</v>
      </c>
      <c r="I31">
        <f t="shared" si="3"/>
        <v>1</v>
      </c>
      <c r="J31">
        <f t="shared" si="4"/>
        <v>1.3673003258303116E-3</v>
      </c>
    </row>
    <row r="32" spans="1:10" x14ac:dyDescent="0.2">
      <c r="A32">
        <v>23</v>
      </c>
      <c r="B32">
        <v>5.6</v>
      </c>
      <c r="C32">
        <v>0.69333623328084115</v>
      </c>
      <c r="D32">
        <v>3</v>
      </c>
      <c r="F32">
        <f t="shared" si="1"/>
        <v>2</v>
      </c>
      <c r="G32">
        <f t="shared" si="0"/>
        <v>0.69480027147937717</v>
      </c>
      <c r="H32">
        <f t="shared" si="2"/>
        <v>-1.4640381985360218E-3</v>
      </c>
      <c r="I32">
        <f t="shared" si="3"/>
        <v>0</v>
      </c>
      <c r="J32">
        <f t="shared" si="4"/>
        <v>2.1434078467725999E-6</v>
      </c>
    </row>
    <row r="33" spans="1:10" x14ac:dyDescent="0.2">
      <c r="A33">
        <v>24</v>
      </c>
      <c r="B33">
        <v>4.4000000000000004</v>
      </c>
      <c r="C33">
        <v>0.5366854972397086</v>
      </c>
      <c r="D33">
        <v>4</v>
      </c>
      <c r="F33">
        <f t="shared" si="1"/>
        <v>0</v>
      </c>
      <c r="G33">
        <f t="shared" si="0"/>
        <v>0.56331708049291795</v>
      </c>
      <c r="H33">
        <f t="shared" si="2"/>
        <v>-2.6631583253209357E-2</v>
      </c>
      <c r="I33">
        <f t="shared" si="3"/>
        <v>0</v>
      </c>
      <c r="J33">
        <f t="shared" si="4"/>
        <v>7.0924122657262101E-4</v>
      </c>
    </row>
    <row r="34" spans="1:10" x14ac:dyDescent="0.2">
      <c r="A34">
        <v>25</v>
      </c>
      <c r="B34">
        <v>7.3</v>
      </c>
      <c r="C34">
        <v>0.50673968246122381</v>
      </c>
      <c r="D34">
        <v>1</v>
      </c>
      <c r="F34">
        <f t="shared" si="1"/>
        <v>0</v>
      </c>
      <c r="G34">
        <f t="shared" si="0"/>
        <v>0.51432604798321435</v>
      </c>
      <c r="H34">
        <f t="shared" si="2"/>
        <v>-7.5863655219905457E-3</v>
      </c>
      <c r="I34">
        <f t="shared" si="3"/>
        <v>1</v>
      </c>
      <c r="J34">
        <f t="shared" si="4"/>
        <v>5.7552941833246884E-5</v>
      </c>
    </row>
    <row r="35" spans="1:10" x14ac:dyDescent="0.2">
      <c r="A35">
        <v>26</v>
      </c>
      <c r="B35">
        <v>4.5999999999999996</v>
      </c>
      <c r="C35">
        <v>0.38569186724694382</v>
      </c>
      <c r="D35">
        <v>2</v>
      </c>
      <c r="F35">
        <f t="shared" si="1"/>
        <v>0</v>
      </c>
      <c r="G35">
        <f t="shared" si="0"/>
        <v>0.3791521234714843</v>
      </c>
      <c r="H35">
        <f t="shared" si="2"/>
        <v>6.5397437754595167E-3</v>
      </c>
      <c r="I35">
        <f t="shared" si="3"/>
        <v>0</v>
      </c>
      <c r="J35">
        <f t="shared" si="4"/>
        <v>4.2768248648661497E-5</v>
      </c>
    </row>
    <row r="36" spans="1:10" x14ac:dyDescent="0.2">
      <c r="A36">
        <v>27</v>
      </c>
      <c r="B36">
        <v>4.5999999999999996</v>
      </c>
      <c r="C36">
        <v>0.53551656868519093</v>
      </c>
      <c r="D36">
        <v>3</v>
      </c>
      <c r="F36">
        <f t="shared" si="1"/>
        <v>0</v>
      </c>
      <c r="G36">
        <f t="shared" si="0"/>
        <v>0.52782736678980191</v>
      </c>
      <c r="H36">
        <f t="shared" si="2"/>
        <v>7.6892018953890195E-3</v>
      </c>
      <c r="I36">
        <f t="shared" si="3"/>
        <v>0</v>
      </c>
      <c r="J36">
        <f t="shared" si="4"/>
        <v>5.912382578805409E-5</v>
      </c>
    </row>
    <row r="37" spans="1:10" x14ac:dyDescent="0.2">
      <c r="A37">
        <v>28</v>
      </c>
      <c r="B37">
        <v>5.8</v>
      </c>
      <c r="C37">
        <v>0.74783126610910977</v>
      </c>
      <c r="D37">
        <v>4</v>
      </c>
      <c r="F37">
        <f t="shared" si="1"/>
        <v>0</v>
      </c>
      <c r="G37">
        <f t="shared" si="0"/>
        <v>0.74255433337702814</v>
      </c>
      <c r="H37">
        <f t="shared" si="2"/>
        <v>5.2769327320816295E-3</v>
      </c>
      <c r="I37">
        <f t="shared" si="3"/>
        <v>1</v>
      </c>
      <c r="J37">
        <f t="shared" si="4"/>
        <v>2.7846019058914492E-5</v>
      </c>
    </row>
    <row r="38" spans="1:10" x14ac:dyDescent="0.2">
      <c r="A38">
        <v>29</v>
      </c>
      <c r="B38">
        <v>6.1</v>
      </c>
      <c r="C38">
        <v>0.33473080388906823</v>
      </c>
      <c r="D38">
        <v>1</v>
      </c>
      <c r="F38">
        <f t="shared" si="1"/>
        <v>-1</v>
      </c>
      <c r="G38">
        <f t="shared" si="0"/>
        <v>0.34701366174482995</v>
      </c>
      <c r="H38">
        <f t="shared" si="2"/>
        <v>-1.228285785576172E-2</v>
      </c>
      <c r="I38">
        <f t="shared" si="3"/>
        <v>0</v>
      </c>
      <c r="J38">
        <f t="shared" si="4"/>
        <v>1.5086859710484738E-4</v>
      </c>
    </row>
    <row r="39" spans="1:10" x14ac:dyDescent="0.2">
      <c r="A39">
        <v>30</v>
      </c>
      <c r="B39">
        <v>6.4</v>
      </c>
      <c r="C39">
        <v>0.6</v>
      </c>
      <c r="D39">
        <v>2</v>
      </c>
      <c r="E39" t="s">
        <v>6</v>
      </c>
      <c r="F39">
        <f t="shared" si="1"/>
        <v>1</v>
      </c>
      <c r="G39">
        <f t="shared" si="0"/>
        <v>0.62936834392901186</v>
      </c>
      <c r="H39">
        <f t="shared" si="2"/>
        <v>-2.9368343929011886E-2</v>
      </c>
      <c r="I39">
        <f t="shared" si="3"/>
        <v>0</v>
      </c>
      <c r="J39">
        <f t="shared" si="4"/>
        <v>8.624996251327293E-4</v>
      </c>
    </row>
    <row r="40" spans="1:10" x14ac:dyDescent="0.2">
      <c r="A40">
        <v>31</v>
      </c>
      <c r="B40">
        <v>5.3</v>
      </c>
      <c r="C40">
        <v>0.6321870574224483</v>
      </c>
      <c r="D40">
        <v>3</v>
      </c>
      <c r="F40">
        <f t="shared" si="1"/>
        <v>2</v>
      </c>
      <c r="G40">
        <f t="shared" si="0"/>
        <v>0.65757882836441039</v>
      </c>
      <c r="H40">
        <f t="shared" si="2"/>
        <v>-2.53917709419621E-2</v>
      </c>
      <c r="I40">
        <f t="shared" si="3"/>
        <v>0</v>
      </c>
      <c r="J40">
        <f t="shared" si="4"/>
        <v>6.4474203156907083E-4</v>
      </c>
    </row>
    <row r="41" spans="1:10" x14ac:dyDescent="0.2">
      <c r="A41">
        <v>32</v>
      </c>
      <c r="B41">
        <v>5.9</v>
      </c>
      <c r="C41">
        <v>0.69595979301335231</v>
      </c>
      <c r="D41">
        <v>4</v>
      </c>
      <c r="F41">
        <f t="shared" si="1"/>
        <v>0</v>
      </c>
      <c r="G41">
        <f t="shared" si="0"/>
        <v>0.75535699429732184</v>
      </c>
      <c r="H41">
        <f t="shared" si="2"/>
        <v>-5.9397201283969525E-2</v>
      </c>
      <c r="I41">
        <f t="shared" si="3"/>
        <v>0</v>
      </c>
      <c r="J41">
        <f t="shared" si="4"/>
        <v>3.5280275203683912E-3</v>
      </c>
    </row>
    <row r="42" spans="1:10" x14ac:dyDescent="0.2">
      <c r="A42">
        <v>33</v>
      </c>
      <c r="B42">
        <v>7.9</v>
      </c>
      <c r="C42">
        <v>0.55531961256791063</v>
      </c>
      <c r="D42">
        <v>1</v>
      </c>
      <c r="F42">
        <f t="shared" si="1"/>
        <v>0</v>
      </c>
      <c r="G42">
        <f t="shared" si="0"/>
        <v>0.55659942179005384</v>
      </c>
      <c r="H42">
        <f t="shared" si="2"/>
        <v>-1.2798092221432134E-3</v>
      </c>
      <c r="I42">
        <f t="shared" si="3"/>
        <v>0</v>
      </c>
      <c r="J42">
        <f t="shared" si="4"/>
        <v>1.6379116450828168E-6</v>
      </c>
    </row>
    <row r="43" spans="1:10" x14ac:dyDescent="0.2">
      <c r="A43">
        <v>34</v>
      </c>
      <c r="B43">
        <v>5.8</v>
      </c>
      <c r="C43">
        <v>0.45378543720955949</v>
      </c>
      <c r="D43">
        <v>2</v>
      </c>
      <c r="F43">
        <f t="shared" si="1"/>
        <v>0</v>
      </c>
      <c r="G43">
        <f t="shared" si="0"/>
        <v>0.4780613730727411</v>
      </c>
      <c r="H43">
        <f t="shared" si="2"/>
        <v>-2.4275935863181608E-2</v>
      </c>
      <c r="I43">
        <f t="shared" si="3"/>
        <v>1</v>
      </c>
      <c r="J43">
        <f t="shared" si="4"/>
        <v>5.8932106203330695E-4</v>
      </c>
    </row>
    <row r="44" spans="1:10" x14ac:dyDescent="0.2">
      <c r="A44">
        <v>35</v>
      </c>
      <c r="B44">
        <v>5.4</v>
      </c>
      <c r="C44">
        <v>0.6652791249293073</v>
      </c>
      <c r="D44">
        <v>3</v>
      </c>
      <c r="F44">
        <f t="shared" si="1"/>
        <v>0</v>
      </c>
      <c r="G44">
        <f t="shared" si="0"/>
        <v>0.61962343057933289</v>
      </c>
      <c r="H44">
        <f t="shared" si="2"/>
        <v>4.5655694349974407E-2</v>
      </c>
      <c r="I44">
        <f t="shared" si="3"/>
        <v>1</v>
      </c>
      <c r="J44">
        <f t="shared" si="4"/>
        <v>2.084442426578285E-3</v>
      </c>
    </row>
    <row r="45" spans="1:10" x14ac:dyDescent="0.2">
      <c r="A45">
        <v>36</v>
      </c>
      <c r="B45">
        <v>6.7</v>
      </c>
      <c r="C45">
        <v>0.8339058298855353</v>
      </c>
      <c r="D45">
        <v>4</v>
      </c>
      <c r="F45">
        <f t="shared" si="1"/>
        <v>0</v>
      </c>
      <c r="G45">
        <f t="shared" si="0"/>
        <v>0.85777828165967052</v>
      </c>
      <c r="H45">
        <f t="shared" si="2"/>
        <v>-2.3872451774135217E-2</v>
      </c>
      <c r="I45">
        <f t="shared" si="3"/>
        <v>0</v>
      </c>
      <c r="J45">
        <f t="shared" si="4"/>
        <v>5.6989395370841164E-4</v>
      </c>
    </row>
    <row r="46" spans="1:10" x14ac:dyDescent="0.2">
      <c r="A46">
        <v>37</v>
      </c>
      <c r="B46">
        <v>6.3</v>
      </c>
      <c r="C46">
        <v>0.38637833743593553</v>
      </c>
      <c r="D46">
        <v>1</v>
      </c>
      <c r="F46">
        <f t="shared" si="1"/>
        <v>0</v>
      </c>
      <c r="G46">
        <f t="shared" si="0"/>
        <v>0.44387042497181511</v>
      </c>
      <c r="H46">
        <f t="shared" si="2"/>
        <v>-5.7492087535879588E-2</v>
      </c>
      <c r="I46">
        <f t="shared" si="3"/>
        <v>1</v>
      </c>
      <c r="J46">
        <f t="shared" si="4"/>
        <v>3.3053401292332412E-3</v>
      </c>
    </row>
    <row r="47" spans="1:10" x14ac:dyDescent="0.2">
      <c r="A47">
        <v>38</v>
      </c>
      <c r="B47">
        <v>4.0999999999999996</v>
      </c>
      <c r="C47">
        <v>0.28938756374237262</v>
      </c>
      <c r="D47">
        <v>2</v>
      </c>
      <c r="F47">
        <f t="shared" si="1"/>
        <v>-1</v>
      </c>
      <c r="G47">
        <f t="shared" si="0"/>
        <v>0.27286045323285807</v>
      </c>
      <c r="H47">
        <f t="shared" si="2"/>
        <v>1.6527110509514553E-2</v>
      </c>
      <c r="I47">
        <f t="shared" si="3"/>
        <v>1</v>
      </c>
      <c r="J47">
        <f t="shared" si="4"/>
        <v>2.7314538179370638E-4</v>
      </c>
    </row>
    <row r="48" spans="1:10" x14ac:dyDescent="0.2">
      <c r="A48">
        <v>39</v>
      </c>
      <c r="B48">
        <v>5</v>
      </c>
      <c r="C48">
        <v>0.64802425173424372</v>
      </c>
      <c r="D48">
        <v>3</v>
      </c>
      <c r="E48" t="s">
        <v>6</v>
      </c>
      <c r="F48">
        <f t="shared" si="1"/>
        <v>1</v>
      </c>
      <c r="G48">
        <f t="shared" si="0"/>
        <v>0.68449981705919138</v>
      </c>
      <c r="H48">
        <f t="shared" si="2"/>
        <v>-3.6475565324947667E-2</v>
      </c>
      <c r="I48">
        <f t="shared" si="3"/>
        <v>1</v>
      </c>
      <c r="J48">
        <f t="shared" si="4"/>
        <v>1.3304668657745245E-3</v>
      </c>
    </row>
    <row r="49" spans="1:10" x14ac:dyDescent="0.2">
      <c r="A49">
        <v>40</v>
      </c>
      <c r="B49">
        <v>8</v>
      </c>
      <c r="C49">
        <v>1.108891910735647</v>
      </c>
      <c r="D49">
        <v>4</v>
      </c>
      <c r="F49">
        <f t="shared" si="1"/>
        <v>2</v>
      </c>
      <c r="G49">
        <f t="shared" si="0"/>
        <v>1.107460157205302</v>
      </c>
      <c r="H49">
        <f t="shared" si="2"/>
        <v>1.4317535303449702E-3</v>
      </c>
      <c r="I49">
        <f t="shared" si="3"/>
        <v>0</v>
      </c>
      <c r="J49">
        <f t="shared" si="4"/>
        <v>2.0499181716552855E-6</v>
      </c>
    </row>
    <row r="50" spans="1:10" x14ac:dyDescent="0.2">
      <c r="A50">
        <v>41</v>
      </c>
      <c r="B50">
        <v>4.9000000000000004</v>
      </c>
      <c r="C50">
        <v>0.37374915959835414</v>
      </c>
      <c r="D50">
        <v>1</v>
      </c>
      <c r="F50">
        <f t="shared" si="1"/>
        <v>0</v>
      </c>
      <c r="G50">
        <f t="shared" si="0"/>
        <v>0.34523255275585624</v>
      </c>
      <c r="H50">
        <f t="shared" si="2"/>
        <v>2.8516606842497905E-2</v>
      </c>
      <c r="I50">
        <f t="shared" si="3"/>
        <v>0</v>
      </c>
      <c r="J50">
        <f t="shared" si="4"/>
        <v>8.1319686580959836E-4</v>
      </c>
    </row>
    <row r="51" spans="1:10" x14ac:dyDescent="0.2">
      <c r="A51">
        <v>42</v>
      </c>
      <c r="B51">
        <v>4.5999999999999996</v>
      </c>
      <c r="C51">
        <v>0.37961801487190439</v>
      </c>
      <c r="D51">
        <v>2</v>
      </c>
      <c r="F51">
        <f t="shared" si="1"/>
        <v>0</v>
      </c>
      <c r="G51">
        <f t="shared" si="0"/>
        <v>0.3791521234714843</v>
      </c>
      <c r="H51">
        <f t="shared" si="2"/>
        <v>4.6589140042008204E-4</v>
      </c>
      <c r="I51">
        <f t="shared" si="3"/>
        <v>1</v>
      </c>
      <c r="J51">
        <f t="shared" si="4"/>
        <v>2.1705479698538523E-7</v>
      </c>
    </row>
    <row r="52" spans="1:10" x14ac:dyDescent="0.2">
      <c r="A52">
        <v>43</v>
      </c>
      <c r="B52">
        <v>7.6</v>
      </c>
      <c r="C52">
        <v>0.81342314806341098</v>
      </c>
      <c r="D52">
        <v>3</v>
      </c>
      <c r="F52">
        <f t="shared" si="1"/>
        <v>0</v>
      </c>
      <c r="G52">
        <f t="shared" si="0"/>
        <v>0.87206260600054242</v>
      </c>
      <c r="H52">
        <f t="shared" si="2"/>
        <v>-5.8639457937131434E-2</v>
      </c>
      <c r="I52">
        <f t="shared" si="3"/>
        <v>1</v>
      </c>
      <c r="J52">
        <f t="shared" si="4"/>
        <v>3.4385860271606066E-3</v>
      </c>
    </row>
    <row r="53" spans="1:10" x14ac:dyDescent="0.2">
      <c r="A53">
        <v>44</v>
      </c>
      <c r="B53">
        <v>7.2</v>
      </c>
      <c r="C53">
        <v>1.0293303716179831</v>
      </c>
      <c r="D53">
        <v>4</v>
      </c>
      <c r="F53">
        <f t="shared" si="1"/>
        <v>0</v>
      </c>
      <c r="G53">
        <f t="shared" si="0"/>
        <v>0.92179158626113844</v>
      </c>
      <c r="H53">
        <f t="shared" si="2"/>
        <v>0.10753878535684469</v>
      </c>
      <c r="I53">
        <f t="shared" si="3"/>
        <v>1</v>
      </c>
      <c r="J53">
        <f t="shared" si="4"/>
        <v>1.1564590356025514E-2</v>
      </c>
    </row>
    <row r="54" spans="1:10" x14ac:dyDescent="0.2">
      <c r="A54">
        <v>45</v>
      </c>
      <c r="B54">
        <v>5.6</v>
      </c>
      <c r="C54">
        <v>0.39001092618780997</v>
      </c>
      <c r="D54">
        <v>1</v>
      </c>
      <c r="F54">
        <f t="shared" si="1"/>
        <v>0</v>
      </c>
      <c r="G54">
        <f t="shared" si="0"/>
        <v>0.39455148886383568</v>
      </c>
      <c r="H54">
        <f t="shared" si="2"/>
        <v>-4.5405626760257056E-3</v>
      </c>
      <c r="I54">
        <f t="shared" si="3"/>
        <v>0</v>
      </c>
      <c r="J54">
        <f t="shared" si="4"/>
        <v>2.0616709414917717E-5</v>
      </c>
    </row>
    <row r="55" spans="1:10" x14ac:dyDescent="0.2">
      <c r="A55">
        <v>46</v>
      </c>
      <c r="B55">
        <v>7.8</v>
      </c>
      <c r="C55">
        <v>0.60662674534532857</v>
      </c>
      <c r="D55">
        <v>2</v>
      </c>
      <c r="F55">
        <f t="shared" si="1"/>
        <v>0</v>
      </c>
      <c r="G55">
        <f t="shared" si="0"/>
        <v>0.64291012240816903</v>
      </c>
      <c r="H55">
        <f t="shared" si="2"/>
        <v>-3.6283377062840461E-2</v>
      </c>
      <c r="I55">
        <f t="shared" si="3"/>
        <v>1</v>
      </c>
      <c r="J55">
        <f t="shared" si="4"/>
        <v>1.3164834510842572E-3</v>
      </c>
    </row>
    <row r="56" spans="1:10" x14ac:dyDescent="0.2">
      <c r="A56">
        <v>47</v>
      </c>
      <c r="B56">
        <v>4.0999999999999996</v>
      </c>
      <c r="C56">
        <v>0.4967650092574788</v>
      </c>
      <c r="D56">
        <v>3</v>
      </c>
      <c r="F56">
        <f t="shared" si="1"/>
        <v>0</v>
      </c>
      <c r="G56">
        <f t="shared" si="0"/>
        <v>0.47045482692134521</v>
      </c>
      <c r="H56">
        <f t="shared" si="2"/>
        <v>2.6310182336133581E-2</v>
      </c>
      <c r="I56">
        <f t="shared" si="3"/>
        <v>1</v>
      </c>
      <c r="J56">
        <f t="shared" si="4"/>
        <v>6.9222569456059543E-4</v>
      </c>
    </row>
    <row r="57" spans="1:10" x14ac:dyDescent="0.2">
      <c r="A57">
        <v>48</v>
      </c>
      <c r="B57">
        <v>5.6</v>
      </c>
      <c r="C57">
        <v>0.70624576178405285</v>
      </c>
      <c r="D57">
        <v>4</v>
      </c>
      <c r="F57">
        <f t="shared" si="1"/>
        <v>0</v>
      </c>
      <c r="G57">
        <f t="shared" si="0"/>
        <v>0.71694901153644097</v>
      </c>
      <c r="H57">
        <f t="shared" si="2"/>
        <v>-1.0703249752388122E-2</v>
      </c>
      <c r="I57">
        <f t="shared" si="3"/>
        <v>0</v>
      </c>
      <c r="J57">
        <f t="shared" si="4"/>
        <v>1.145595552619964E-4</v>
      </c>
    </row>
  </sheetData>
  <conditionalFormatting sqref="A10:J10 D58:D59 B59 G58:G59 A11:H57 J11:J57 I11:I59">
    <cfRule type="expression" dxfId="2" priority="1">
      <formula>$H10&gt;=2*$H$3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G14" sqref="G14"/>
    </sheetView>
  </sheetViews>
  <sheetFormatPr baseColWidth="10" defaultRowHeight="16" x14ac:dyDescent="0.2"/>
  <cols>
    <col min="8" max="8" width="13" bestFit="1" customWidth="1"/>
  </cols>
  <sheetData>
    <row r="1" spans="1:12" x14ac:dyDescent="0.2">
      <c r="A1" t="s">
        <v>30</v>
      </c>
    </row>
    <row r="2" spans="1:12" x14ac:dyDescent="0.2">
      <c r="A2" s="2">
        <v>1</v>
      </c>
      <c r="B2" s="3">
        <v>0.90970257421993816</v>
      </c>
      <c r="D2" t="s">
        <v>26</v>
      </c>
      <c r="E2" s="3">
        <v>-1.6731849711670035</v>
      </c>
    </row>
    <row r="3" spans="1:12" x14ac:dyDescent="0.2">
      <c r="A3" s="2">
        <v>2</v>
      </c>
      <c r="B3" s="3">
        <v>0.8996112879858168</v>
      </c>
      <c r="D3" t="s">
        <v>27</v>
      </c>
      <c r="E3" s="3">
        <v>0.37863398384280689</v>
      </c>
    </row>
    <row r="4" spans="1:12" x14ac:dyDescent="0.2">
      <c r="A4" s="2">
        <v>3</v>
      </c>
      <c r="B4" s="3">
        <v>0.88675181358951294</v>
      </c>
      <c r="D4" t="s">
        <v>28</v>
      </c>
      <c r="E4" s="3">
        <v>1.0010483995759405</v>
      </c>
    </row>
    <row r="5" spans="1:12" x14ac:dyDescent="0.2">
      <c r="A5" s="2">
        <v>4</v>
      </c>
      <c r="B5" s="3">
        <v>1.30393832420473</v>
      </c>
      <c r="D5" t="s">
        <v>29</v>
      </c>
      <c r="E5" s="3">
        <v>4044.2029644595941</v>
      </c>
    </row>
    <row r="6" spans="1:12" x14ac:dyDescent="0.2">
      <c r="H6" t="s">
        <v>16</v>
      </c>
      <c r="I6" s="1">
        <f>STDEV(I11:I34)</f>
        <v>30.920244255920622</v>
      </c>
      <c r="K6" s="1">
        <f>SUM(K11:K34)</f>
        <v>21990.950764016125</v>
      </c>
      <c r="L6" t="s">
        <v>14</v>
      </c>
    </row>
    <row r="7" spans="1:12" x14ac:dyDescent="0.2">
      <c r="A7" t="s">
        <v>15</v>
      </c>
      <c r="B7" s="3">
        <f>AVERAGE(B2:B5)</f>
        <v>1.0000009999999995</v>
      </c>
    </row>
    <row r="8" spans="1:12" x14ac:dyDescent="0.2">
      <c r="H8" t="s">
        <v>31</v>
      </c>
      <c r="I8" s="1">
        <f>RSQ(D11:D34,H11:H34)</f>
        <v>0.95706793613708874</v>
      </c>
      <c r="J8">
        <f>SUM(J11:J34)</f>
        <v>14</v>
      </c>
    </row>
    <row r="10" spans="1:12" x14ac:dyDescent="0.2">
      <c r="A10" t="s">
        <v>20</v>
      </c>
      <c r="B10" t="s">
        <v>25</v>
      </c>
      <c r="C10" t="s">
        <v>1</v>
      </c>
      <c r="D10" t="s">
        <v>21</v>
      </c>
      <c r="E10" t="s">
        <v>22</v>
      </c>
      <c r="F10" t="s">
        <v>23</v>
      </c>
      <c r="G10" t="s">
        <v>24</v>
      </c>
      <c r="H10" t="s">
        <v>11</v>
      </c>
      <c r="I10" t="s">
        <v>12</v>
      </c>
      <c r="J10" t="s">
        <v>17</v>
      </c>
      <c r="K10" t="s">
        <v>13</v>
      </c>
    </row>
    <row r="11" spans="1:12" x14ac:dyDescent="0.2">
      <c r="A11">
        <v>2006</v>
      </c>
      <c r="B11">
        <v>1</v>
      </c>
      <c r="C11">
        <v>1</v>
      </c>
      <c r="D11">
        <v>453.40411666322484</v>
      </c>
      <c r="E11">
        <v>453.40463322815242</v>
      </c>
      <c r="F11">
        <v>4.05</v>
      </c>
      <c r="G11">
        <v>4.74</v>
      </c>
      <c r="H11">
        <f t="shared" ref="H11:H34" si="0">Constant*Trend^B11*F11^CompPrice*G11^OurPrice*VLOOKUP(C11,Seasonality_Factors1,2)</f>
        <v>462.90129185358546</v>
      </c>
      <c r="I11">
        <f>D11-H11</f>
        <v>-9.4971751903606219</v>
      </c>
      <c r="J11">
        <f>IF((I11*I12)&lt;0,1,0)</f>
        <v>1</v>
      </c>
      <c r="K11">
        <f>I11^2</f>
        <v>90.196336596401309</v>
      </c>
    </row>
    <row r="12" spans="1:12" x14ac:dyDescent="0.2">
      <c r="A12">
        <v>2006</v>
      </c>
      <c r="B12">
        <v>2</v>
      </c>
      <c r="C12">
        <v>2</v>
      </c>
      <c r="D12">
        <v>454.85127066215557</v>
      </c>
      <c r="E12">
        <v>382.12964081966453</v>
      </c>
      <c r="F12">
        <v>4.8099999999999996</v>
      </c>
      <c r="G12">
        <v>5.28</v>
      </c>
      <c r="H12">
        <f t="shared" si="0"/>
        <v>408.30159797151384</v>
      </c>
      <c r="I12">
        <f t="shared" ref="I12:I34" si="1">D12-H12</f>
        <v>46.549672690641728</v>
      </c>
      <c r="J12">
        <f t="shared" ref="J12:J34" si="2">IF((I12*I13)&lt;0,1,0)</f>
        <v>1</v>
      </c>
      <c r="K12">
        <f t="shared" ref="K12:K34" si="3">I12^2</f>
        <v>2166.8720276058762</v>
      </c>
    </row>
    <row r="13" spans="1:12" x14ac:dyDescent="0.2">
      <c r="A13">
        <v>2006</v>
      </c>
      <c r="B13">
        <v>3</v>
      </c>
      <c r="C13">
        <v>3</v>
      </c>
      <c r="D13">
        <v>523.98363121528303</v>
      </c>
      <c r="E13">
        <v>552.38690184380744</v>
      </c>
      <c r="F13">
        <v>5.42</v>
      </c>
      <c r="G13">
        <v>4.43</v>
      </c>
      <c r="H13">
        <f t="shared" si="0"/>
        <v>565.4110990509912</v>
      </c>
      <c r="I13">
        <f t="shared" si="1"/>
        <v>-41.427467835708171</v>
      </c>
      <c r="J13">
        <f t="shared" si="2"/>
        <v>0</v>
      </c>
      <c r="K13">
        <f t="shared" si="3"/>
        <v>1716.2350912786351</v>
      </c>
    </row>
    <row r="14" spans="1:12" x14ac:dyDescent="0.2">
      <c r="A14">
        <v>2006</v>
      </c>
      <c r="B14">
        <v>4</v>
      </c>
      <c r="C14">
        <v>4</v>
      </c>
      <c r="D14">
        <v>578.70187750251057</v>
      </c>
      <c r="E14">
        <v>610.87774904778837</v>
      </c>
      <c r="F14">
        <v>4.3099999999999996</v>
      </c>
      <c r="G14">
        <v>5.0199999999999996</v>
      </c>
      <c r="H14">
        <f t="shared" si="0"/>
        <v>619.06752634639531</v>
      </c>
      <c r="I14">
        <f t="shared" si="1"/>
        <v>-40.365648843884742</v>
      </c>
      <c r="J14">
        <f t="shared" si="2"/>
        <v>0</v>
      </c>
      <c r="K14">
        <f t="shared" si="3"/>
        <v>1629.3856065878135</v>
      </c>
    </row>
    <row r="15" spans="1:12" x14ac:dyDescent="0.2">
      <c r="A15">
        <v>2007</v>
      </c>
      <c r="B15">
        <v>5</v>
      </c>
      <c r="C15">
        <v>1</v>
      </c>
      <c r="D15">
        <v>608.55911463809093</v>
      </c>
      <c r="E15">
        <v>608.58648064694398</v>
      </c>
      <c r="F15">
        <v>4.71</v>
      </c>
      <c r="G15">
        <v>4.1100000000000003</v>
      </c>
      <c r="H15">
        <f t="shared" si="0"/>
        <v>624.83510478186997</v>
      </c>
      <c r="I15">
        <f t="shared" si="1"/>
        <v>-16.27599014377904</v>
      </c>
      <c r="J15">
        <f t="shared" si="2"/>
        <v>1</v>
      </c>
      <c r="K15">
        <f t="shared" si="3"/>
        <v>264.90785516039244</v>
      </c>
    </row>
    <row r="16" spans="1:12" x14ac:dyDescent="0.2">
      <c r="A16">
        <v>2007</v>
      </c>
      <c r="B16">
        <v>6</v>
      </c>
      <c r="C16">
        <v>2</v>
      </c>
      <c r="D16">
        <v>577.59382570883088</v>
      </c>
      <c r="E16">
        <v>501.40567502562095</v>
      </c>
      <c r="F16">
        <v>4.88</v>
      </c>
      <c r="G16">
        <v>4.5199999999999996</v>
      </c>
      <c r="H16">
        <f t="shared" si="0"/>
        <v>534.69934218279616</v>
      </c>
      <c r="I16">
        <f t="shared" si="1"/>
        <v>42.894483526034719</v>
      </c>
      <c r="J16">
        <f t="shared" si="2"/>
        <v>1</v>
      </c>
      <c r="K16">
        <f t="shared" si="3"/>
        <v>1839.9367169652639</v>
      </c>
    </row>
    <row r="17" spans="1:11" x14ac:dyDescent="0.2">
      <c r="A17">
        <v>2007</v>
      </c>
      <c r="B17">
        <v>7</v>
      </c>
      <c r="C17">
        <v>3</v>
      </c>
      <c r="D17">
        <v>571.89996585171548</v>
      </c>
      <c r="E17">
        <v>571.9066544902804</v>
      </c>
      <c r="F17">
        <v>5.81</v>
      </c>
      <c r="G17">
        <v>4.41</v>
      </c>
      <c r="H17">
        <f t="shared" si="0"/>
        <v>587.35226611169776</v>
      </c>
      <c r="I17">
        <f t="shared" si="1"/>
        <v>-15.45230025998228</v>
      </c>
      <c r="J17">
        <f t="shared" si="2"/>
        <v>1</v>
      </c>
      <c r="K17">
        <f t="shared" si="3"/>
        <v>238.77358332464846</v>
      </c>
    </row>
    <row r="18" spans="1:11" x14ac:dyDescent="0.2">
      <c r="A18">
        <v>2007</v>
      </c>
      <c r="B18">
        <v>8</v>
      </c>
      <c r="C18">
        <v>4</v>
      </c>
      <c r="D18">
        <v>660.05561485245744</v>
      </c>
      <c r="E18">
        <v>637.52501941901448</v>
      </c>
      <c r="F18">
        <v>4.1399999999999997</v>
      </c>
      <c r="G18">
        <v>4.87</v>
      </c>
      <c r="H18">
        <f t="shared" si="0"/>
        <v>644.14667637011871</v>
      </c>
      <c r="I18">
        <f t="shared" si="1"/>
        <v>15.908938482338726</v>
      </c>
      <c r="J18">
        <f t="shared" si="2"/>
        <v>0</v>
      </c>
      <c r="K18">
        <f t="shared" si="3"/>
        <v>253.09432363483802</v>
      </c>
    </row>
    <row r="19" spans="1:11" x14ac:dyDescent="0.2">
      <c r="A19">
        <v>2008</v>
      </c>
      <c r="B19">
        <v>9</v>
      </c>
      <c r="C19">
        <v>1</v>
      </c>
      <c r="D19">
        <v>443.50104996225122</v>
      </c>
      <c r="E19">
        <v>394.33562630888287</v>
      </c>
      <c r="F19">
        <v>4.58</v>
      </c>
      <c r="G19">
        <v>5.3</v>
      </c>
      <c r="H19">
        <f t="shared" si="0"/>
        <v>405.70155878019881</v>
      </c>
      <c r="I19">
        <f t="shared" si="1"/>
        <v>37.799491182052407</v>
      </c>
      <c r="J19">
        <f t="shared" si="2"/>
        <v>1</v>
      </c>
      <c r="K19">
        <f t="shared" si="3"/>
        <v>1428.8015336220576</v>
      </c>
    </row>
    <row r="20" spans="1:11" x14ac:dyDescent="0.2">
      <c r="A20">
        <v>2008</v>
      </c>
      <c r="B20">
        <v>10</v>
      </c>
      <c r="C20">
        <v>2</v>
      </c>
      <c r="D20">
        <v>390.66678931482613</v>
      </c>
      <c r="E20">
        <v>395.17992481858948</v>
      </c>
      <c r="F20">
        <v>4.2</v>
      </c>
      <c r="G20">
        <v>5.07</v>
      </c>
      <c r="H20">
        <f t="shared" si="0"/>
        <v>418.6135052866569</v>
      </c>
      <c r="I20">
        <f t="shared" si="1"/>
        <v>-27.94671597183077</v>
      </c>
      <c r="J20">
        <f t="shared" si="2"/>
        <v>1</v>
      </c>
      <c r="K20">
        <f t="shared" si="3"/>
        <v>781.01893361018108</v>
      </c>
    </row>
    <row r="21" spans="1:11" x14ac:dyDescent="0.2">
      <c r="A21">
        <v>2008</v>
      </c>
      <c r="B21">
        <v>11</v>
      </c>
      <c r="C21">
        <v>3</v>
      </c>
      <c r="D21">
        <v>429.60642815027433</v>
      </c>
      <c r="E21">
        <v>400.45544996535619</v>
      </c>
      <c r="F21">
        <v>4.24</v>
      </c>
      <c r="G21">
        <v>5.14</v>
      </c>
      <c r="H21">
        <f t="shared" si="0"/>
        <v>405.14463145231554</v>
      </c>
      <c r="I21">
        <f t="shared" si="1"/>
        <v>24.461796697958789</v>
      </c>
      <c r="J21">
        <f t="shared" si="2"/>
        <v>1</v>
      </c>
      <c r="K21">
        <f t="shared" si="3"/>
        <v>598.37949769226748</v>
      </c>
    </row>
    <row r="22" spans="1:11" x14ac:dyDescent="0.2">
      <c r="A22">
        <v>2008</v>
      </c>
      <c r="B22">
        <v>12</v>
      </c>
      <c r="C22">
        <v>4</v>
      </c>
      <c r="D22">
        <v>788.32237499658515</v>
      </c>
      <c r="E22">
        <v>773.55106991877574</v>
      </c>
      <c r="F22">
        <v>5.89</v>
      </c>
      <c r="G22">
        <v>4.66</v>
      </c>
      <c r="H22">
        <f t="shared" si="0"/>
        <v>795.81011001754098</v>
      </c>
      <c r="I22">
        <f t="shared" si="1"/>
        <v>-7.4877350209558244</v>
      </c>
      <c r="J22">
        <f t="shared" si="2"/>
        <v>1</v>
      </c>
      <c r="K22">
        <f t="shared" si="3"/>
        <v>56.066175744048323</v>
      </c>
    </row>
    <row r="23" spans="1:11" x14ac:dyDescent="0.2">
      <c r="A23">
        <v>2009</v>
      </c>
      <c r="B23">
        <v>13</v>
      </c>
      <c r="C23">
        <v>1</v>
      </c>
      <c r="D23">
        <v>581.58504508201634</v>
      </c>
      <c r="E23">
        <v>540.10367961866848</v>
      </c>
      <c r="F23">
        <v>5.2</v>
      </c>
      <c r="G23">
        <v>4.5199999999999996</v>
      </c>
      <c r="H23">
        <f t="shared" si="0"/>
        <v>557.93520470476085</v>
      </c>
      <c r="I23">
        <f t="shared" si="1"/>
        <v>23.649840377255487</v>
      </c>
      <c r="J23">
        <f t="shared" si="2"/>
        <v>0</v>
      </c>
      <c r="K23">
        <f t="shared" si="3"/>
        <v>559.31494986966391</v>
      </c>
    </row>
    <row r="24" spans="1:11" x14ac:dyDescent="0.2">
      <c r="A24">
        <v>2009</v>
      </c>
      <c r="B24">
        <v>14</v>
      </c>
      <c r="C24">
        <v>2</v>
      </c>
      <c r="D24">
        <v>503.916599306921</v>
      </c>
      <c r="E24">
        <v>451.19417162573575</v>
      </c>
      <c r="F24">
        <v>5</v>
      </c>
      <c r="G24">
        <v>4.8600000000000003</v>
      </c>
      <c r="H24">
        <f t="shared" si="0"/>
        <v>481.99575046496949</v>
      </c>
      <c r="I24">
        <f t="shared" si="1"/>
        <v>21.920848841951511</v>
      </c>
      <c r="J24">
        <f t="shared" si="2"/>
        <v>0</v>
      </c>
      <c r="K24">
        <f t="shared" si="3"/>
        <v>480.52361395168691</v>
      </c>
    </row>
    <row r="25" spans="1:11" x14ac:dyDescent="0.2">
      <c r="A25">
        <v>2009</v>
      </c>
      <c r="B25">
        <v>15</v>
      </c>
      <c r="C25">
        <v>3</v>
      </c>
      <c r="D25">
        <v>499.77054942998421</v>
      </c>
      <c r="E25">
        <v>489.2655628828312</v>
      </c>
      <c r="F25">
        <v>4.5</v>
      </c>
      <c r="G25">
        <v>4.63</v>
      </c>
      <c r="H25">
        <f t="shared" si="0"/>
        <v>495.62078166872647</v>
      </c>
      <c r="I25">
        <f t="shared" si="1"/>
        <v>4.149767761257749</v>
      </c>
      <c r="J25">
        <f t="shared" si="2"/>
        <v>0</v>
      </c>
      <c r="K25">
        <f t="shared" si="3"/>
        <v>17.220572472374151</v>
      </c>
    </row>
    <row r="26" spans="1:11" x14ac:dyDescent="0.2">
      <c r="A26">
        <v>2009</v>
      </c>
      <c r="B26">
        <v>16</v>
      </c>
      <c r="C26">
        <v>4</v>
      </c>
      <c r="D26">
        <v>936.18666721428178</v>
      </c>
      <c r="E26">
        <v>863.58883742931471</v>
      </c>
      <c r="F26">
        <v>5.05</v>
      </c>
      <c r="G26">
        <v>4.25</v>
      </c>
      <c r="H26">
        <f t="shared" si="0"/>
        <v>879.52928797585287</v>
      </c>
      <c r="I26">
        <f t="shared" si="1"/>
        <v>56.657379238428916</v>
      </c>
      <c r="J26">
        <f t="shared" si="2"/>
        <v>1</v>
      </c>
      <c r="K26">
        <f t="shared" si="3"/>
        <v>3210.058622167156</v>
      </c>
    </row>
    <row r="27" spans="1:11" x14ac:dyDescent="0.2">
      <c r="A27">
        <v>2010</v>
      </c>
      <c r="B27">
        <v>17</v>
      </c>
      <c r="C27">
        <v>1</v>
      </c>
      <c r="D27">
        <v>459.4821707055691</v>
      </c>
      <c r="E27">
        <v>473.28869295639254</v>
      </c>
      <c r="F27">
        <v>5.42</v>
      </c>
      <c r="G27">
        <v>4.9400000000000004</v>
      </c>
      <c r="H27">
        <f t="shared" si="0"/>
        <v>490.51491984594929</v>
      </c>
      <c r="I27">
        <f t="shared" si="1"/>
        <v>-31.03274914038019</v>
      </c>
      <c r="J27">
        <f t="shared" si="2"/>
        <v>0</v>
      </c>
      <c r="K27">
        <f t="shared" si="3"/>
        <v>963.03151920976745</v>
      </c>
    </row>
    <row r="28" spans="1:11" x14ac:dyDescent="0.2">
      <c r="A28">
        <v>2010</v>
      </c>
      <c r="B28">
        <v>18</v>
      </c>
      <c r="C28">
        <v>2</v>
      </c>
      <c r="D28">
        <v>470.63798845157618</v>
      </c>
      <c r="E28">
        <v>486.60068002556346</v>
      </c>
      <c r="F28">
        <v>4.57</v>
      </c>
      <c r="G28">
        <v>4.58</v>
      </c>
      <c r="H28">
        <f t="shared" si="0"/>
        <v>516.64914496304993</v>
      </c>
      <c r="I28">
        <f t="shared" si="1"/>
        <v>-46.011156511473757</v>
      </c>
      <c r="J28">
        <f t="shared" si="2"/>
        <v>0</v>
      </c>
      <c r="K28">
        <f t="shared" si="3"/>
        <v>2117.0265235233337</v>
      </c>
    </row>
    <row r="29" spans="1:11" x14ac:dyDescent="0.2">
      <c r="A29">
        <v>2010</v>
      </c>
      <c r="B29">
        <v>19</v>
      </c>
      <c r="C29">
        <v>3</v>
      </c>
      <c r="D29">
        <v>349.48784056120348</v>
      </c>
      <c r="E29">
        <v>351.03867131133291</v>
      </c>
      <c r="F29">
        <v>5.0599999999999996</v>
      </c>
      <c r="G29">
        <v>5.78</v>
      </c>
      <c r="H29">
        <f t="shared" si="0"/>
        <v>358.96373289131873</v>
      </c>
      <c r="I29">
        <f t="shared" si="1"/>
        <v>-9.4758923301152436</v>
      </c>
      <c r="J29">
        <f t="shared" si="2"/>
        <v>0</v>
      </c>
      <c r="K29">
        <f t="shared" si="3"/>
        <v>89.792535451936899</v>
      </c>
    </row>
    <row r="30" spans="1:11" x14ac:dyDescent="0.2">
      <c r="A30">
        <v>2010</v>
      </c>
      <c r="B30">
        <v>20</v>
      </c>
      <c r="C30">
        <v>4</v>
      </c>
      <c r="D30">
        <v>912.53673267920999</v>
      </c>
      <c r="E30">
        <v>912.53694282138497</v>
      </c>
      <c r="F30">
        <v>5.28</v>
      </c>
      <c r="G30">
        <v>4.16</v>
      </c>
      <c r="H30">
        <f t="shared" si="0"/>
        <v>930.99556115876544</v>
      </c>
      <c r="I30">
        <f t="shared" si="1"/>
        <v>-18.45882847955545</v>
      </c>
      <c r="J30">
        <f t="shared" si="2"/>
        <v>1</v>
      </c>
      <c r="K30">
        <f t="shared" si="3"/>
        <v>340.72834883764739</v>
      </c>
    </row>
    <row r="31" spans="1:11" x14ac:dyDescent="0.2">
      <c r="A31">
        <v>2011</v>
      </c>
      <c r="B31">
        <v>21</v>
      </c>
      <c r="C31">
        <v>1</v>
      </c>
      <c r="D31">
        <v>400.36110095343781</v>
      </c>
      <c r="E31">
        <v>384.58130016461018</v>
      </c>
      <c r="F31">
        <v>4.93</v>
      </c>
      <c r="G31">
        <v>5.5</v>
      </c>
      <c r="H31">
        <f t="shared" si="0"/>
        <v>397.06409687451998</v>
      </c>
      <c r="I31">
        <f t="shared" si="1"/>
        <v>3.297004078917837</v>
      </c>
      <c r="J31">
        <f t="shared" si="2"/>
        <v>1</v>
      </c>
      <c r="K31">
        <f t="shared" si="3"/>
        <v>10.870235896400855</v>
      </c>
    </row>
    <row r="32" spans="1:11" x14ac:dyDescent="0.2">
      <c r="A32">
        <v>2011</v>
      </c>
      <c r="B32">
        <v>22</v>
      </c>
      <c r="C32">
        <v>2</v>
      </c>
      <c r="D32">
        <v>528.47675609490386</v>
      </c>
      <c r="E32">
        <v>528.4772111672462</v>
      </c>
      <c r="F32">
        <v>4.34</v>
      </c>
      <c r="G32">
        <v>4.33</v>
      </c>
      <c r="H32">
        <f t="shared" si="0"/>
        <v>558.87257303681133</v>
      </c>
      <c r="I32">
        <f t="shared" si="1"/>
        <v>-30.395816941907469</v>
      </c>
      <c r="J32">
        <f t="shared" si="2"/>
        <v>1</v>
      </c>
      <c r="K32">
        <f t="shared" si="3"/>
        <v>923.90568756594917</v>
      </c>
    </row>
    <row r="33" spans="1:11" x14ac:dyDescent="0.2">
      <c r="A33">
        <v>2011</v>
      </c>
      <c r="B33">
        <v>23</v>
      </c>
      <c r="C33">
        <v>3</v>
      </c>
      <c r="D33">
        <v>605.84377933658425</v>
      </c>
      <c r="E33">
        <v>552.21320489550897</v>
      </c>
      <c r="F33">
        <v>5.23</v>
      </c>
      <c r="G33">
        <v>4.46</v>
      </c>
      <c r="H33">
        <f t="shared" si="0"/>
        <v>563.24014072018849</v>
      </c>
      <c r="I33">
        <f t="shared" si="1"/>
        <v>42.603638616395756</v>
      </c>
      <c r="J33">
        <f t="shared" si="2"/>
        <v>1</v>
      </c>
      <c r="K33">
        <f t="shared" si="3"/>
        <v>1815.0700233564476</v>
      </c>
    </row>
    <row r="34" spans="1:11" x14ac:dyDescent="0.2">
      <c r="A34">
        <v>2011</v>
      </c>
      <c r="B34">
        <v>24</v>
      </c>
      <c r="C34">
        <v>4</v>
      </c>
      <c r="D34">
        <v>574.5325952484767</v>
      </c>
      <c r="E34">
        <v>578.4298383978703</v>
      </c>
      <c r="F34">
        <v>5.62</v>
      </c>
      <c r="G34">
        <v>5.53</v>
      </c>
      <c r="H34">
        <f t="shared" si="0"/>
        <v>594.52610544282072</v>
      </c>
      <c r="I34">
        <f t="shared" si="1"/>
        <v>-19.993510194344026</v>
      </c>
      <c r="J34">
        <f t="shared" si="2"/>
        <v>0</v>
      </c>
      <c r="K34">
        <f t="shared" si="3"/>
        <v>399.74044989133847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0"/>
  <sheetViews>
    <sheetView zoomScale="99" workbookViewId="0">
      <selection activeCell="G12" sqref="G12"/>
    </sheetView>
  </sheetViews>
  <sheetFormatPr baseColWidth="10" defaultRowHeight="16" x14ac:dyDescent="0.2"/>
  <cols>
    <col min="1" max="1" width="12.5" customWidth="1"/>
    <col min="7" max="7" width="13.83203125" customWidth="1"/>
    <col min="16" max="16" width="3" customWidth="1"/>
  </cols>
  <sheetData>
    <row r="1" spans="1:18" x14ac:dyDescent="0.2">
      <c r="A1" t="s">
        <v>38</v>
      </c>
    </row>
    <row r="2" spans="1:18" x14ac:dyDescent="0.2">
      <c r="G2" t="s">
        <v>16</v>
      </c>
      <c r="H2" s="1">
        <f>STDEV(H5:H1100)</f>
        <v>49.041335139844541</v>
      </c>
      <c r="I2" s="1">
        <f>SUM(I5:I1100)</f>
        <v>2633567.1091676233</v>
      </c>
      <c r="J2" t="s">
        <v>14</v>
      </c>
      <c r="K2" t="s">
        <v>40</v>
      </c>
      <c r="L2" s="1">
        <v>265.29695114608472</v>
      </c>
      <c r="N2" t="s">
        <v>42</v>
      </c>
      <c r="Q2" t="s">
        <v>39</v>
      </c>
    </row>
    <row r="3" spans="1:18" x14ac:dyDescent="0.2">
      <c r="N3" s="2">
        <v>1</v>
      </c>
      <c r="O3" s="3">
        <v>0.878101449353485</v>
      </c>
      <c r="Q3" s="2">
        <v>5.95</v>
      </c>
      <c r="R3" s="3">
        <v>2.7187206432007751</v>
      </c>
    </row>
    <row r="4" spans="1:18" x14ac:dyDescent="0.2">
      <c r="A4" s="4" t="s">
        <v>32</v>
      </c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11</v>
      </c>
      <c r="H4" s="4" t="s">
        <v>12</v>
      </c>
      <c r="I4" s="4" t="s">
        <v>13</v>
      </c>
      <c r="K4" t="s">
        <v>41</v>
      </c>
      <c r="L4" s="1">
        <v>1.1103267293243424</v>
      </c>
      <c r="N4" s="2">
        <v>2</v>
      </c>
      <c r="O4" s="3">
        <v>0.89035672478823713</v>
      </c>
      <c r="Q4" s="2">
        <v>6.1</v>
      </c>
      <c r="R4" s="3">
        <v>2.1210224751968529</v>
      </c>
    </row>
    <row r="5" spans="1:18" x14ac:dyDescent="0.2">
      <c r="A5" s="4">
        <f>MONTH(C5)</f>
        <v>1</v>
      </c>
      <c r="B5" s="4">
        <v>1</v>
      </c>
      <c r="C5" s="5">
        <v>40544</v>
      </c>
      <c r="D5" s="4">
        <v>7.52</v>
      </c>
      <c r="E5" s="4">
        <v>1</v>
      </c>
      <c r="F5" s="4">
        <v>390</v>
      </c>
      <c r="G5">
        <f>Constant2*Display^E5*VLOOKUP(D5,PricePoint_Factors,2)*VLOOKUP(A5,MonthFactors,2)*Trend^B5</f>
        <v>381.15919479159123</v>
      </c>
      <c r="H5">
        <f>G5-F5</f>
        <v>-8.8408052084087672</v>
      </c>
      <c r="I5">
        <f>H5^2</f>
        <v>78.159836733027589</v>
      </c>
      <c r="N5" s="2">
        <v>3</v>
      </c>
      <c r="O5" s="3">
        <v>0.69496625842926474</v>
      </c>
      <c r="Q5" s="2">
        <v>6.2</v>
      </c>
      <c r="R5" s="3">
        <v>2.08841499404959</v>
      </c>
    </row>
    <row r="6" spans="1:18" x14ac:dyDescent="0.2">
      <c r="A6" s="4">
        <f t="shared" ref="A6:A69" si="0">MONTH(C6)</f>
        <v>1</v>
      </c>
      <c r="B6" s="4">
        <v>2</v>
      </c>
      <c r="C6" s="5">
        <v>40545</v>
      </c>
      <c r="D6" s="4">
        <v>7.52</v>
      </c>
      <c r="E6" s="4">
        <v>0</v>
      </c>
      <c r="F6" s="4">
        <v>344</v>
      </c>
      <c r="G6">
        <f>Constant2*Display^E6*VLOOKUP(D6,PricePoint_Factors,2)*VLOOKUP(A6,MonthFactors,2)*Trend^B6</f>
        <v>343.33125430385417</v>
      </c>
      <c r="H6">
        <f t="shared" ref="H6:H69" si="1">G6-F6</f>
        <v>-0.66874569614583379</v>
      </c>
      <c r="I6">
        <f t="shared" ref="I6:I69" si="2">H6^2</f>
        <v>0.44722080611357584</v>
      </c>
      <c r="K6" t="s">
        <v>28</v>
      </c>
      <c r="L6" s="1">
        <v>1.0001329467454116</v>
      </c>
      <c r="N6" s="2">
        <v>4</v>
      </c>
      <c r="O6" s="3">
        <v>0.8609206810742952</v>
      </c>
      <c r="Q6" s="2">
        <v>6.98</v>
      </c>
      <c r="R6" s="3">
        <v>2.0188508145702784</v>
      </c>
    </row>
    <row r="7" spans="1:18" x14ac:dyDescent="0.2">
      <c r="A7" s="4">
        <f t="shared" si="0"/>
        <v>1</v>
      </c>
      <c r="B7" s="4">
        <v>3</v>
      </c>
      <c r="C7" s="5">
        <v>40546</v>
      </c>
      <c r="D7" s="4">
        <v>5.95</v>
      </c>
      <c r="E7" s="4">
        <v>0</v>
      </c>
      <c r="F7" s="4">
        <v>636</v>
      </c>
      <c r="G7">
        <f>Constant2*Display^E7*VLOOKUP(D7,PricePoint_Factors,2)*VLOOKUP(A7,MonthFactors,2)*Trend^B7</f>
        <v>633.59937529397746</v>
      </c>
      <c r="H7">
        <f t="shared" si="1"/>
        <v>-2.4006247060225405</v>
      </c>
      <c r="I7">
        <f t="shared" si="2"/>
        <v>5.7629989791658094</v>
      </c>
      <c r="N7" s="2">
        <v>5</v>
      </c>
      <c r="O7" s="3">
        <v>0.9808095163607794</v>
      </c>
      <c r="Q7" s="2">
        <v>7.12</v>
      </c>
      <c r="R7" s="3">
        <v>1.5788333624944699</v>
      </c>
    </row>
    <row r="8" spans="1:18" x14ac:dyDescent="0.2">
      <c r="A8" s="4">
        <f t="shared" si="0"/>
        <v>1</v>
      </c>
      <c r="B8" s="4">
        <v>4</v>
      </c>
      <c r="C8" s="5">
        <v>40547</v>
      </c>
      <c r="D8" s="4">
        <v>6.2</v>
      </c>
      <c r="E8" s="4">
        <v>0</v>
      </c>
      <c r="F8" s="4">
        <v>483</v>
      </c>
      <c r="G8">
        <f>Constant2*Display^E8*VLOOKUP(D8,PricePoint_Factors,2)*VLOOKUP(A8,MonthFactors,2)*Trend^B8</f>
        <v>486.77099520266677</v>
      </c>
      <c r="H8">
        <f t="shared" si="1"/>
        <v>3.7709952026667679</v>
      </c>
      <c r="I8">
        <f t="shared" si="2"/>
        <v>14.220404818535778</v>
      </c>
      <c r="K8" t="s">
        <v>31</v>
      </c>
      <c r="L8" s="1">
        <f>RSQ(F5:F1100,G5:G1100)</f>
        <v>0.93241556457584607</v>
      </c>
      <c r="N8" s="2">
        <v>6</v>
      </c>
      <c r="O8" s="3">
        <v>0.97976999790256281</v>
      </c>
      <c r="Q8" s="2">
        <v>7.32</v>
      </c>
      <c r="R8" s="3">
        <v>1.5318517170785413</v>
      </c>
    </row>
    <row r="9" spans="1:18" x14ac:dyDescent="0.2">
      <c r="A9" s="4">
        <f t="shared" si="0"/>
        <v>1</v>
      </c>
      <c r="B9" s="4">
        <v>5</v>
      </c>
      <c r="C9" s="5">
        <v>40548</v>
      </c>
      <c r="D9" s="4">
        <v>6.1</v>
      </c>
      <c r="E9" s="4">
        <v>0</v>
      </c>
      <c r="F9" s="4">
        <v>486</v>
      </c>
      <c r="G9">
        <f>Constant2*Display^E9*VLOOKUP(D9,PricePoint_Factors,2)*VLOOKUP(A9,MonthFactors,2)*Trend^B9</f>
        <v>494.43692235666106</v>
      </c>
      <c r="H9">
        <f t="shared" si="1"/>
        <v>8.4369223566610572</v>
      </c>
      <c r="I9">
        <f t="shared" si="2"/>
        <v>71.181658852327161</v>
      </c>
      <c r="N9" s="2">
        <v>7</v>
      </c>
      <c r="O9" s="3">
        <v>0.98178613658213609</v>
      </c>
      <c r="Q9" s="2">
        <v>7.52</v>
      </c>
      <c r="R9" s="3">
        <v>1.4734008591548553</v>
      </c>
    </row>
    <row r="10" spans="1:18" x14ac:dyDescent="0.2">
      <c r="A10" s="4">
        <f t="shared" si="0"/>
        <v>1</v>
      </c>
      <c r="B10" s="4">
        <v>6</v>
      </c>
      <c r="C10" s="5">
        <v>40549</v>
      </c>
      <c r="D10" s="4">
        <v>6.2</v>
      </c>
      <c r="E10" s="4">
        <v>0</v>
      </c>
      <c r="F10" s="4">
        <v>490</v>
      </c>
      <c r="G10">
        <f>Constant2*Display^E10*VLOOKUP(D10,PricePoint_Factors,2)*VLOOKUP(A10,MonthFactors,2)*Trend^B10</f>
        <v>486.90043304541075</v>
      </c>
      <c r="H10">
        <f t="shared" si="1"/>
        <v>-3.0995669545892497</v>
      </c>
      <c r="I10">
        <f t="shared" si="2"/>
        <v>9.6073153059816754</v>
      </c>
      <c r="N10" s="2">
        <v>8</v>
      </c>
      <c r="O10" s="3">
        <v>0.98133447518094519</v>
      </c>
    </row>
    <row r="11" spans="1:18" x14ac:dyDescent="0.2">
      <c r="A11" s="4">
        <f t="shared" si="0"/>
        <v>1</v>
      </c>
      <c r="B11" s="4">
        <v>7</v>
      </c>
      <c r="C11" s="5">
        <v>40550</v>
      </c>
      <c r="D11" s="4">
        <v>6.98</v>
      </c>
      <c r="E11" s="4">
        <v>1</v>
      </c>
      <c r="F11" s="4">
        <v>524</v>
      </c>
      <c r="G11">
        <f>Constant2*Display^E11*VLOOKUP(D11,PricePoint_Factors,2)*VLOOKUP(A11,MonthFactors,2)*Trend^B11</f>
        <v>522.68027950835449</v>
      </c>
      <c r="H11">
        <f t="shared" si="1"/>
        <v>-1.3197204916455121</v>
      </c>
      <c r="I11">
        <f t="shared" si="2"/>
        <v>1.741662176069072</v>
      </c>
      <c r="N11" s="2">
        <v>9</v>
      </c>
      <c r="O11" s="3">
        <v>0.97883194481957569</v>
      </c>
    </row>
    <row r="12" spans="1:18" x14ac:dyDescent="0.2">
      <c r="A12" s="4">
        <f t="shared" si="0"/>
        <v>1</v>
      </c>
      <c r="B12" s="4">
        <v>8</v>
      </c>
      <c r="C12" s="5">
        <v>40551</v>
      </c>
      <c r="D12" s="4">
        <v>5.95</v>
      </c>
      <c r="E12" s="4">
        <v>0</v>
      </c>
      <c r="F12" s="4">
        <v>620</v>
      </c>
      <c r="G12">
        <f>Constant2*Display^E12*VLOOKUP(D12,PricePoint_Factors,2)*VLOOKUP(A12,MonthFactors,2)*Trend^B12</f>
        <v>634.02066217072547</v>
      </c>
      <c r="H12">
        <f t="shared" si="1"/>
        <v>14.020662170725473</v>
      </c>
      <c r="I12">
        <f t="shared" si="2"/>
        <v>196.57896770561231</v>
      </c>
      <c r="N12" s="2">
        <v>10</v>
      </c>
      <c r="O12" s="3">
        <v>1.0754837756466527</v>
      </c>
    </row>
    <row r="13" spans="1:18" x14ac:dyDescent="0.2">
      <c r="A13" s="4">
        <f t="shared" si="0"/>
        <v>1</v>
      </c>
      <c r="B13" s="4">
        <v>9</v>
      </c>
      <c r="C13" s="5">
        <v>40552</v>
      </c>
      <c r="D13" s="4">
        <v>7.12</v>
      </c>
      <c r="E13" s="4">
        <v>1</v>
      </c>
      <c r="F13" s="4">
        <v>416</v>
      </c>
      <c r="G13">
        <f>Constant2*Display^E13*VLOOKUP(D13,PricePoint_Factors,2)*VLOOKUP(A13,MonthFactors,2)*Trend^B13</f>
        <v>408.86849776461264</v>
      </c>
      <c r="H13">
        <f t="shared" si="1"/>
        <v>-7.1315022353873587</v>
      </c>
      <c r="I13">
        <f t="shared" si="2"/>
        <v>50.858324133334897</v>
      </c>
      <c r="N13" s="2">
        <v>11</v>
      </c>
      <c r="O13" s="3">
        <v>1.2702254567196174</v>
      </c>
    </row>
    <row r="14" spans="1:18" x14ac:dyDescent="0.2">
      <c r="A14" s="4">
        <f t="shared" si="0"/>
        <v>1</v>
      </c>
      <c r="B14" s="4">
        <v>10</v>
      </c>
      <c r="C14" s="5">
        <v>40553</v>
      </c>
      <c r="D14" s="4">
        <v>6.98</v>
      </c>
      <c r="E14" s="4">
        <v>0</v>
      </c>
      <c r="F14" s="4">
        <v>464</v>
      </c>
      <c r="G14">
        <f>Constant2*Display^E14*VLOOKUP(D14,PricePoint_Factors,2)*VLOOKUP(A14,MonthFactors,2)*Trend^B14</f>
        <v>470.93234751611601</v>
      </c>
      <c r="H14">
        <f t="shared" si="1"/>
        <v>6.9323475161160104</v>
      </c>
      <c r="I14">
        <f t="shared" si="2"/>
        <v>48.05744208419982</v>
      </c>
      <c r="N14" s="2">
        <v>12</v>
      </c>
      <c r="O14" s="3">
        <v>1.4274135807915938</v>
      </c>
    </row>
    <row r="15" spans="1:18" x14ac:dyDescent="0.2">
      <c r="A15" s="4">
        <f t="shared" si="0"/>
        <v>1</v>
      </c>
      <c r="B15" s="4">
        <v>11</v>
      </c>
      <c r="C15" s="5">
        <v>40554</v>
      </c>
      <c r="D15" s="4">
        <v>5.95</v>
      </c>
      <c r="E15" s="4">
        <v>1</v>
      </c>
      <c r="F15" s="4">
        <v>709</v>
      </c>
      <c r="G15">
        <f>Constant2*Display^E15*VLOOKUP(D15,PricePoint_Factors,2)*VLOOKUP(A15,MonthFactors,2)*Trend^B15</f>
        <v>704.2508970776604</v>
      </c>
      <c r="H15">
        <f t="shared" si="1"/>
        <v>-4.7491029223396026</v>
      </c>
      <c r="I15">
        <f t="shared" si="2"/>
        <v>22.553978566974553</v>
      </c>
      <c r="N15" s="2"/>
    </row>
    <row r="16" spans="1:18" x14ac:dyDescent="0.2">
      <c r="A16" s="4">
        <f t="shared" si="0"/>
        <v>1</v>
      </c>
      <c r="B16" s="4">
        <v>12</v>
      </c>
      <c r="C16" s="5">
        <v>40555</v>
      </c>
      <c r="D16" s="4">
        <v>7.32</v>
      </c>
      <c r="E16" s="4">
        <v>0</v>
      </c>
      <c r="F16" s="4">
        <v>370</v>
      </c>
      <c r="G16">
        <f>Constant2*Display^E16*VLOOKUP(D16,PricePoint_Factors,2)*VLOOKUP(A16,MonthFactors,2)*Trend^B16</f>
        <v>357.42628820580694</v>
      </c>
      <c r="H16">
        <f t="shared" si="1"/>
        <v>-12.573711794193059</v>
      </c>
      <c r="I16">
        <f t="shared" si="2"/>
        <v>158.09822828342965</v>
      </c>
      <c r="N16" s="2" t="s">
        <v>15</v>
      </c>
      <c r="O16" s="3">
        <f>AVERAGE(O3:O14)</f>
        <v>0.99999999980409537</v>
      </c>
    </row>
    <row r="17" spans="1:14" x14ac:dyDescent="0.2">
      <c r="A17" s="4">
        <f t="shared" si="0"/>
        <v>1</v>
      </c>
      <c r="B17" s="4">
        <v>13</v>
      </c>
      <c r="C17" s="5">
        <v>40556</v>
      </c>
      <c r="D17" s="4">
        <v>5.95</v>
      </c>
      <c r="E17" s="4">
        <v>0</v>
      </c>
      <c r="F17" s="4">
        <v>630</v>
      </c>
      <c r="G17">
        <f>Constant2*Display^E17*VLOOKUP(D17,PricePoint_Factors,2)*VLOOKUP(A17,MonthFactors,2)*Trend^B17</f>
        <v>634.44222916554077</v>
      </c>
      <c r="H17">
        <f t="shared" si="1"/>
        <v>4.4422291655407662</v>
      </c>
      <c r="I17">
        <f t="shared" si="2"/>
        <v>19.733399959181011</v>
      </c>
      <c r="N17" s="2"/>
    </row>
    <row r="18" spans="1:14" x14ac:dyDescent="0.2">
      <c r="A18" s="4">
        <f t="shared" si="0"/>
        <v>1</v>
      </c>
      <c r="B18" s="4">
        <v>14</v>
      </c>
      <c r="C18" s="5">
        <v>40557</v>
      </c>
      <c r="D18" s="4">
        <v>7.32</v>
      </c>
      <c r="E18" s="4">
        <v>0</v>
      </c>
      <c r="F18" s="4">
        <v>362</v>
      </c>
      <c r="G18">
        <f>Constant2*Display^E18*VLOOKUP(D18,PricePoint_Factors,2)*VLOOKUP(A18,MonthFactors,2)*Trend^B18</f>
        <v>357.52133184674136</v>
      </c>
      <c r="H18">
        <f t="shared" si="1"/>
        <v>-4.4786681532586385</v>
      </c>
      <c r="I18">
        <f t="shared" si="2"/>
        <v>20.058468427013143</v>
      </c>
      <c r="N18" s="2"/>
    </row>
    <row r="19" spans="1:14" x14ac:dyDescent="0.2">
      <c r="A19" s="4">
        <f t="shared" si="0"/>
        <v>1</v>
      </c>
      <c r="B19" s="4">
        <v>15</v>
      </c>
      <c r="C19" s="5">
        <v>40558</v>
      </c>
      <c r="D19" s="4">
        <v>5.95</v>
      </c>
      <c r="E19" s="4">
        <v>1</v>
      </c>
      <c r="F19" s="4">
        <v>686</v>
      </c>
      <c r="G19">
        <f>Constant2*Display^E19*VLOOKUP(D19,PricePoint_Factors,2)*VLOOKUP(A19,MonthFactors,2)*Trend^B19</f>
        <v>704.62548322827831</v>
      </c>
      <c r="H19">
        <f t="shared" si="1"/>
        <v>18.625483228278313</v>
      </c>
      <c r="I19">
        <f t="shared" si="2"/>
        <v>346.9086254868767</v>
      </c>
      <c r="N19" s="2"/>
    </row>
    <row r="20" spans="1:14" x14ac:dyDescent="0.2">
      <c r="A20" s="4">
        <f t="shared" si="0"/>
        <v>1</v>
      </c>
      <c r="B20" s="4">
        <v>16</v>
      </c>
      <c r="C20" s="5">
        <v>40559</v>
      </c>
      <c r="D20" s="4">
        <v>6.1</v>
      </c>
      <c r="E20" s="4">
        <v>0</v>
      </c>
      <c r="F20" s="4">
        <v>501</v>
      </c>
      <c r="G20">
        <f>Constant2*Display^E20*VLOOKUP(D20,PricePoint_Factors,2)*VLOOKUP(A20,MonthFactors,2)*Trend^B20</f>
        <v>495.16047477450371</v>
      </c>
      <c r="H20">
        <f t="shared" si="1"/>
        <v>-5.8395252254962884</v>
      </c>
      <c r="I20">
        <f t="shared" si="2"/>
        <v>34.100054859207475</v>
      </c>
      <c r="N20" s="2"/>
    </row>
    <row r="21" spans="1:14" x14ac:dyDescent="0.2">
      <c r="A21" s="4">
        <f t="shared" si="0"/>
        <v>1</v>
      </c>
      <c r="B21" s="4">
        <v>17</v>
      </c>
      <c r="C21" s="5">
        <v>40560</v>
      </c>
      <c r="D21" s="4">
        <v>7.32</v>
      </c>
      <c r="E21" s="4">
        <v>1</v>
      </c>
      <c r="F21" s="4">
        <v>396</v>
      </c>
      <c r="G21">
        <f>Constant2*Display^E21*VLOOKUP(D21,PricePoint_Factors,2)*VLOOKUP(A21,MonthFactors,2)*Trend^B21</f>
        <v>397.12383791313789</v>
      </c>
      <c r="H21">
        <f t="shared" si="1"/>
        <v>1.1238379131378906</v>
      </c>
      <c r="I21">
        <f t="shared" si="2"/>
        <v>1.263011655006129</v>
      </c>
      <c r="N21" s="2"/>
    </row>
    <row r="22" spans="1:14" x14ac:dyDescent="0.2">
      <c r="A22" s="4">
        <f t="shared" si="0"/>
        <v>1</v>
      </c>
      <c r="B22" s="4">
        <v>18</v>
      </c>
      <c r="C22" s="5">
        <v>40561</v>
      </c>
      <c r="D22" s="4">
        <v>5.95</v>
      </c>
      <c r="E22" s="4">
        <v>0</v>
      </c>
      <c r="F22" s="4">
        <v>619</v>
      </c>
      <c r="G22">
        <f>Constant2*Display^E22*VLOOKUP(D22,PricePoint_Factors,2)*VLOOKUP(A22,MonthFactors,2)*Trend^B22</f>
        <v>634.86407646467683</v>
      </c>
      <c r="H22">
        <f t="shared" si="1"/>
        <v>15.864076464676828</v>
      </c>
      <c r="I22">
        <f t="shared" si="2"/>
        <v>251.66892207711322</v>
      </c>
      <c r="N22" s="2"/>
    </row>
    <row r="23" spans="1:14" x14ac:dyDescent="0.2">
      <c r="A23" s="4">
        <f t="shared" si="0"/>
        <v>1</v>
      </c>
      <c r="B23" s="4">
        <v>19</v>
      </c>
      <c r="C23" s="5">
        <v>40562</v>
      </c>
      <c r="D23" s="4">
        <v>7.32</v>
      </c>
      <c r="E23" s="4">
        <v>1</v>
      </c>
      <c r="F23" s="4">
        <v>392</v>
      </c>
      <c r="G23">
        <f>Constant2*Display^E23*VLOOKUP(D23,PricePoint_Factors,2)*VLOOKUP(A23,MonthFactors,2)*Trend^B23</f>
        <v>397.22943757578895</v>
      </c>
      <c r="H23">
        <f t="shared" si="1"/>
        <v>5.2294375757889497</v>
      </c>
      <c r="I23">
        <f t="shared" si="2"/>
        <v>27.347017359073408</v>
      </c>
      <c r="N23" s="2"/>
    </row>
    <row r="24" spans="1:14" x14ac:dyDescent="0.2">
      <c r="A24" s="4">
        <f t="shared" si="0"/>
        <v>1</v>
      </c>
      <c r="B24" s="4">
        <v>20</v>
      </c>
      <c r="C24" s="5">
        <v>40563</v>
      </c>
      <c r="D24" s="4">
        <v>6.98</v>
      </c>
      <c r="E24" s="4">
        <v>1</v>
      </c>
      <c r="F24" s="4">
        <v>521</v>
      </c>
      <c r="G24">
        <f>Constant2*Display^E24*VLOOKUP(D24,PricePoint_Factors,2)*VLOOKUP(A24,MonthFactors,2)*Trend^B24</f>
        <v>523.58435279293269</v>
      </c>
      <c r="H24">
        <f t="shared" si="1"/>
        <v>2.584352792932691</v>
      </c>
      <c r="I24">
        <f t="shared" si="2"/>
        <v>6.6788793583390005</v>
      </c>
      <c r="N24" s="2"/>
    </row>
    <row r="25" spans="1:14" x14ac:dyDescent="0.2">
      <c r="A25" s="4">
        <f t="shared" si="0"/>
        <v>1</v>
      </c>
      <c r="B25" s="4">
        <v>21</v>
      </c>
      <c r="C25" s="5">
        <v>40564</v>
      </c>
      <c r="D25" s="4">
        <v>7.12</v>
      </c>
      <c r="E25" s="4">
        <v>0</v>
      </c>
      <c r="F25" s="4">
        <v>375</v>
      </c>
      <c r="G25">
        <f>Constant2*Display^E25*VLOOKUP(D25,PricePoint_Factors,2)*VLOOKUP(A25,MonthFactors,2)*Trend^B25</f>
        <v>368.82951383089443</v>
      </c>
      <c r="H25">
        <f t="shared" si="1"/>
        <v>-6.1704861691055726</v>
      </c>
      <c r="I25">
        <f t="shared" si="2"/>
        <v>38.074899563123168</v>
      </c>
      <c r="N25" s="2"/>
    </row>
    <row r="26" spans="1:14" x14ac:dyDescent="0.2">
      <c r="A26" s="4">
        <f t="shared" si="0"/>
        <v>1</v>
      </c>
      <c r="B26" s="4">
        <v>22</v>
      </c>
      <c r="C26" s="5">
        <v>40565</v>
      </c>
      <c r="D26" s="4">
        <v>7.32</v>
      </c>
      <c r="E26" s="4">
        <v>0</v>
      </c>
      <c r="F26" s="4">
        <v>364</v>
      </c>
      <c r="G26">
        <f>Constant2*Display^E26*VLOOKUP(D26,PricePoint_Factors,2)*VLOOKUP(A26,MonthFactors,2)*Trend^B26</f>
        <v>357.90175920934598</v>
      </c>
      <c r="H26">
        <f t="shared" si="1"/>
        <v>-6.0982407906540175</v>
      </c>
      <c r="I26">
        <f t="shared" si="2"/>
        <v>37.188540740796533</v>
      </c>
      <c r="N26" s="2"/>
    </row>
    <row r="27" spans="1:14" x14ac:dyDescent="0.2">
      <c r="A27" s="4">
        <f t="shared" si="0"/>
        <v>1</v>
      </c>
      <c r="B27" s="4">
        <v>23</v>
      </c>
      <c r="C27" s="5">
        <v>40566</v>
      </c>
      <c r="D27" s="4">
        <v>6.1</v>
      </c>
      <c r="E27" s="4">
        <v>1</v>
      </c>
      <c r="F27" s="4">
        <v>559</v>
      </c>
      <c r="G27">
        <f>Constant2*Display^E27*VLOOKUP(D27,PricePoint_Factors,2)*VLOOKUP(A27,MonthFactors,2)*Trend^B27</f>
        <v>550.30176401345375</v>
      </c>
      <c r="H27">
        <f t="shared" si="1"/>
        <v>-8.6982359865462513</v>
      </c>
      <c r="I27">
        <f t="shared" si="2"/>
        <v>75.659309277648234</v>
      </c>
      <c r="N27" s="2"/>
    </row>
    <row r="28" spans="1:14" x14ac:dyDescent="0.2">
      <c r="A28" s="4">
        <f t="shared" si="0"/>
        <v>1</v>
      </c>
      <c r="B28" s="4">
        <v>24</v>
      </c>
      <c r="C28" s="5">
        <v>40567</v>
      </c>
      <c r="D28" s="4">
        <v>7.32</v>
      </c>
      <c r="E28" s="4">
        <v>0</v>
      </c>
      <c r="F28" s="4">
        <v>360</v>
      </c>
      <c r="G28">
        <f>Constant2*Display^E28*VLOOKUP(D28,PricePoint_Factors,2)*VLOOKUP(A28,MonthFactors,2)*Trend^B28</f>
        <v>357.99692928332922</v>
      </c>
      <c r="H28">
        <f t="shared" si="1"/>
        <v>-2.0030707166707771</v>
      </c>
      <c r="I28">
        <f t="shared" si="2"/>
        <v>4.0122922959839808</v>
      </c>
      <c r="N28" s="2"/>
    </row>
    <row r="29" spans="1:14" x14ac:dyDescent="0.2">
      <c r="A29" s="4">
        <f t="shared" si="0"/>
        <v>1</v>
      </c>
      <c r="B29" s="4">
        <v>25</v>
      </c>
      <c r="C29" s="5">
        <v>40568</v>
      </c>
      <c r="D29" s="4">
        <v>7.12</v>
      </c>
      <c r="E29" s="4">
        <v>0</v>
      </c>
      <c r="F29" s="4">
        <v>374</v>
      </c>
      <c r="G29">
        <f>Constant2*Display^E29*VLOOKUP(D29,PricePoint_Factors,2)*VLOOKUP(A29,MonthFactors,2)*Trend^B29</f>
        <v>369.02569168227313</v>
      </c>
      <c r="H29">
        <f t="shared" si="1"/>
        <v>-4.9743083177268659</v>
      </c>
      <c r="I29">
        <f t="shared" si="2"/>
        <v>24.743743239806683</v>
      </c>
      <c r="N29" s="2"/>
    </row>
    <row r="30" spans="1:14" x14ac:dyDescent="0.2">
      <c r="A30" s="4">
        <f t="shared" si="0"/>
        <v>1</v>
      </c>
      <c r="B30" s="4">
        <v>26</v>
      </c>
      <c r="C30" s="5">
        <v>40569</v>
      </c>
      <c r="D30" s="4">
        <v>6.98</v>
      </c>
      <c r="E30" s="4">
        <v>0</v>
      </c>
      <c r="F30" s="4">
        <v>491</v>
      </c>
      <c r="G30">
        <f>Constant2*Display^E30*VLOOKUP(D30,PricePoint_Factors,2)*VLOOKUP(A30,MonthFactors,2)*Trend^B30</f>
        <v>471.93508974096687</v>
      </c>
      <c r="H30">
        <f t="shared" si="1"/>
        <v>-19.064910259033127</v>
      </c>
      <c r="I30">
        <f t="shared" si="2"/>
        <v>363.47080318498655</v>
      </c>
      <c r="N30" s="2"/>
    </row>
    <row r="31" spans="1:14" x14ac:dyDescent="0.2">
      <c r="A31" s="4">
        <f t="shared" si="0"/>
        <v>1</v>
      </c>
      <c r="B31" s="4">
        <v>27</v>
      </c>
      <c r="C31" s="5">
        <v>40570</v>
      </c>
      <c r="D31" s="4">
        <v>7.32</v>
      </c>
      <c r="E31" s="4">
        <v>0</v>
      </c>
      <c r="F31" s="4">
        <v>353</v>
      </c>
      <c r="G31">
        <f>Constant2*Display^E31*VLOOKUP(D31,PricePoint_Factors,2)*VLOOKUP(A31,MonthFactors,2)*Trend^B31</f>
        <v>358.13973184662939</v>
      </c>
      <c r="H31">
        <f t="shared" si="1"/>
        <v>5.1397318466293882</v>
      </c>
      <c r="I31">
        <f t="shared" si="2"/>
        <v>26.416843455256341</v>
      </c>
      <c r="N31" s="2"/>
    </row>
    <row r="32" spans="1:14" x14ac:dyDescent="0.2">
      <c r="A32" s="4">
        <f t="shared" si="0"/>
        <v>1</v>
      </c>
      <c r="B32" s="4">
        <v>28</v>
      </c>
      <c r="C32" s="5">
        <v>40571</v>
      </c>
      <c r="D32" s="4">
        <v>7.12</v>
      </c>
      <c r="E32" s="4">
        <v>0</v>
      </c>
      <c r="F32" s="4">
        <v>360</v>
      </c>
      <c r="G32">
        <f>Constant2*Display^E32*VLOOKUP(D32,PricePoint_Factors,2)*VLOOKUP(A32,MonthFactors,2)*Trend^B32</f>
        <v>369.1728935445945</v>
      </c>
      <c r="H32">
        <f t="shared" si="1"/>
        <v>9.1728935445945012</v>
      </c>
      <c r="I32">
        <f t="shared" si="2"/>
        <v>84.141975980463471</v>
      </c>
      <c r="N32" s="2"/>
    </row>
    <row r="33" spans="1:15" x14ac:dyDescent="0.2">
      <c r="A33" s="4">
        <f t="shared" si="0"/>
        <v>1</v>
      </c>
      <c r="B33" s="4">
        <v>29</v>
      </c>
      <c r="C33" s="5">
        <v>40572</v>
      </c>
      <c r="D33" s="4">
        <v>5.95</v>
      </c>
      <c r="E33" s="4">
        <v>0</v>
      </c>
      <c r="F33" s="4">
        <v>643</v>
      </c>
      <c r="G33">
        <f>Constant2*Display^E33*VLOOKUP(D33,PricePoint_Factors,2)*VLOOKUP(A33,MonthFactors,2)*Trend^B33</f>
        <v>635.79312811263628</v>
      </c>
      <c r="H33">
        <f t="shared" si="1"/>
        <v>-7.2068718873637181</v>
      </c>
      <c r="I33">
        <f t="shared" si="2"/>
        <v>51.939002400873477</v>
      </c>
      <c r="N33" s="2"/>
    </row>
    <row r="34" spans="1:15" x14ac:dyDescent="0.2">
      <c r="A34" s="4">
        <f t="shared" si="0"/>
        <v>1</v>
      </c>
      <c r="B34" s="4">
        <v>30</v>
      </c>
      <c r="C34" s="5">
        <v>40573</v>
      </c>
      <c r="D34" s="4">
        <v>7.32</v>
      </c>
      <c r="E34" s="4">
        <v>0</v>
      </c>
      <c r="F34" s="4">
        <v>366</v>
      </c>
      <c r="G34">
        <f>Constant2*Display^E34*VLOOKUP(D34,PricePoint_Factors,2)*VLOOKUP(A34,MonthFactors,2)*Trend^B34</f>
        <v>358.28259137291008</v>
      </c>
      <c r="H34">
        <f t="shared" si="1"/>
        <v>-7.7174086270899238</v>
      </c>
      <c r="I34">
        <f t="shared" si="2"/>
        <v>59.558395917481981</v>
      </c>
    </row>
    <row r="35" spans="1:15" x14ac:dyDescent="0.2">
      <c r="A35" s="4">
        <f t="shared" si="0"/>
        <v>1</v>
      </c>
      <c r="B35" s="4">
        <v>31</v>
      </c>
      <c r="C35" s="5">
        <v>40574</v>
      </c>
      <c r="D35" s="4">
        <v>6.98</v>
      </c>
      <c r="E35" s="4">
        <v>0</v>
      </c>
      <c r="F35" s="4">
        <v>474</v>
      </c>
      <c r="G35">
        <f>Constant2*Display^E35*VLOOKUP(D35,PricePoint_Factors,2)*VLOOKUP(A35,MonthFactors,2)*Trend^B35</f>
        <v>472.24888433694855</v>
      </c>
      <c r="H35">
        <f t="shared" si="1"/>
        <v>-1.7511156630514506</v>
      </c>
      <c r="I35">
        <f t="shared" si="2"/>
        <v>3.0664060653841214</v>
      </c>
      <c r="N35" t="s">
        <v>15</v>
      </c>
      <c r="O35">
        <f>AVERAGE(O3:O33)</f>
        <v>0.99999999980409549</v>
      </c>
    </row>
    <row r="36" spans="1:15" x14ac:dyDescent="0.2">
      <c r="A36" s="4">
        <f t="shared" si="0"/>
        <v>2</v>
      </c>
      <c r="B36" s="4">
        <v>32</v>
      </c>
      <c r="C36" s="5">
        <v>40575</v>
      </c>
      <c r="D36" s="4">
        <v>7.12</v>
      </c>
      <c r="E36" s="4">
        <v>0</v>
      </c>
      <c r="F36" s="4">
        <v>378</v>
      </c>
      <c r="G36">
        <f>Constant2*Display^E36*VLOOKUP(D36,PricePoint_Factors,2)*VLOOKUP(A36,MonthFactors,2)*Trend^B36</f>
        <v>374.52437813901633</v>
      </c>
      <c r="H36">
        <f t="shared" si="1"/>
        <v>-3.4756218609836651</v>
      </c>
      <c r="I36">
        <f t="shared" si="2"/>
        <v>12.079947320547555</v>
      </c>
    </row>
    <row r="37" spans="1:15" x14ac:dyDescent="0.2">
      <c r="A37" s="4">
        <f t="shared" si="0"/>
        <v>2</v>
      </c>
      <c r="B37" s="4">
        <v>33</v>
      </c>
      <c r="C37" s="5">
        <v>40576</v>
      </c>
      <c r="D37" s="4">
        <v>6.2</v>
      </c>
      <c r="E37" s="4">
        <v>0</v>
      </c>
      <c r="F37" s="4">
        <v>481</v>
      </c>
      <c r="G37">
        <f>Constant2*Display^E37*VLOOKUP(D37,PricePoint_Factors,2)*VLOOKUP(A37,MonthFactors,2)*Trend^B37</f>
        <v>495.47110636326624</v>
      </c>
      <c r="H37">
        <f t="shared" si="1"/>
        <v>14.471106363266244</v>
      </c>
      <c r="I37">
        <f t="shared" si="2"/>
        <v>209.41291937696479</v>
      </c>
    </row>
    <row r="38" spans="1:15" x14ac:dyDescent="0.2">
      <c r="A38" s="4">
        <f t="shared" si="0"/>
        <v>2</v>
      </c>
      <c r="B38" s="4">
        <v>34</v>
      </c>
      <c r="C38" s="5">
        <v>40577</v>
      </c>
      <c r="D38" s="4">
        <v>6.1</v>
      </c>
      <c r="E38" s="4">
        <v>0</v>
      </c>
      <c r="F38" s="4">
        <v>499</v>
      </c>
      <c r="G38">
        <f>Constant2*Display^E38*VLOOKUP(D38,PricePoint_Factors,2)*VLOOKUP(A38,MonthFactors,2)*Trend^B38</f>
        <v>503.27404747052839</v>
      </c>
      <c r="H38">
        <f t="shared" si="1"/>
        <v>4.2740474705283873</v>
      </c>
      <c r="I38">
        <f t="shared" si="2"/>
        <v>18.267481780330105</v>
      </c>
    </row>
    <row r="39" spans="1:15" x14ac:dyDescent="0.2">
      <c r="A39" s="4">
        <f t="shared" si="0"/>
        <v>2</v>
      </c>
      <c r="B39" s="4">
        <v>35</v>
      </c>
      <c r="C39" s="5">
        <v>40578</v>
      </c>
      <c r="D39" s="4">
        <v>7.12</v>
      </c>
      <c r="E39" s="4">
        <v>0</v>
      </c>
      <c r="F39" s="4">
        <v>382</v>
      </c>
      <c r="G39">
        <f>Constant2*Display^E39*VLOOKUP(D39,PricePoint_Factors,2)*VLOOKUP(A39,MonthFactors,2)*Trend^B39</f>
        <v>374.67377339032129</v>
      </c>
      <c r="H39">
        <f t="shared" si="1"/>
        <v>-7.326226609678713</v>
      </c>
      <c r="I39">
        <f t="shared" si="2"/>
        <v>53.673596336364447</v>
      </c>
    </row>
    <row r="40" spans="1:15" x14ac:dyDescent="0.2">
      <c r="A40" s="4">
        <f t="shared" si="0"/>
        <v>2</v>
      </c>
      <c r="B40" s="4">
        <v>36</v>
      </c>
      <c r="C40" s="5">
        <v>40579</v>
      </c>
      <c r="D40" s="4">
        <v>6.1</v>
      </c>
      <c r="E40" s="4">
        <v>0</v>
      </c>
      <c r="F40" s="4">
        <v>496</v>
      </c>
      <c r="G40">
        <f>Constant2*Display^E40*VLOOKUP(D40,PricePoint_Factors,2)*VLOOKUP(A40,MonthFactors,2)*Trend^B40</f>
        <v>503.40787365913786</v>
      </c>
      <c r="H40">
        <f t="shared" si="1"/>
        <v>7.4078736591378629</v>
      </c>
      <c r="I40">
        <f t="shared" si="2"/>
        <v>54.876592149748589</v>
      </c>
    </row>
    <row r="41" spans="1:15" x14ac:dyDescent="0.2">
      <c r="A41" s="4">
        <f t="shared" si="0"/>
        <v>2</v>
      </c>
      <c r="B41" s="4">
        <v>37</v>
      </c>
      <c r="C41" s="5">
        <v>40580</v>
      </c>
      <c r="D41" s="4">
        <v>7.12</v>
      </c>
      <c r="E41" s="4">
        <v>0</v>
      </c>
      <c r="F41" s="4">
        <v>372</v>
      </c>
      <c r="G41">
        <f>Constant2*Display^E41*VLOOKUP(D41,PricePoint_Factors,2)*VLOOKUP(A41,MonthFactors,2)*Trend^B41</f>
        <v>374.77340333014592</v>
      </c>
      <c r="H41">
        <f t="shared" si="1"/>
        <v>2.7734033301459249</v>
      </c>
      <c r="I41">
        <f t="shared" si="2"/>
        <v>7.691766031664506</v>
      </c>
    </row>
    <row r="42" spans="1:15" x14ac:dyDescent="0.2">
      <c r="A42" s="4">
        <f t="shared" si="0"/>
        <v>2</v>
      </c>
      <c r="B42" s="4">
        <v>38</v>
      </c>
      <c r="C42" s="5">
        <v>40581</v>
      </c>
      <c r="D42" s="4">
        <v>6.98</v>
      </c>
      <c r="E42" s="4">
        <v>0</v>
      </c>
      <c r="F42" s="4">
        <v>495</v>
      </c>
      <c r="G42">
        <f>Constant2*Display^E42*VLOOKUP(D42,PricePoint_Factors,2)*VLOOKUP(A42,MonthFactors,2)*Trend^B42</f>
        <v>479.28565332904213</v>
      </c>
      <c r="H42">
        <f t="shared" si="1"/>
        <v>-15.714346670957866</v>
      </c>
      <c r="I42">
        <f t="shared" si="2"/>
        <v>246.94069129504456</v>
      </c>
    </row>
    <row r="43" spans="1:15" x14ac:dyDescent="0.2">
      <c r="A43" s="4">
        <f t="shared" si="0"/>
        <v>2</v>
      </c>
      <c r="B43" s="4">
        <v>39</v>
      </c>
      <c r="C43" s="5">
        <v>40582</v>
      </c>
      <c r="D43" s="4">
        <v>6.98</v>
      </c>
      <c r="E43" s="4">
        <v>0</v>
      </c>
      <c r="F43" s="4">
        <v>499</v>
      </c>
      <c r="G43">
        <f>Constant2*Display^E43*VLOOKUP(D43,PricePoint_Factors,2)*VLOOKUP(A43,MonthFactors,2)*Trend^B43</f>
        <v>479.34937279677467</v>
      </c>
      <c r="H43">
        <f t="shared" si="1"/>
        <v>-19.650627203225326</v>
      </c>
      <c r="I43">
        <f t="shared" si="2"/>
        <v>386.14714948013921</v>
      </c>
    </row>
    <row r="44" spans="1:15" x14ac:dyDescent="0.2">
      <c r="A44" s="4">
        <f t="shared" si="0"/>
        <v>2</v>
      </c>
      <c r="B44" s="4">
        <v>40</v>
      </c>
      <c r="C44" s="5">
        <v>40583</v>
      </c>
      <c r="D44" s="4">
        <v>6.98</v>
      </c>
      <c r="E44" s="4">
        <v>0</v>
      </c>
      <c r="F44" s="4">
        <v>488</v>
      </c>
      <c r="G44">
        <f>Constant2*Display^E44*VLOOKUP(D44,PricePoint_Factors,2)*VLOOKUP(A44,MonthFactors,2)*Trend^B44</f>
        <v>479.4131007358032</v>
      </c>
      <c r="H44">
        <f t="shared" si="1"/>
        <v>-8.5868992641968021</v>
      </c>
      <c r="I44">
        <f t="shared" si="2"/>
        <v>73.734838973463582</v>
      </c>
    </row>
    <row r="45" spans="1:15" x14ac:dyDescent="0.2">
      <c r="A45" s="4">
        <f t="shared" si="0"/>
        <v>2</v>
      </c>
      <c r="B45" s="4">
        <v>41</v>
      </c>
      <c r="C45" s="5">
        <v>40584</v>
      </c>
      <c r="D45" s="4">
        <v>7.12</v>
      </c>
      <c r="E45" s="4">
        <v>0</v>
      </c>
      <c r="F45" s="4">
        <v>382</v>
      </c>
      <c r="G45">
        <f>Constant2*Display^E45*VLOOKUP(D45,PricePoint_Factors,2)*VLOOKUP(A45,MonthFactors,2)*Trend^B45</f>
        <v>374.97274269498013</v>
      </c>
      <c r="H45">
        <f t="shared" si="1"/>
        <v>-7.027257305019873</v>
      </c>
      <c r="I45">
        <f t="shared" si="2"/>
        <v>49.382345230955167</v>
      </c>
    </row>
    <row r="46" spans="1:15" x14ac:dyDescent="0.2">
      <c r="A46" s="4">
        <f t="shared" si="0"/>
        <v>2</v>
      </c>
      <c r="B46" s="4">
        <v>42</v>
      </c>
      <c r="C46" s="5">
        <v>40585</v>
      </c>
      <c r="D46" s="4">
        <v>6.2</v>
      </c>
      <c r="E46" s="4">
        <v>0</v>
      </c>
      <c r="F46" s="4">
        <v>505</v>
      </c>
      <c r="G46">
        <f>Constant2*Display^E46*VLOOKUP(D46,PricePoint_Factors,2)*VLOOKUP(A46,MonthFactors,2)*Trend^B46</f>
        <v>496.06426316577222</v>
      </c>
      <c r="H46">
        <f t="shared" si="1"/>
        <v>-8.9357368342277823</v>
      </c>
      <c r="I46">
        <f t="shared" si="2"/>
        <v>79.847392770575155</v>
      </c>
    </row>
    <row r="47" spans="1:15" x14ac:dyDescent="0.2">
      <c r="A47" s="4">
        <f t="shared" si="0"/>
        <v>2</v>
      </c>
      <c r="B47" s="4">
        <v>43</v>
      </c>
      <c r="C47" s="5">
        <v>40586</v>
      </c>
      <c r="D47" s="4">
        <v>7.52</v>
      </c>
      <c r="E47" s="4">
        <v>0</v>
      </c>
      <c r="F47" s="4">
        <v>361</v>
      </c>
      <c r="G47">
        <f>Constant2*Display^E47*VLOOKUP(D47,PricePoint_Factors,2)*VLOOKUP(A47,MonthFactors,2)*Trend^B47</f>
        <v>350.02558620027196</v>
      </c>
      <c r="H47">
        <f t="shared" si="1"/>
        <v>-10.97441379972804</v>
      </c>
      <c r="I47">
        <f t="shared" si="2"/>
        <v>120.43775824766125</v>
      </c>
    </row>
    <row r="48" spans="1:15" x14ac:dyDescent="0.2">
      <c r="A48" s="4">
        <f t="shared" si="0"/>
        <v>2</v>
      </c>
      <c r="B48" s="4">
        <v>44</v>
      </c>
      <c r="C48" s="5">
        <v>40587</v>
      </c>
      <c r="D48" s="4">
        <v>6.98</v>
      </c>
      <c r="E48" s="4">
        <v>0</v>
      </c>
      <c r="F48" s="4">
        <v>480</v>
      </c>
      <c r="G48">
        <f>Constant2*Display^E48*VLOOKUP(D48,PricePoint_Factors,2)*VLOOKUP(A48,MonthFactors,2)*Trend^B48</f>
        <v>479.66809722740237</v>
      </c>
      <c r="H48">
        <f t="shared" si="1"/>
        <v>-0.33190277259762979</v>
      </c>
      <c r="I48">
        <f t="shared" si="2"/>
        <v>0.11015945045799395</v>
      </c>
    </row>
    <row r="49" spans="1:9" x14ac:dyDescent="0.2">
      <c r="A49" s="4">
        <f t="shared" si="0"/>
        <v>2</v>
      </c>
      <c r="B49" s="4">
        <v>45</v>
      </c>
      <c r="C49" s="5">
        <v>40588</v>
      </c>
      <c r="D49" s="4">
        <v>5.95</v>
      </c>
      <c r="E49" s="4">
        <v>0</v>
      </c>
      <c r="F49" s="4">
        <v>635</v>
      </c>
      <c r="G49">
        <f>Constant2*Display^E49*VLOOKUP(D49,PricePoint_Factors,2)*VLOOKUP(A49,MonthFactors,2)*Trend^B49</f>
        <v>646.03928238221454</v>
      </c>
      <c r="H49">
        <f t="shared" si="1"/>
        <v>11.039282382214537</v>
      </c>
      <c r="I49">
        <f t="shared" si="2"/>
        <v>121.86575551427227</v>
      </c>
    </row>
    <row r="50" spans="1:9" x14ac:dyDescent="0.2">
      <c r="A50" s="4">
        <f t="shared" si="0"/>
        <v>2</v>
      </c>
      <c r="B50" s="4">
        <v>46</v>
      </c>
      <c r="C50" s="5">
        <v>40589</v>
      </c>
      <c r="D50" s="4">
        <v>7.12</v>
      </c>
      <c r="E50" s="4">
        <v>0</v>
      </c>
      <c r="F50" s="4">
        <v>382</v>
      </c>
      <c r="G50">
        <f>Constant2*Display^E50*VLOOKUP(D50,PricePoint_Factors,2)*VLOOKUP(A50,MonthFactors,2)*Trend^B50</f>
        <v>375.2220660084102</v>
      </c>
      <c r="H50">
        <f t="shared" si="1"/>
        <v>-6.7779339915898049</v>
      </c>
      <c r="I50">
        <f t="shared" si="2"/>
        <v>45.940389194348505</v>
      </c>
    </row>
    <row r="51" spans="1:9" x14ac:dyDescent="0.2">
      <c r="A51" s="4">
        <f t="shared" si="0"/>
        <v>2</v>
      </c>
      <c r="B51" s="4">
        <v>47</v>
      </c>
      <c r="C51" s="5">
        <v>40590</v>
      </c>
      <c r="D51" s="4">
        <v>6.98</v>
      </c>
      <c r="E51" s="4">
        <v>0</v>
      </c>
      <c r="F51" s="4">
        <v>485</v>
      </c>
      <c r="G51">
        <f>Constant2*Display^E51*VLOOKUP(D51,PricePoint_Factors,2)*VLOOKUP(A51,MonthFactors,2)*Trend^B51</f>
        <v>479.85943359990847</v>
      </c>
      <c r="H51">
        <f t="shared" si="1"/>
        <v>-5.1405664000915294</v>
      </c>
      <c r="I51">
        <f t="shared" si="2"/>
        <v>26.425422913749987</v>
      </c>
    </row>
    <row r="52" spans="1:9" x14ac:dyDescent="0.2">
      <c r="A52" s="4">
        <f t="shared" si="0"/>
        <v>2</v>
      </c>
      <c r="B52" s="4">
        <v>48</v>
      </c>
      <c r="C52" s="5">
        <v>40591</v>
      </c>
      <c r="D52" s="4">
        <v>5.95</v>
      </c>
      <c r="E52" s="4">
        <v>1</v>
      </c>
      <c r="F52" s="4">
        <v>721</v>
      </c>
      <c r="G52">
        <f>Constant2*Display^E52*VLOOKUP(D52,PricePoint_Factors,2)*VLOOKUP(A52,MonthFactors,2)*Trend^B52</f>
        <v>717.60081541722695</v>
      </c>
      <c r="H52">
        <f t="shared" si="1"/>
        <v>-3.3991845827730458</v>
      </c>
      <c r="I52">
        <f t="shared" si="2"/>
        <v>11.554455827761965</v>
      </c>
    </row>
    <row r="53" spans="1:9" x14ac:dyDescent="0.2">
      <c r="A53" s="4">
        <f t="shared" si="0"/>
        <v>2</v>
      </c>
      <c r="B53" s="4">
        <v>49</v>
      </c>
      <c r="C53" s="5">
        <v>40592</v>
      </c>
      <c r="D53" s="4">
        <v>6.2</v>
      </c>
      <c r="E53" s="4">
        <v>0</v>
      </c>
      <c r="F53" s="4">
        <v>483</v>
      </c>
      <c r="G53">
        <f>Constant2*Display^E53*VLOOKUP(D53,PricePoint_Factors,2)*VLOOKUP(A53,MonthFactors,2)*Trend^B53</f>
        <v>496.5260982366521</v>
      </c>
      <c r="H53">
        <f t="shared" si="1"/>
        <v>13.526098236652103</v>
      </c>
      <c r="I53">
        <f t="shared" si="2"/>
        <v>182.95533350756315</v>
      </c>
    </row>
    <row r="54" spans="1:9" x14ac:dyDescent="0.2">
      <c r="A54" s="4">
        <f t="shared" si="0"/>
        <v>2</v>
      </c>
      <c r="B54" s="4">
        <v>50</v>
      </c>
      <c r="C54" s="5">
        <v>40593</v>
      </c>
      <c r="D54" s="4">
        <v>6.1</v>
      </c>
      <c r="E54" s="4">
        <v>0</v>
      </c>
      <c r="F54" s="4">
        <v>499</v>
      </c>
      <c r="G54">
        <f>Constant2*Display^E54*VLOOKUP(D54,PricePoint_Factors,2)*VLOOKUP(A54,MonthFactors,2)*Trend^B54</f>
        <v>504.3456539140696</v>
      </c>
      <c r="H54">
        <f t="shared" si="1"/>
        <v>5.3456539140696009</v>
      </c>
      <c r="I54">
        <f t="shared" si="2"/>
        <v>28.576015769007643</v>
      </c>
    </row>
    <row r="55" spans="1:9" x14ac:dyDescent="0.2">
      <c r="A55" s="4">
        <f t="shared" si="0"/>
        <v>2</v>
      </c>
      <c r="B55" s="4">
        <v>51</v>
      </c>
      <c r="C55" s="5">
        <v>40594</v>
      </c>
      <c r="D55" s="4">
        <v>6.98</v>
      </c>
      <c r="E55" s="4">
        <v>0</v>
      </c>
      <c r="F55" s="4">
        <v>488</v>
      </c>
      <c r="G55">
        <f>Constant2*Display^E55*VLOOKUP(D55,PricePoint_Factors,2)*VLOOKUP(A55,MonthFactors,2)*Trend^B55</f>
        <v>480.11466749285171</v>
      </c>
      <c r="H55">
        <f t="shared" si="1"/>
        <v>-7.8853325071482914</v>
      </c>
      <c r="I55">
        <f t="shared" si="2"/>
        <v>62.178468748289561</v>
      </c>
    </row>
    <row r="56" spans="1:9" x14ac:dyDescent="0.2">
      <c r="A56" s="4">
        <f t="shared" si="0"/>
        <v>2</v>
      </c>
      <c r="B56" s="4">
        <v>52</v>
      </c>
      <c r="C56" s="5">
        <v>40595</v>
      </c>
      <c r="D56" s="4">
        <v>5.95</v>
      </c>
      <c r="E56" s="4">
        <v>0</v>
      </c>
      <c r="F56" s="4">
        <v>630</v>
      </c>
      <c r="G56">
        <f>Constant2*Display^E56*VLOOKUP(D56,PricePoint_Factors,2)*VLOOKUP(A56,MonthFactors,2)*Trend^B56</f>
        <v>646.64074396678052</v>
      </c>
      <c r="H56">
        <f t="shared" si="1"/>
        <v>16.640743966780519</v>
      </c>
      <c r="I56">
        <f t="shared" si="2"/>
        <v>276.91435976794224</v>
      </c>
    </row>
    <row r="57" spans="1:9" x14ac:dyDescent="0.2">
      <c r="A57" s="4">
        <f t="shared" si="0"/>
        <v>2</v>
      </c>
      <c r="B57" s="4">
        <v>53</v>
      </c>
      <c r="C57" s="5">
        <v>40596</v>
      </c>
      <c r="D57" s="4">
        <v>5.95</v>
      </c>
      <c r="E57" s="4">
        <v>0</v>
      </c>
      <c r="F57" s="4">
        <v>659</v>
      </c>
      <c r="G57">
        <f>Constant2*Display^E57*VLOOKUP(D57,PricePoint_Factors,2)*VLOOKUP(A57,MonthFactors,2)*Trend^B57</f>
        <v>646.72671274914148</v>
      </c>
      <c r="H57">
        <f t="shared" si="1"/>
        <v>-12.273287250858516</v>
      </c>
      <c r="I57">
        <f t="shared" si="2"/>
        <v>150.63357994208619</v>
      </c>
    </row>
    <row r="58" spans="1:9" x14ac:dyDescent="0.2">
      <c r="A58" s="4">
        <f t="shared" si="0"/>
        <v>2</v>
      </c>
      <c r="B58" s="4">
        <v>54</v>
      </c>
      <c r="C58" s="5">
        <v>40597</v>
      </c>
      <c r="D58" s="4">
        <v>6.98</v>
      </c>
      <c r="E58" s="4">
        <v>0</v>
      </c>
      <c r="F58" s="4">
        <v>474</v>
      </c>
      <c r="G58">
        <f>Constant2*Display^E58*VLOOKUP(D58,PricePoint_Factors,2)*VLOOKUP(A58,MonthFactors,2)*Trend^B58</f>
        <v>480.30618199922827</v>
      </c>
      <c r="H58">
        <f t="shared" si="1"/>
        <v>6.3061819992282722</v>
      </c>
      <c r="I58">
        <f t="shared" si="2"/>
        <v>39.767931407390691</v>
      </c>
    </row>
    <row r="59" spans="1:9" x14ac:dyDescent="0.2">
      <c r="A59" s="4">
        <f t="shared" si="0"/>
        <v>2</v>
      </c>
      <c r="B59" s="4">
        <v>55</v>
      </c>
      <c r="C59" s="5">
        <v>40598</v>
      </c>
      <c r="D59" s="4">
        <v>5.95</v>
      </c>
      <c r="E59" s="4">
        <v>0</v>
      </c>
      <c r="F59" s="4">
        <v>636</v>
      </c>
      <c r="G59">
        <f>Constant2*Display^E59*VLOOKUP(D59,PricePoint_Factors,2)*VLOOKUP(A59,MonthFactors,2)*Trend^B59</f>
        <v>646.89868460319212</v>
      </c>
      <c r="H59">
        <f t="shared" si="1"/>
        <v>10.898684603192123</v>
      </c>
      <c r="I59">
        <f t="shared" si="2"/>
        <v>118.78132607985705</v>
      </c>
    </row>
    <row r="60" spans="1:9" x14ac:dyDescent="0.2">
      <c r="A60" s="4">
        <f t="shared" si="0"/>
        <v>2</v>
      </c>
      <c r="B60" s="4">
        <v>56</v>
      </c>
      <c r="C60" s="5">
        <v>40599</v>
      </c>
      <c r="D60" s="4">
        <v>5.95</v>
      </c>
      <c r="E60" s="4">
        <v>0</v>
      </c>
      <c r="F60" s="4">
        <v>632</v>
      </c>
      <c r="G60">
        <f>Constant2*Display^E60*VLOOKUP(D60,PricePoint_Factors,2)*VLOOKUP(A60,MonthFactors,2)*Trend^B60</f>
        <v>646.98468767792133</v>
      </c>
      <c r="H60">
        <f t="shared" si="1"/>
        <v>14.984687677921329</v>
      </c>
      <c r="I60">
        <f t="shared" si="2"/>
        <v>224.5408648048473</v>
      </c>
    </row>
    <row r="61" spans="1:9" x14ac:dyDescent="0.2">
      <c r="A61" s="4">
        <f t="shared" si="0"/>
        <v>2</v>
      </c>
      <c r="B61" s="4">
        <v>57</v>
      </c>
      <c r="C61" s="5">
        <v>40600</v>
      </c>
      <c r="D61" s="4">
        <v>6.1</v>
      </c>
      <c r="E61" s="4">
        <v>0</v>
      </c>
      <c r="F61" s="4">
        <v>519</v>
      </c>
      <c r="G61">
        <f>Constant2*Display^E61*VLOOKUP(D61,PricePoint_Factors,2)*VLOOKUP(A61,MonthFactors,2)*Trend^B61</f>
        <v>504.81519894707998</v>
      </c>
      <c r="H61">
        <f t="shared" si="1"/>
        <v>-14.184801052920022</v>
      </c>
      <c r="I61">
        <f t="shared" si="2"/>
        <v>201.20858091092097</v>
      </c>
    </row>
    <row r="62" spans="1:9" x14ac:dyDescent="0.2">
      <c r="A62" s="4">
        <f t="shared" si="0"/>
        <v>2</v>
      </c>
      <c r="B62" s="4">
        <v>58</v>
      </c>
      <c r="C62" s="5">
        <v>40601</v>
      </c>
      <c r="D62" s="4">
        <v>7.32</v>
      </c>
      <c r="E62" s="4">
        <v>0</v>
      </c>
      <c r="F62" s="4">
        <v>363</v>
      </c>
      <c r="G62">
        <f>Constant2*Display^E62*VLOOKUP(D62,PricePoint_Factors,2)*VLOOKUP(A62,MonthFactors,2)*Trend^B62</f>
        <v>364.63773785832581</v>
      </c>
      <c r="H62">
        <f t="shared" si="1"/>
        <v>1.6377378583258064</v>
      </c>
      <c r="I62">
        <f t="shared" si="2"/>
        <v>2.6821852925935992</v>
      </c>
    </row>
    <row r="63" spans="1:9" x14ac:dyDescent="0.2">
      <c r="A63" s="4">
        <f t="shared" si="0"/>
        <v>2</v>
      </c>
      <c r="B63" s="4">
        <v>59</v>
      </c>
      <c r="C63" s="5">
        <v>40602</v>
      </c>
      <c r="D63" s="4">
        <v>7.32</v>
      </c>
      <c r="E63" s="4">
        <v>0</v>
      </c>
      <c r="F63" s="4">
        <v>360</v>
      </c>
      <c r="G63">
        <f>Constant2*Display^E63*VLOOKUP(D63,PricePoint_Factors,2)*VLOOKUP(A63,MonthFactors,2)*Trend^B63</f>
        <v>364.68621525882827</v>
      </c>
      <c r="H63">
        <f t="shared" si="1"/>
        <v>4.6862152588282697</v>
      </c>
      <c r="I63">
        <f t="shared" si="2"/>
        <v>21.960613452074906</v>
      </c>
    </row>
    <row r="64" spans="1:9" x14ac:dyDescent="0.2">
      <c r="A64" s="4">
        <f t="shared" si="0"/>
        <v>3</v>
      </c>
      <c r="B64" s="4">
        <v>60</v>
      </c>
      <c r="C64" s="5">
        <v>40603</v>
      </c>
      <c r="D64" s="4">
        <v>7.32</v>
      </c>
      <c r="E64" s="4">
        <v>0</v>
      </c>
      <c r="F64" s="4">
        <v>291</v>
      </c>
      <c r="G64">
        <f>Constant2*Display^E64*VLOOKUP(D64,PricePoint_Factors,2)*VLOOKUP(A64,MonthFactors,2)*Trend^B64</f>
        <v>284.69297990205797</v>
      </c>
      <c r="H64">
        <f t="shared" si="1"/>
        <v>-6.3070200979420292</v>
      </c>
      <c r="I64">
        <f t="shared" si="2"/>
        <v>39.778502515844686</v>
      </c>
    </row>
    <row r="65" spans="1:9" x14ac:dyDescent="0.2">
      <c r="A65" s="4">
        <f t="shared" si="0"/>
        <v>3</v>
      </c>
      <c r="B65" s="4">
        <v>61</v>
      </c>
      <c r="C65" s="5">
        <v>40604</v>
      </c>
      <c r="D65" s="4">
        <v>6.1</v>
      </c>
      <c r="E65" s="4">
        <v>0</v>
      </c>
      <c r="F65" s="4">
        <v>387</v>
      </c>
      <c r="G65">
        <f>Constant2*Display^E65*VLOOKUP(D65,PricePoint_Factors,2)*VLOOKUP(A65,MonthFactors,2)*Trend^B65</f>
        <v>394.24213242082948</v>
      </c>
      <c r="H65">
        <f t="shared" si="1"/>
        <v>7.2421324208294777</v>
      </c>
      <c r="I65">
        <f t="shared" si="2"/>
        <v>52.448482000829429</v>
      </c>
    </row>
    <row r="66" spans="1:9" x14ac:dyDescent="0.2">
      <c r="A66" s="4">
        <f t="shared" si="0"/>
        <v>3</v>
      </c>
      <c r="B66" s="4">
        <v>62</v>
      </c>
      <c r="C66" s="5">
        <v>40605</v>
      </c>
      <c r="D66" s="4">
        <v>7.32</v>
      </c>
      <c r="E66" s="4">
        <v>0</v>
      </c>
      <c r="F66" s="4">
        <v>284</v>
      </c>
      <c r="G66">
        <f>Constant2*Display^E66*VLOOKUP(D66,PricePoint_Factors,2)*VLOOKUP(A66,MonthFactors,2)*Trend^B66</f>
        <v>284.76868294419904</v>
      </c>
      <c r="H66">
        <f t="shared" si="1"/>
        <v>0.76868294419904259</v>
      </c>
      <c r="I66">
        <f t="shared" si="2"/>
        <v>0.59087346870250845</v>
      </c>
    </row>
    <row r="67" spans="1:9" x14ac:dyDescent="0.2">
      <c r="A67" s="4">
        <f t="shared" si="0"/>
        <v>3</v>
      </c>
      <c r="B67" s="4">
        <v>63</v>
      </c>
      <c r="C67" s="5">
        <v>40606</v>
      </c>
      <c r="D67" s="4">
        <v>5.95</v>
      </c>
      <c r="E67" s="4">
        <v>0</v>
      </c>
      <c r="F67" s="4">
        <v>505</v>
      </c>
      <c r="G67">
        <f>Constant2*Display^E67*VLOOKUP(D67,PricePoint_Factors,2)*VLOOKUP(A67,MonthFactors,2)*Trend^B67</f>
        <v>505.47283164472481</v>
      </c>
      <c r="H67">
        <f t="shared" si="1"/>
        <v>0.47283164472480621</v>
      </c>
      <c r="I67">
        <f t="shared" si="2"/>
        <v>0.22356976425316535</v>
      </c>
    </row>
    <row r="68" spans="1:9" x14ac:dyDescent="0.2">
      <c r="A68" s="4">
        <f t="shared" si="0"/>
        <v>3</v>
      </c>
      <c r="B68" s="4">
        <v>64</v>
      </c>
      <c r="C68" s="5">
        <v>40607</v>
      </c>
      <c r="D68" s="4">
        <v>6.1</v>
      </c>
      <c r="E68" s="4">
        <v>0</v>
      </c>
      <c r="F68" s="4">
        <v>384</v>
      </c>
      <c r="G68">
        <f>Constant2*Display^E68*VLOOKUP(D68,PricePoint_Factors,2)*VLOOKUP(A68,MonthFactors,2)*Trend^B68</f>
        <v>394.39939295148088</v>
      </c>
      <c r="H68">
        <f t="shared" si="1"/>
        <v>10.399392951480877</v>
      </c>
      <c r="I68">
        <f t="shared" si="2"/>
        <v>108.14737375931014</v>
      </c>
    </row>
    <row r="69" spans="1:9" x14ac:dyDescent="0.2">
      <c r="A69" s="4">
        <f t="shared" si="0"/>
        <v>3</v>
      </c>
      <c r="B69" s="4">
        <v>65</v>
      </c>
      <c r="C69" s="5">
        <v>40608</v>
      </c>
      <c r="D69" s="4">
        <v>6.2</v>
      </c>
      <c r="E69" s="4">
        <v>0</v>
      </c>
      <c r="F69" s="4">
        <v>389</v>
      </c>
      <c r="G69">
        <f>Constant2*Display^E69*VLOOKUP(D69,PricePoint_Factors,2)*VLOOKUP(A69,MonthFactors,2)*Trend^B69</f>
        <v>388.38773266693948</v>
      </c>
      <c r="H69">
        <f t="shared" si="1"/>
        <v>-0.61226733306051528</v>
      </c>
      <c r="I69">
        <f t="shared" si="2"/>
        <v>0.37487128713303597</v>
      </c>
    </row>
    <row r="70" spans="1:9" x14ac:dyDescent="0.2">
      <c r="A70" s="4">
        <f t="shared" ref="A70:A133" si="3">MONTH(C70)</f>
        <v>3</v>
      </c>
      <c r="B70" s="4">
        <v>66</v>
      </c>
      <c r="C70" s="5">
        <v>40609</v>
      </c>
      <c r="D70" s="4">
        <v>7.32</v>
      </c>
      <c r="E70" s="4">
        <v>0</v>
      </c>
      <c r="F70" s="4">
        <v>285</v>
      </c>
      <c r="G70">
        <f>Constant2*Display^E70*VLOOKUP(D70,PricePoint_Factors,2)*VLOOKUP(A70,MonthFactors,2)*Trend^B70</f>
        <v>284.92014942468671</v>
      </c>
      <c r="H70">
        <f t="shared" ref="H70:H133" si="4">G70-F70</f>
        <v>-7.9850575313287209E-2</v>
      </c>
      <c r="I70">
        <f t="shared" ref="I70:I133" si="5">H70^2</f>
        <v>6.3761143778629523E-3</v>
      </c>
    </row>
    <row r="71" spans="1:9" x14ac:dyDescent="0.2">
      <c r="A71" s="4">
        <f t="shared" si="3"/>
        <v>3</v>
      </c>
      <c r="B71" s="4">
        <v>67</v>
      </c>
      <c r="C71" s="5">
        <v>40610</v>
      </c>
      <c r="D71" s="4">
        <v>6.1</v>
      </c>
      <c r="E71" s="4">
        <v>1</v>
      </c>
      <c r="F71" s="4">
        <v>440</v>
      </c>
      <c r="G71">
        <f>Constant2*Display^E71*VLOOKUP(D71,PricePoint_Factors,2)*VLOOKUP(A71,MonthFactors,2)*Trend^B71</f>
        <v>438.08686824495402</v>
      </c>
      <c r="H71">
        <f t="shared" si="4"/>
        <v>-1.9131317550459812</v>
      </c>
      <c r="I71">
        <f t="shared" si="5"/>
        <v>3.6600731121653163</v>
      </c>
    </row>
    <row r="72" spans="1:9" x14ac:dyDescent="0.2">
      <c r="A72" s="4">
        <f t="shared" si="3"/>
        <v>3</v>
      </c>
      <c r="B72" s="4">
        <v>68</v>
      </c>
      <c r="C72" s="5">
        <v>40611</v>
      </c>
      <c r="D72" s="4">
        <v>6.98</v>
      </c>
      <c r="E72" s="4">
        <v>0</v>
      </c>
      <c r="F72" s="4">
        <v>373</v>
      </c>
      <c r="G72">
        <f>Constant2*Display^E72*VLOOKUP(D72,PricePoint_Factors,2)*VLOOKUP(A72,MonthFactors,2)*Trend^B72</f>
        <v>375.60047388375955</v>
      </c>
      <c r="H72">
        <f t="shared" si="4"/>
        <v>2.6004738837595482</v>
      </c>
      <c r="I72">
        <f t="shared" si="5"/>
        <v>6.7624644201154682</v>
      </c>
    </row>
    <row r="73" spans="1:9" x14ac:dyDescent="0.2">
      <c r="A73" s="4">
        <f t="shared" si="3"/>
        <v>3</v>
      </c>
      <c r="B73" s="4">
        <v>69</v>
      </c>
      <c r="C73" s="5">
        <v>40612</v>
      </c>
      <c r="D73" s="4">
        <v>7.12</v>
      </c>
      <c r="E73" s="4">
        <v>0</v>
      </c>
      <c r="F73" s="4">
        <v>290</v>
      </c>
      <c r="G73">
        <f>Constant2*Display^E73*VLOOKUP(D73,PricePoint_Factors,2)*VLOOKUP(A73,MonthFactors,2)*Trend^B73</f>
        <v>293.77574295230238</v>
      </c>
      <c r="H73">
        <f t="shared" si="4"/>
        <v>3.7757429523023802</v>
      </c>
      <c r="I73">
        <f t="shared" si="5"/>
        <v>14.256234841861094</v>
      </c>
    </row>
    <row r="74" spans="1:9" x14ac:dyDescent="0.2">
      <c r="A74" s="4">
        <f t="shared" si="3"/>
        <v>3</v>
      </c>
      <c r="B74" s="4">
        <v>70</v>
      </c>
      <c r="C74" s="5">
        <v>40613</v>
      </c>
      <c r="D74" s="4">
        <v>6.98</v>
      </c>
      <c r="E74" s="4">
        <v>0</v>
      </c>
      <c r="F74" s="4">
        <v>376</v>
      </c>
      <c r="G74">
        <f>Constant2*Display^E74*VLOOKUP(D74,PricePoint_Factors,2)*VLOOKUP(A74,MonthFactors,2)*Trend^B74</f>
        <v>375.70035024359248</v>
      </c>
      <c r="H74">
        <f t="shared" si="4"/>
        <v>-0.29964975640751845</v>
      </c>
      <c r="I74">
        <f t="shared" si="5"/>
        <v>8.9789976515085149E-2</v>
      </c>
    </row>
    <row r="75" spans="1:9" x14ac:dyDescent="0.2">
      <c r="A75" s="4">
        <f t="shared" si="3"/>
        <v>3</v>
      </c>
      <c r="B75" s="4">
        <v>71</v>
      </c>
      <c r="C75" s="5">
        <v>40614</v>
      </c>
      <c r="D75" s="4">
        <v>7.12</v>
      </c>
      <c r="E75" s="4">
        <v>1</v>
      </c>
      <c r="F75" s="4">
        <v>320</v>
      </c>
      <c r="G75">
        <f>Constant2*Display^E75*VLOOKUP(D75,PricePoint_Factors,2)*VLOOKUP(A75,MonthFactors,2)*Trend^B75</f>
        <v>326.27379660836056</v>
      </c>
      <c r="H75">
        <f t="shared" si="4"/>
        <v>6.2737966083605556</v>
      </c>
      <c r="I75">
        <f t="shared" si="5"/>
        <v>39.360523883076411</v>
      </c>
    </row>
    <row r="76" spans="1:9" x14ac:dyDescent="0.2">
      <c r="A76" s="4">
        <f t="shared" si="3"/>
        <v>3</v>
      </c>
      <c r="B76" s="4">
        <v>72</v>
      </c>
      <c r="C76" s="5">
        <v>40615</v>
      </c>
      <c r="D76" s="4">
        <v>7.52</v>
      </c>
      <c r="E76" s="4">
        <v>0</v>
      </c>
      <c r="F76" s="4">
        <v>273</v>
      </c>
      <c r="G76">
        <f>Constant2*Display^E76*VLOOKUP(D76,PricePoint_Factors,2)*VLOOKUP(A76,MonthFactors,2)*Trend^B76</f>
        <v>274.26712854801394</v>
      </c>
      <c r="H76">
        <f t="shared" si="4"/>
        <v>1.2671285480139431</v>
      </c>
      <c r="I76">
        <f t="shared" si="5"/>
        <v>1.6056147571919239</v>
      </c>
    </row>
    <row r="77" spans="1:9" x14ac:dyDescent="0.2">
      <c r="A77" s="4">
        <f t="shared" si="3"/>
        <v>3</v>
      </c>
      <c r="B77" s="4">
        <v>73</v>
      </c>
      <c r="C77" s="5">
        <v>40616</v>
      </c>
      <c r="D77" s="4">
        <v>5.95</v>
      </c>
      <c r="E77" s="4">
        <v>0</v>
      </c>
      <c r="F77" s="4">
        <v>512</v>
      </c>
      <c r="G77">
        <f>Constant2*Display^E77*VLOOKUP(D77,PricePoint_Factors,2)*VLOOKUP(A77,MonthFactors,2)*Trend^B77</f>
        <v>506.14524350265032</v>
      </c>
      <c r="H77">
        <f t="shared" si="4"/>
        <v>-5.8547564973496833</v>
      </c>
      <c r="I77">
        <f t="shared" si="5"/>
        <v>34.278173643258334</v>
      </c>
    </row>
    <row r="78" spans="1:9" x14ac:dyDescent="0.2">
      <c r="A78" s="4">
        <f t="shared" si="3"/>
        <v>3</v>
      </c>
      <c r="B78" s="4">
        <v>74</v>
      </c>
      <c r="C78" s="5">
        <v>40617</v>
      </c>
      <c r="D78" s="4">
        <v>5.95</v>
      </c>
      <c r="E78" s="4">
        <v>0</v>
      </c>
      <c r="F78" s="4">
        <v>489</v>
      </c>
      <c r="G78">
        <f>Constant2*Display^E78*VLOOKUP(D78,PricePoint_Factors,2)*VLOOKUP(A78,MonthFactors,2)*Trend^B78</f>
        <v>506.21253386547954</v>
      </c>
      <c r="H78">
        <f t="shared" si="4"/>
        <v>17.212533865479543</v>
      </c>
      <c r="I78">
        <f t="shared" si="5"/>
        <v>296.27132207028012</v>
      </c>
    </row>
    <row r="79" spans="1:9" x14ac:dyDescent="0.2">
      <c r="A79" s="4">
        <f t="shared" si="3"/>
        <v>3</v>
      </c>
      <c r="B79" s="4">
        <v>75</v>
      </c>
      <c r="C79" s="5">
        <v>40618</v>
      </c>
      <c r="D79" s="4">
        <v>6.2</v>
      </c>
      <c r="E79" s="4">
        <v>0</v>
      </c>
      <c r="F79" s="4">
        <v>379</v>
      </c>
      <c r="G79">
        <f>Constant2*Display^E79*VLOOKUP(D79,PricePoint_Factors,2)*VLOOKUP(A79,MonthFactors,2)*Trend^B79</f>
        <v>388.90439053768631</v>
      </c>
      <c r="H79">
        <f t="shared" si="4"/>
        <v>9.9043905376863108</v>
      </c>
      <c r="I79">
        <f t="shared" si="5"/>
        <v>98.096951923010124</v>
      </c>
    </row>
    <row r="80" spans="1:9" x14ac:dyDescent="0.2">
      <c r="A80" s="4">
        <f t="shared" si="3"/>
        <v>3</v>
      </c>
      <c r="B80" s="4">
        <v>76</v>
      </c>
      <c r="C80" s="5">
        <v>40619</v>
      </c>
      <c r="D80" s="4">
        <v>6.2</v>
      </c>
      <c r="E80" s="4">
        <v>0</v>
      </c>
      <c r="F80" s="4">
        <v>398</v>
      </c>
      <c r="G80">
        <f>Constant2*Display^E80*VLOOKUP(D80,PricePoint_Factors,2)*VLOOKUP(A80,MonthFactors,2)*Trend^B80</f>
        <v>388.95609411068466</v>
      </c>
      <c r="H80">
        <f t="shared" si="4"/>
        <v>-9.0439058893153401</v>
      </c>
      <c r="I80">
        <f t="shared" si="5"/>
        <v>81.792233734792688</v>
      </c>
    </row>
    <row r="81" spans="1:9" x14ac:dyDescent="0.2">
      <c r="A81" s="4">
        <f t="shared" si="3"/>
        <v>3</v>
      </c>
      <c r="B81" s="4">
        <v>77</v>
      </c>
      <c r="C81" s="5">
        <v>40620</v>
      </c>
      <c r="D81" s="4">
        <v>7.12</v>
      </c>
      <c r="E81" s="4">
        <v>0</v>
      </c>
      <c r="F81" s="4">
        <v>299</v>
      </c>
      <c r="G81">
        <f>Constant2*Display^E81*VLOOKUP(D81,PricePoint_Factors,2)*VLOOKUP(A81,MonthFactors,2)*Trend^B81</f>
        <v>294.08834061049311</v>
      </c>
      <c r="H81">
        <f t="shared" si="4"/>
        <v>-4.9116593895068945</v>
      </c>
      <c r="I81">
        <f t="shared" si="5"/>
        <v>24.12439795853124</v>
      </c>
    </row>
    <row r="82" spans="1:9" x14ac:dyDescent="0.2">
      <c r="A82" s="4">
        <f t="shared" si="3"/>
        <v>3</v>
      </c>
      <c r="B82" s="4">
        <v>78</v>
      </c>
      <c r="C82" s="5">
        <v>40621</v>
      </c>
      <c r="D82" s="4">
        <v>7.32</v>
      </c>
      <c r="E82" s="4">
        <v>1</v>
      </c>
      <c r="F82" s="4">
        <v>309</v>
      </c>
      <c r="G82">
        <f>Constant2*Display^E82*VLOOKUP(D82,PricePoint_Factors,2)*VLOOKUP(A82,MonthFactors,2)*Trend^B82</f>
        <v>316.85952637925743</v>
      </c>
      <c r="H82">
        <f t="shared" si="4"/>
        <v>7.8595263792574315</v>
      </c>
      <c r="I82">
        <f t="shared" si="5"/>
        <v>61.772154906243429</v>
      </c>
    </row>
    <row r="83" spans="1:9" x14ac:dyDescent="0.2">
      <c r="A83" s="4">
        <f t="shared" si="3"/>
        <v>3</v>
      </c>
      <c r="B83" s="4">
        <v>79</v>
      </c>
      <c r="C83" s="5">
        <v>40622</v>
      </c>
      <c r="D83" s="4">
        <v>6.98</v>
      </c>
      <c r="E83" s="4">
        <v>1</v>
      </c>
      <c r="F83" s="4">
        <v>408</v>
      </c>
      <c r="G83">
        <f>Constant2*Display^E83*VLOOKUP(D83,PricePoint_Factors,2)*VLOOKUP(A83,MonthFactors,2)*Trend^B83</f>
        <v>417.64953538697773</v>
      </c>
      <c r="H83">
        <f t="shared" si="4"/>
        <v>9.6495353869777318</v>
      </c>
      <c r="I83">
        <f t="shared" si="5"/>
        <v>93.113533184535484</v>
      </c>
    </row>
    <row r="84" spans="1:9" x14ac:dyDescent="0.2">
      <c r="A84" s="4">
        <f t="shared" si="3"/>
        <v>3</v>
      </c>
      <c r="B84" s="4">
        <v>80</v>
      </c>
      <c r="C84" s="5">
        <v>40623</v>
      </c>
      <c r="D84" s="4">
        <v>6.98</v>
      </c>
      <c r="E84" s="4">
        <v>1</v>
      </c>
      <c r="F84" s="4">
        <v>429</v>
      </c>
      <c r="G84">
        <f>Constant2*Display^E84*VLOOKUP(D84,PricePoint_Factors,2)*VLOOKUP(A84,MonthFactors,2)*Trend^B84</f>
        <v>417.70506053343013</v>
      </c>
      <c r="H84">
        <f t="shared" si="4"/>
        <v>-11.294939466569872</v>
      </c>
      <c r="I84">
        <f t="shared" si="5"/>
        <v>127.5756575534777</v>
      </c>
    </row>
    <row r="85" spans="1:9" x14ac:dyDescent="0.2">
      <c r="A85" s="4">
        <f t="shared" si="3"/>
        <v>3</v>
      </c>
      <c r="B85" s="4">
        <v>81</v>
      </c>
      <c r="C85" s="5">
        <v>40624</v>
      </c>
      <c r="D85" s="4">
        <v>5.95</v>
      </c>
      <c r="E85" s="4">
        <v>1</v>
      </c>
      <c r="F85" s="4">
        <v>550</v>
      </c>
      <c r="G85">
        <f>Constant2*Display^E85*VLOOKUP(D85,PricePoint_Factors,2)*VLOOKUP(A85,MonthFactors,2)*Trend^B85</f>
        <v>562.58458528773826</v>
      </c>
      <c r="H85">
        <f t="shared" si="4"/>
        <v>12.584585287738264</v>
      </c>
      <c r="I85">
        <f t="shared" si="5"/>
        <v>158.37178686435837</v>
      </c>
    </row>
    <row r="86" spans="1:9" x14ac:dyDescent="0.2">
      <c r="A86" s="4">
        <f t="shared" si="3"/>
        <v>3</v>
      </c>
      <c r="B86" s="4">
        <v>82</v>
      </c>
      <c r="C86" s="5">
        <v>40625</v>
      </c>
      <c r="D86" s="4">
        <v>7.32</v>
      </c>
      <c r="E86" s="4">
        <v>0</v>
      </c>
      <c r="F86" s="4">
        <v>291</v>
      </c>
      <c r="G86">
        <f>Constant2*Display^E86*VLOOKUP(D86,PricePoint_Factors,2)*VLOOKUP(A86,MonthFactors,2)*Trend^B86</f>
        <v>285.52682141493295</v>
      </c>
      <c r="H86">
        <f t="shared" si="4"/>
        <v>-5.4731785850670462</v>
      </c>
      <c r="I86">
        <f t="shared" si="5"/>
        <v>29.955683824036516</v>
      </c>
    </row>
    <row r="87" spans="1:9" x14ac:dyDescent="0.2">
      <c r="A87" s="4">
        <f t="shared" si="3"/>
        <v>3</v>
      </c>
      <c r="B87" s="4">
        <v>83</v>
      </c>
      <c r="C87" s="5">
        <v>40626</v>
      </c>
      <c r="D87" s="4">
        <v>7.12</v>
      </c>
      <c r="E87" s="4">
        <v>0</v>
      </c>
      <c r="F87" s="4">
        <v>297</v>
      </c>
      <c r="G87">
        <f>Constant2*Display^E87*VLOOKUP(D87,PricePoint_Factors,2)*VLOOKUP(A87,MonthFactors,2)*Trend^B87</f>
        <v>294.32300712025432</v>
      </c>
      <c r="H87">
        <f t="shared" si="4"/>
        <v>-2.6769928797456828</v>
      </c>
      <c r="I87">
        <f t="shared" si="5"/>
        <v>7.1662908782090833</v>
      </c>
    </row>
    <row r="88" spans="1:9" x14ac:dyDescent="0.2">
      <c r="A88" s="4">
        <f t="shared" si="3"/>
        <v>3</v>
      </c>
      <c r="B88" s="4">
        <v>84</v>
      </c>
      <c r="C88" s="5">
        <v>40627</v>
      </c>
      <c r="D88" s="4">
        <v>6.98</v>
      </c>
      <c r="E88" s="4">
        <v>1</v>
      </c>
      <c r="F88" s="4">
        <v>431</v>
      </c>
      <c r="G88">
        <f>Constant2*Display^E88*VLOOKUP(D88,PricePoint_Factors,2)*VLOOKUP(A88,MonthFactors,2)*Trend^B88</f>
        <v>417.92723494792938</v>
      </c>
      <c r="H88">
        <f t="shared" si="4"/>
        <v>-13.072765052070622</v>
      </c>
      <c r="I88">
        <f t="shared" si="5"/>
        <v>170.89718610663903</v>
      </c>
    </row>
    <row r="89" spans="1:9" x14ac:dyDescent="0.2">
      <c r="A89" s="4">
        <f t="shared" si="3"/>
        <v>3</v>
      </c>
      <c r="B89" s="4">
        <v>85</v>
      </c>
      <c r="C89" s="5">
        <v>40628</v>
      </c>
      <c r="D89" s="4">
        <v>6.98</v>
      </c>
      <c r="E89" s="4">
        <v>1</v>
      </c>
      <c r="F89" s="4">
        <v>416</v>
      </c>
      <c r="G89">
        <f>Constant2*Display^E89*VLOOKUP(D89,PricePoint_Factors,2)*VLOOKUP(A89,MonthFactors,2)*Trend^B89</f>
        <v>417.98279701363458</v>
      </c>
      <c r="H89">
        <f t="shared" si="4"/>
        <v>1.9827970136345812</v>
      </c>
      <c r="I89">
        <f t="shared" si="5"/>
        <v>3.9314839972782134</v>
      </c>
    </row>
    <row r="90" spans="1:9" x14ac:dyDescent="0.2">
      <c r="A90" s="4">
        <f t="shared" si="3"/>
        <v>3</v>
      </c>
      <c r="B90" s="4">
        <v>86</v>
      </c>
      <c r="C90" s="5">
        <v>40629</v>
      </c>
      <c r="D90" s="4">
        <v>6.98</v>
      </c>
      <c r="E90" s="4">
        <v>0</v>
      </c>
      <c r="F90" s="4">
        <v>386</v>
      </c>
      <c r="G90">
        <f>Constant2*Display^E90*VLOOKUP(D90,PricePoint_Factors,2)*VLOOKUP(A90,MonthFactors,2)*Trend^B90</f>
        <v>376.50031781232616</v>
      </c>
      <c r="H90">
        <f t="shared" si="4"/>
        <v>-9.4996821876738409</v>
      </c>
      <c r="I90">
        <f t="shared" si="5"/>
        <v>90.24396166680765</v>
      </c>
    </row>
    <row r="91" spans="1:9" x14ac:dyDescent="0.2">
      <c r="A91" s="4">
        <f t="shared" si="3"/>
        <v>3</v>
      </c>
      <c r="B91" s="4">
        <v>87</v>
      </c>
      <c r="C91" s="5">
        <v>40630</v>
      </c>
      <c r="D91" s="4">
        <v>7.32</v>
      </c>
      <c r="E91" s="4">
        <v>0</v>
      </c>
      <c r="F91" s="4">
        <v>289</v>
      </c>
      <c r="G91">
        <f>Constant2*Display^E91*VLOOKUP(D91,PricePoint_Factors,2)*VLOOKUP(A91,MonthFactors,2)*Trend^B91</f>
        <v>285.71667119621748</v>
      </c>
      <c r="H91">
        <f t="shared" si="4"/>
        <v>-3.2833288037825241</v>
      </c>
      <c r="I91">
        <f t="shared" si="5"/>
        <v>10.780248033747981</v>
      </c>
    </row>
    <row r="92" spans="1:9" x14ac:dyDescent="0.2">
      <c r="A92" s="4">
        <f t="shared" si="3"/>
        <v>3</v>
      </c>
      <c r="B92" s="4">
        <v>88</v>
      </c>
      <c r="C92" s="5">
        <v>40631</v>
      </c>
      <c r="D92" s="4">
        <v>6.98</v>
      </c>
      <c r="E92" s="4">
        <v>0</v>
      </c>
      <c r="F92" s="4">
        <v>383</v>
      </c>
      <c r="G92">
        <f>Constant2*Display^E92*VLOOKUP(D92,PricePoint_Factors,2)*VLOOKUP(A92,MonthFactors,2)*Trend^B92</f>
        <v>376.60043345070721</v>
      </c>
      <c r="H92">
        <f t="shared" si="4"/>
        <v>-6.3995665492927856</v>
      </c>
      <c r="I92">
        <f t="shared" si="5"/>
        <v>40.954452018827169</v>
      </c>
    </row>
    <row r="93" spans="1:9" x14ac:dyDescent="0.2">
      <c r="A93" s="4">
        <f t="shared" si="3"/>
        <v>3</v>
      </c>
      <c r="B93" s="4">
        <v>89</v>
      </c>
      <c r="C93" s="5">
        <v>40632</v>
      </c>
      <c r="D93" s="4">
        <v>7.12</v>
      </c>
      <c r="E93" s="4">
        <v>0</v>
      </c>
      <c r="F93" s="4">
        <v>292</v>
      </c>
      <c r="G93">
        <f>Constant2*Display^E93*VLOOKUP(D93,PricePoint_Factors,2)*VLOOKUP(A93,MonthFactors,2)*Trend^B93</f>
        <v>294.55786088113445</v>
      </c>
      <c r="H93">
        <f t="shared" si="4"/>
        <v>2.5578608811344452</v>
      </c>
      <c r="I93">
        <f t="shared" si="5"/>
        <v>6.5426522872378801</v>
      </c>
    </row>
    <row r="94" spans="1:9" x14ac:dyDescent="0.2">
      <c r="A94" s="4">
        <f t="shared" si="3"/>
        <v>3</v>
      </c>
      <c r="B94" s="4">
        <v>90</v>
      </c>
      <c r="C94" s="5">
        <v>40633</v>
      </c>
      <c r="D94" s="4">
        <v>6.98</v>
      </c>
      <c r="E94" s="4">
        <v>0</v>
      </c>
      <c r="F94" s="4">
        <v>375</v>
      </c>
      <c r="G94">
        <f>Constant2*Display^E94*VLOOKUP(D94,PricePoint_Factors,2)*VLOOKUP(A94,MonthFactors,2)*Trend^B94</f>
        <v>376.70057571095435</v>
      </c>
      <c r="H94">
        <f t="shared" si="4"/>
        <v>1.7005757109543538</v>
      </c>
      <c r="I94">
        <f t="shared" si="5"/>
        <v>2.891957748687906</v>
      </c>
    </row>
    <row r="95" spans="1:9" x14ac:dyDescent="0.2">
      <c r="A95" s="4">
        <f t="shared" si="3"/>
        <v>4</v>
      </c>
      <c r="B95" s="4">
        <v>91</v>
      </c>
      <c r="C95" s="5">
        <v>40634</v>
      </c>
      <c r="D95" s="4">
        <v>6.1</v>
      </c>
      <c r="E95" s="4">
        <v>1</v>
      </c>
      <c r="F95" s="4">
        <v>548</v>
      </c>
      <c r="G95">
        <f>Constant2*Display^E95*VLOOKUP(D95,PricePoint_Factors,2)*VLOOKUP(A95,MonthFactors,2)*Trend^B95</f>
        <v>544.43404767956758</v>
      </c>
      <c r="H95">
        <f t="shared" si="4"/>
        <v>-3.5659523204324159</v>
      </c>
      <c r="I95">
        <f t="shared" si="5"/>
        <v>12.716015951597331</v>
      </c>
    </row>
    <row r="96" spans="1:9" x14ac:dyDescent="0.2">
      <c r="A96" s="4">
        <f t="shared" si="3"/>
        <v>4</v>
      </c>
      <c r="B96" s="4">
        <v>92</v>
      </c>
      <c r="C96" s="5">
        <v>40635</v>
      </c>
      <c r="D96" s="4">
        <v>7.32</v>
      </c>
      <c r="E96" s="4">
        <v>0</v>
      </c>
      <c r="F96" s="4">
        <v>350</v>
      </c>
      <c r="G96">
        <f>Constant2*Display^E96*VLOOKUP(D96,PricePoint_Factors,2)*VLOOKUP(A96,MonthFactors,2)*Trend^B96</f>
        <v>354.1797065033827</v>
      </c>
      <c r="H96">
        <f t="shared" si="4"/>
        <v>4.1797065033827039</v>
      </c>
      <c r="I96">
        <f t="shared" si="5"/>
        <v>17.46994645441967</v>
      </c>
    </row>
    <row r="97" spans="1:9" x14ac:dyDescent="0.2">
      <c r="A97" s="4">
        <f t="shared" si="3"/>
        <v>4</v>
      </c>
      <c r="B97" s="4">
        <v>93</v>
      </c>
      <c r="C97" s="5">
        <v>40636</v>
      </c>
      <c r="D97" s="4">
        <v>6.98</v>
      </c>
      <c r="E97" s="4">
        <v>1</v>
      </c>
      <c r="F97" s="4">
        <v>524</v>
      </c>
      <c r="G97">
        <f>Constant2*Display^E97*VLOOKUP(D97,PricePoint_Factors,2)*VLOOKUP(A97,MonthFactors,2)*Trend^B97</f>
        <v>518.34594151254964</v>
      </c>
      <c r="H97">
        <f t="shared" si="4"/>
        <v>-5.6540584874503566</v>
      </c>
      <c r="I97">
        <f t="shared" si="5"/>
        <v>31.968377379509413</v>
      </c>
    </row>
    <row r="98" spans="1:9" x14ac:dyDescent="0.2">
      <c r="A98" s="4">
        <f t="shared" si="3"/>
        <v>4</v>
      </c>
      <c r="B98" s="4">
        <v>94</v>
      </c>
      <c r="C98" s="5">
        <v>40637</v>
      </c>
      <c r="D98" s="4">
        <v>6.2</v>
      </c>
      <c r="E98" s="4">
        <v>0</v>
      </c>
      <c r="F98" s="4">
        <v>491</v>
      </c>
      <c r="G98">
        <f>Constant2*Display^E98*VLOOKUP(D98,PricePoint_Factors,2)*VLOOKUP(A98,MonthFactors,2)*Trend^B98</f>
        <v>482.99119884272034</v>
      </c>
      <c r="H98">
        <f t="shared" si="4"/>
        <v>-8.0088011572796631</v>
      </c>
      <c r="I98">
        <f t="shared" si="5"/>
        <v>64.140895976844078</v>
      </c>
    </row>
    <row r="99" spans="1:9" x14ac:dyDescent="0.2">
      <c r="A99" s="4">
        <f t="shared" si="3"/>
        <v>4</v>
      </c>
      <c r="B99" s="4">
        <v>95</v>
      </c>
      <c r="C99" s="5">
        <v>40638</v>
      </c>
      <c r="D99" s="4">
        <v>5.95</v>
      </c>
      <c r="E99" s="4">
        <v>0</v>
      </c>
      <c r="F99" s="4">
        <v>633</v>
      </c>
      <c r="G99">
        <f>Constant2*Display^E99*VLOOKUP(D99,PricePoint_Factors,2)*VLOOKUP(A99,MonthFactors,2)*Trend^B99</f>
        <v>628.84662354144768</v>
      </c>
      <c r="H99">
        <f t="shared" si="4"/>
        <v>-4.1533764585523159</v>
      </c>
      <c r="I99">
        <f t="shared" si="5"/>
        <v>17.250536006456578</v>
      </c>
    </row>
    <row r="100" spans="1:9" x14ac:dyDescent="0.2">
      <c r="A100" s="4">
        <f t="shared" si="3"/>
        <v>4</v>
      </c>
      <c r="B100" s="4">
        <v>96</v>
      </c>
      <c r="C100" s="5">
        <v>40639</v>
      </c>
      <c r="D100" s="4">
        <v>5.95</v>
      </c>
      <c r="E100" s="4">
        <v>0</v>
      </c>
      <c r="F100" s="4">
        <v>632</v>
      </c>
      <c r="G100">
        <f>Constant2*Display^E100*VLOOKUP(D100,PricePoint_Factors,2)*VLOOKUP(A100,MonthFactors,2)*Trend^B100</f>
        <v>628.93022665341061</v>
      </c>
      <c r="H100">
        <f t="shared" si="4"/>
        <v>-3.0697733465893862</v>
      </c>
      <c r="I100">
        <f t="shared" si="5"/>
        <v>9.4235083994305988</v>
      </c>
    </row>
    <row r="101" spans="1:9" x14ac:dyDescent="0.2">
      <c r="A101" s="4">
        <f t="shared" si="3"/>
        <v>4</v>
      </c>
      <c r="B101" s="4">
        <v>97</v>
      </c>
      <c r="C101" s="5">
        <v>40640</v>
      </c>
      <c r="D101" s="4">
        <v>6.98</v>
      </c>
      <c r="E101" s="4">
        <v>1</v>
      </c>
      <c r="F101" s="4">
        <v>523</v>
      </c>
      <c r="G101">
        <f>Constant2*Display^E101*VLOOKUP(D101,PricePoint_Factors,2)*VLOOKUP(A101,MonthFactors,2)*Trend^B101</f>
        <v>518.62164611118817</v>
      </c>
      <c r="H101">
        <f t="shared" si="4"/>
        <v>-4.3783538888118301</v>
      </c>
      <c r="I101">
        <f t="shared" si="5"/>
        <v>19.169982775673674</v>
      </c>
    </row>
    <row r="102" spans="1:9" x14ac:dyDescent="0.2">
      <c r="A102" s="4">
        <f t="shared" si="3"/>
        <v>4</v>
      </c>
      <c r="B102" s="4">
        <v>98</v>
      </c>
      <c r="C102" s="5">
        <v>40641</v>
      </c>
      <c r="D102" s="4">
        <v>7.12</v>
      </c>
      <c r="E102" s="4">
        <v>1</v>
      </c>
      <c r="F102" s="4">
        <v>391</v>
      </c>
      <c r="G102">
        <f>Constant2*Display^E102*VLOOKUP(D102,PricePoint_Factors,2)*VLOOKUP(A102,MonthFactors,2)*Trend^B102</f>
        <v>405.63968895473789</v>
      </c>
      <c r="H102">
        <f t="shared" si="4"/>
        <v>14.639688954737892</v>
      </c>
      <c r="I102">
        <f t="shared" si="5"/>
        <v>214.32049269147464</v>
      </c>
    </row>
    <row r="103" spans="1:9" x14ac:dyDescent="0.2">
      <c r="A103" s="4">
        <f t="shared" si="3"/>
        <v>4</v>
      </c>
      <c r="B103" s="4">
        <v>99</v>
      </c>
      <c r="C103" s="5">
        <v>40642</v>
      </c>
      <c r="D103" s="4">
        <v>7.12</v>
      </c>
      <c r="E103" s="4">
        <v>0</v>
      </c>
      <c r="F103" s="4">
        <v>362</v>
      </c>
      <c r="G103">
        <f>Constant2*Display^E103*VLOOKUP(D103,PricePoint_Factors,2)*VLOOKUP(A103,MonthFactors,2)*Trend^B103</f>
        <v>365.38219491308422</v>
      </c>
      <c r="H103">
        <f t="shared" si="4"/>
        <v>3.3821949130842199</v>
      </c>
      <c r="I103">
        <f t="shared" si="5"/>
        <v>11.439242430092774</v>
      </c>
    </row>
    <row r="104" spans="1:9" x14ac:dyDescent="0.2">
      <c r="A104" s="4">
        <f t="shared" si="3"/>
        <v>4</v>
      </c>
      <c r="B104" s="4">
        <v>100</v>
      </c>
      <c r="C104" s="5">
        <v>40643</v>
      </c>
      <c r="D104" s="4">
        <v>7.52</v>
      </c>
      <c r="E104" s="4">
        <v>0</v>
      </c>
      <c r="F104" s="4">
        <v>349</v>
      </c>
      <c r="G104">
        <f>Constant2*Display^E104*VLOOKUP(D104,PricePoint_Factors,2)*VLOOKUP(A104,MonthFactors,2)*Trend^B104</f>
        <v>341.02776465579916</v>
      </c>
      <c r="H104">
        <f t="shared" si="4"/>
        <v>-7.9722353442008398</v>
      </c>
      <c r="I104">
        <f t="shared" si="5"/>
        <v>63.556536383325081</v>
      </c>
    </row>
    <row r="105" spans="1:9" x14ac:dyDescent="0.2">
      <c r="A105" s="4">
        <f t="shared" si="3"/>
        <v>4</v>
      </c>
      <c r="B105" s="4">
        <v>101</v>
      </c>
      <c r="C105" s="5">
        <v>40644</v>
      </c>
      <c r="D105" s="4">
        <v>6.1</v>
      </c>
      <c r="E105" s="4">
        <v>0</v>
      </c>
      <c r="F105" s="4">
        <v>504</v>
      </c>
      <c r="G105">
        <f>Constant2*Display^E105*VLOOKUP(D105,PricePoint_Factors,2)*VLOOKUP(A105,MonthFactors,2)*Trend^B105</f>
        <v>490.98906998069396</v>
      </c>
      <c r="H105">
        <f t="shared" si="4"/>
        <v>-13.010930019306045</v>
      </c>
      <c r="I105">
        <f t="shared" si="5"/>
        <v>169.2842999672792</v>
      </c>
    </row>
    <row r="106" spans="1:9" x14ac:dyDescent="0.2">
      <c r="A106" s="4">
        <f t="shared" si="3"/>
        <v>4</v>
      </c>
      <c r="B106" s="4">
        <v>102</v>
      </c>
      <c r="C106" s="5">
        <v>40645</v>
      </c>
      <c r="D106" s="4">
        <v>7.12</v>
      </c>
      <c r="E106" s="4">
        <v>0</v>
      </c>
      <c r="F106" s="4">
        <v>357</v>
      </c>
      <c r="G106">
        <f>Constant2*Display^E106*VLOOKUP(D106,PricePoint_Factors,2)*VLOOKUP(A106,MonthFactors,2)*Trend^B106</f>
        <v>365.52794340909031</v>
      </c>
      <c r="H106">
        <f t="shared" si="4"/>
        <v>8.5279434090903123</v>
      </c>
      <c r="I106">
        <f t="shared" si="5"/>
        <v>72.725818788646905</v>
      </c>
    </row>
    <row r="107" spans="1:9" x14ac:dyDescent="0.2">
      <c r="A107" s="4">
        <f t="shared" si="3"/>
        <v>4</v>
      </c>
      <c r="B107" s="4">
        <v>103</v>
      </c>
      <c r="C107" s="5">
        <v>40646</v>
      </c>
      <c r="D107" s="4">
        <v>5.95</v>
      </c>
      <c r="E107" s="4">
        <v>0</v>
      </c>
      <c r="F107" s="4">
        <v>623</v>
      </c>
      <c r="G107">
        <f>Constant2*Display^E107*VLOOKUP(D107,PricePoint_Factors,2)*VLOOKUP(A107,MonthFactors,2)*Trend^B107</f>
        <v>629.51575973324054</v>
      </c>
      <c r="H107">
        <f t="shared" si="4"/>
        <v>6.515759733240543</v>
      </c>
      <c r="I107">
        <f t="shared" si="5"/>
        <v>42.455124901318875</v>
      </c>
    </row>
    <row r="108" spans="1:9" x14ac:dyDescent="0.2">
      <c r="A108" s="4">
        <f t="shared" si="3"/>
        <v>4</v>
      </c>
      <c r="B108" s="4">
        <v>104</v>
      </c>
      <c r="C108" s="5">
        <v>40647</v>
      </c>
      <c r="D108" s="4">
        <v>5.95</v>
      </c>
      <c r="E108" s="4">
        <v>0</v>
      </c>
      <c r="F108" s="4">
        <v>639</v>
      </c>
      <c r="G108">
        <f>Constant2*Display^E108*VLOOKUP(D108,PricePoint_Factors,2)*VLOOKUP(A108,MonthFactors,2)*Trend^B108</f>
        <v>629.59945180468253</v>
      </c>
      <c r="H108">
        <f t="shared" si="4"/>
        <v>-9.4005481953174694</v>
      </c>
      <c r="I108">
        <f t="shared" si="5"/>
        <v>88.370306372486525</v>
      </c>
    </row>
    <row r="109" spans="1:9" x14ac:dyDescent="0.2">
      <c r="A109" s="4">
        <f t="shared" si="3"/>
        <v>4</v>
      </c>
      <c r="B109" s="4">
        <v>105</v>
      </c>
      <c r="C109" s="5">
        <v>40648</v>
      </c>
      <c r="D109" s="4">
        <v>6.98</v>
      </c>
      <c r="E109" s="4">
        <v>1</v>
      </c>
      <c r="F109" s="4">
        <v>533</v>
      </c>
      <c r="G109">
        <f>Constant2*Display^E109*VLOOKUP(D109,PricePoint_Factors,2)*VLOOKUP(A109,MonthFactors,2)*Trend^B109</f>
        <v>519.17349532253627</v>
      </c>
      <c r="H109">
        <f t="shared" si="4"/>
        <v>-13.826504677463731</v>
      </c>
      <c r="I109">
        <f t="shared" si="5"/>
        <v>191.17223159592643</v>
      </c>
    </row>
    <row r="110" spans="1:9" x14ac:dyDescent="0.2">
      <c r="A110" s="4">
        <f t="shared" si="3"/>
        <v>4</v>
      </c>
      <c r="B110" s="4">
        <v>106</v>
      </c>
      <c r="C110" s="5">
        <v>40649</v>
      </c>
      <c r="D110" s="4">
        <v>6.2</v>
      </c>
      <c r="E110" s="4">
        <v>0</v>
      </c>
      <c r="F110" s="4">
        <v>471</v>
      </c>
      <c r="G110">
        <f>Constant2*Display^E110*VLOOKUP(D110,PricePoint_Factors,2)*VLOOKUP(A110,MonthFactors,2)*Trend^B110</f>
        <v>483.76230781605557</v>
      </c>
      <c r="H110">
        <f t="shared" si="4"/>
        <v>12.762307816055568</v>
      </c>
      <c r="I110">
        <f t="shared" si="5"/>
        <v>162.87650079175305</v>
      </c>
    </row>
    <row r="111" spans="1:9" x14ac:dyDescent="0.2">
      <c r="A111" s="4">
        <f t="shared" si="3"/>
        <v>4</v>
      </c>
      <c r="B111" s="4">
        <v>107</v>
      </c>
      <c r="C111" s="5">
        <v>40650</v>
      </c>
      <c r="D111" s="4">
        <v>5.95</v>
      </c>
      <c r="E111" s="4">
        <v>0</v>
      </c>
      <c r="F111" s="4">
        <v>614</v>
      </c>
      <c r="G111">
        <f>Constant2*Display^E111*VLOOKUP(D111,PricePoint_Factors,2)*VLOOKUP(A111,MonthFactors,2)*Trend^B111</f>
        <v>629.85059478445635</v>
      </c>
      <c r="H111">
        <f t="shared" si="4"/>
        <v>15.850594784456348</v>
      </c>
      <c r="I111">
        <f t="shared" si="5"/>
        <v>251.24135502103479</v>
      </c>
    </row>
    <row r="112" spans="1:9" x14ac:dyDescent="0.2">
      <c r="A112" s="4">
        <f t="shared" si="3"/>
        <v>4</v>
      </c>
      <c r="B112" s="4">
        <v>108</v>
      </c>
      <c r="C112" s="5">
        <v>40651</v>
      </c>
      <c r="D112" s="4">
        <v>6.2</v>
      </c>
      <c r="E112" s="4">
        <v>0</v>
      </c>
      <c r="F112" s="4">
        <v>490</v>
      </c>
      <c r="G112">
        <f>Constant2*Display^E112*VLOOKUP(D112,PricePoint_Factors,2)*VLOOKUP(A112,MonthFactors,2)*Trend^B112</f>
        <v>483.89094561522944</v>
      </c>
      <c r="H112">
        <f t="shared" si="4"/>
        <v>-6.109054384770559</v>
      </c>
      <c r="I112">
        <f t="shared" si="5"/>
        <v>37.320545476084391</v>
      </c>
    </row>
    <row r="113" spans="1:9" x14ac:dyDescent="0.2">
      <c r="A113" s="4">
        <f t="shared" si="3"/>
        <v>4</v>
      </c>
      <c r="B113" s="4">
        <v>109</v>
      </c>
      <c r="C113" s="5">
        <v>40652</v>
      </c>
      <c r="D113" s="4">
        <v>6.1</v>
      </c>
      <c r="E113" s="4">
        <v>0</v>
      </c>
      <c r="F113" s="4">
        <v>481</v>
      </c>
      <c r="G113">
        <f>Constant2*Display^E113*VLOOKUP(D113,PricePoint_Factors,2)*VLOOKUP(A113,MonthFactors,2)*Trend^B113</f>
        <v>491.51151622465818</v>
      </c>
      <c r="H113">
        <f t="shared" si="4"/>
        <v>10.51151622465818</v>
      </c>
      <c r="I113">
        <f t="shared" si="5"/>
        <v>110.49197334125216</v>
      </c>
    </row>
    <row r="114" spans="1:9" x14ac:dyDescent="0.2">
      <c r="A114" s="4">
        <f t="shared" si="3"/>
        <v>4</v>
      </c>
      <c r="B114" s="4">
        <v>110</v>
      </c>
      <c r="C114" s="5">
        <v>40653</v>
      </c>
      <c r="D114" s="4">
        <v>5.95</v>
      </c>
      <c r="E114" s="4">
        <v>0</v>
      </c>
      <c r="F114" s="4">
        <v>638</v>
      </c>
      <c r="G114">
        <f>Constant2*Display^E114*VLOOKUP(D114,PricePoint_Factors,2)*VLOOKUP(A114,MonthFactors,2)*Trend^B114</f>
        <v>630.10183794347302</v>
      </c>
      <c r="H114">
        <f t="shared" si="4"/>
        <v>-7.898162056526985</v>
      </c>
      <c r="I114">
        <f t="shared" si="5"/>
        <v>62.380963871162571</v>
      </c>
    </row>
    <row r="115" spans="1:9" x14ac:dyDescent="0.2">
      <c r="A115" s="4">
        <f t="shared" si="3"/>
        <v>4</v>
      </c>
      <c r="B115" s="4">
        <v>111</v>
      </c>
      <c r="C115" s="5">
        <v>40654</v>
      </c>
      <c r="D115" s="4">
        <v>7.32</v>
      </c>
      <c r="E115" s="4">
        <v>0</v>
      </c>
      <c r="F115" s="4">
        <v>362</v>
      </c>
      <c r="G115">
        <f>Constant2*Display^E115*VLOOKUP(D115,PricePoint_Factors,2)*VLOOKUP(A115,MonthFactors,2)*Trend^B115</f>
        <v>355.075431528141</v>
      </c>
      <c r="H115">
        <f t="shared" si="4"/>
        <v>-6.9245684718590041</v>
      </c>
      <c r="I115">
        <f t="shared" si="5"/>
        <v>47.949648521463743</v>
      </c>
    </row>
    <row r="116" spans="1:9" x14ac:dyDescent="0.2">
      <c r="A116" s="4">
        <f t="shared" si="3"/>
        <v>4</v>
      </c>
      <c r="B116" s="4">
        <v>112</v>
      </c>
      <c r="C116" s="5">
        <v>40655</v>
      </c>
      <c r="D116" s="4">
        <v>7.12</v>
      </c>
      <c r="E116" s="4">
        <v>0</v>
      </c>
      <c r="F116" s="4">
        <v>362</v>
      </c>
      <c r="G116">
        <f>Constant2*Display^E116*VLOOKUP(D116,PricePoint_Factors,2)*VLOOKUP(A116,MonthFactors,2)*Trend^B116</f>
        <v>366.01419174562619</v>
      </c>
      <c r="H116">
        <f t="shared" si="4"/>
        <v>4.0141917456261922</v>
      </c>
      <c r="I116">
        <f t="shared" si="5"/>
        <v>16.113735370653455</v>
      </c>
    </row>
    <row r="117" spans="1:9" x14ac:dyDescent="0.2">
      <c r="A117" s="4">
        <f t="shared" si="3"/>
        <v>4</v>
      </c>
      <c r="B117" s="4">
        <v>113</v>
      </c>
      <c r="C117" s="5">
        <v>40656</v>
      </c>
      <c r="D117" s="4">
        <v>5.95</v>
      </c>
      <c r="E117" s="4">
        <v>0</v>
      </c>
      <c r="F117" s="4">
        <v>638</v>
      </c>
      <c r="G117">
        <f>Constant2*Display^E117*VLOOKUP(D117,PricePoint_Factors,2)*VLOOKUP(A117,MonthFactors,2)*Trend^B117</f>
        <v>630.35318132169323</v>
      </c>
      <c r="H117">
        <f t="shared" si="4"/>
        <v>-7.6468186783067722</v>
      </c>
      <c r="I117">
        <f t="shared" si="5"/>
        <v>58.473835898901328</v>
      </c>
    </row>
    <row r="118" spans="1:9" x14ac:dyDescent="0.2">
      <c r="A118" s="4">
        <f t="shared" si="3"/>
        <v>4</v>
      </c>
      <c r="B118" s="4">
        <v>114</v>
      </c>
      <c r="C118" s="5">
        <v>40657</v>
      </c>
      <c r="D118" s="4">
        <v>7.12</v>
      </c>
      <c r="E118" s="4">
        <v>1</v>
      </c>
      <c r="F118" s="4">
        <v>412</v>
      </c>
      <c r="G118">
        <f>Constant2*Display^E118*VLOOKUP(D118,PricePoint_Factors,2)*VLOOKUP(A118,MonthFactors,2)*Trend^B118</f>
        <v>406.50340546590047</v>
      </c>
      <c r="H118">
        <f t="shared" si="4"/>
        <v>-5.496594534099529</v>
      </c>
      <c r="I118">
        <f t="shared" si="5"/>
        <v>30.212551472292819</v>
      </c>
    </row>
    <row r="119" spans="1:9" x14ac:dyDescent="0.2">
      <c r="A119" s="4">
        <f t="shared" si="3"/>
        <v>4</v>
      </c>
      <c r="B119" s="4">
        <v>115</v>
      </c>
      <c r="C119" s="5">
        <v>40658</v>
      </c>
      <c r="D119" s="4">
        <v>6.1</v>
      </c>
      <c r="E119" s="4">
        <v>0</v>
      </c>
      <c r="F119" s="4">
        <v>486</v>
      </c>
      <c r="G119">
        <f>Constant2*Display^E119*VLOOKUP(D119,PricePoint_Factors,2)*VLOOKUP(A119,MonthFactors,2)*Trend^B119</f>
        <v>491.90371569703592</v>
      </c>
      <c r="H119">
        <f t="shared" si="4"/>
        <v>5.9037156970359206</v>
      </c>
      <c r="I119">
        <f t="shared" si="5"/>
        <v>34.853859031428328</v>
      </c>
    </row>
    <row r="120" spans="1:9" x14ac:dyDescent="0.2">
      <c r="A120" s="4">
        <f t="shared" si="3"/>
        <v>4</v>
      </c>
      <c r="B120" s="4">
        <v>116</v>
      </c>
      <c r="C120" s="5">
        <v>40659</v>
      </c>
      <c r="D120" s="4">
        <v>7.52</v>
      </c>
      <c r="E120" s="4">
        <v>0</v>
      </c>
      <c r="F120" s="4">
        <v>353</v>
      </c>
      <c r="G120">
        <f>Constant2*Display^E120*VLOOKUP(D120,PricePoint_Factors,2)*VLOOKUP(A120,MonthFactors,2)*Trend^B120</f>
        <v>341.75390492046887</v>
      </c>
      <c r="H120">
        <f t="shared" si="4"/>
        <v>-11.246095079531131</v>
      </c>
      <c r="I120">
        <f t="shared" si="5"/>
        <v>126.47465453785431</v>
      </c>
    </row>
    <row r="121" spans="1:9" x14ac:dyDescent="0.2">
      <c r="A121" s="4">
        <f t="shared" si="3"/>
        <v>4</v>
      </c>
      <c r="B121" s="4">
        <v>117</v>
      </c>
      <c r="C121" s="5">
        <v>40660</v>
      </c>
      <c r="D121" s="4">
        <v>7.12</v>
      </c>
      <c r="E121" s="4">
        <v>1</v>
      </c>
      <c r="F121" s="4">
        <v>392</v>
      </c>
      <c r="G121">
        <f>Constant2*Display^E121*VLOOKUP(D121,PricePoint_Factors,2)*VLOOKUP(A121,MonthFactors,2)*Trend^B121</f>
        <v>406.66555693576652</v>
      </c>
      <c r="H121">
        <f t="shared" si="4"/>
        <v>14.665556935766517</v>
      </c>
      <c r="I121">
        <f t="shared" si="5"/>
        <v>215.0785602362094</v>
      </c>
    </row>
    <row r="122" spans="1:9" x14ac:dyDescent="0.2">
      <c r="A122" s="4">
        <f t="shared" si="3"/>
        <v>4</v>
      </c>
      <c r="B122" s="4">
        <v>118</v>
      </c>
      <c r="C122" s="5">
        <v>40661</v>
      </c>
      <c r="D122" s="4">
        <v>5.95</v>
      </c>
      <c r="E122" s="4">
        <v>0</v>
      </c>
      <c r="F122" s="4">
        <v>634</v>
      </c>
      <c r="G122">
        <f>Constant2*Display^E122*VLOOKUP(D122,PricePoint_Factors,2)*VLOOKUP(A122,MonthFactors,2)*Trend^B122</f>
        <v>630.77230976998737</v>
      </c>
      <c r="H122">
        <f t="shared" si="4"/>
        <v>-3.2276902300126267</v>
      </c>
      <c r="I122">
        <f t="shared" si="5"/>
        <v>10.417984220918964</v>
      </c>
    </row>
    <row r="123" spans="1:9" x14ac:dyDescent="0.2">
      <c r="A123" s="4">
        <f t="shared" si="3"/>
        <v>4</v>
      </c>
      <c r="B123" s="4">
        <v>119</v>
      </c>
      <c r="C123" s="5">
        <v>40662</v>
      </c>
      <c r="D123" s="4">
        <v>5.95</v>
      </c>
      <c r="E123" s="4">
        <v>0</v>
      </c>
      <c r="F123" s="4">
        <v>609</v>
      </c>
      <c r="G123">
        <f>Constant2*Display^E123*VLOOKUP(D123,PricePoint_Factors,2)*VLOOKUP(A123,MonthFactors,2)*Trend^B123</f>
        <v>630.85616889566688</v>
      </c>
      <c r="H123">
        <f t="shared" si="4"/>
        <v>21.856168895666883</v>
      </c>
      <c r="I123">
        <f t="shared" si="5"/>
        <v>477.69211879591654</v>
      </c>
    </row>
    <row r="124" spans="1:9" x14ac:dyDescent="0.2">
      <c r="A124" s="4">
        <f t="shared" si="3"/>
        <v>4</v>
      </c>
      <c r="B124" s="4">
        <v>120</v>
      </c>
      <c r="C124" s="5">
        <v>40663</v>
      </c>
      <c r="D124" s="4">
        <v>6.2</v>
      </c>
      <c r="E124" s="4">
        <v>0</v>
      </c>
      <c r="F124" s="4">
        <v>494</v>
      </c>
      <c r="G124">
        <f>Constant2*Display^E124*VLOOKUP(D124,PricePoint_Factors,2)*VLOOKUP(A124,MonthFactors,2)*Trend^B124</f>
        <v>484.66349105948115</v>
      </c>
      <c r="H124">
        <f t="shared" si="4"/>
        <v>-9.3365089405188542</v>
      </c>
      <c r="I124">
        <f t="shared" si="5"/>
        <v>87.170399196388502</v>
      </c>
    </row>
    <row r="125" spans="1:9" x14ac:dyDescent="0.2">
      <c r="A125" s="4">
        <f t="shared" si="3"/>
        <v>5</v>
      </c>
      <c r="B125" s="4">
        <v>121</v>
      </c>
      <c r="C125" s="5">
        <v>40664</v>
      </c>
      <c r="D125" s="4">
        <v>5.95</v>
      </c>
      <c r="E125" s="4">
        <v>0</v>
      </c>
      <c r="F125" s="4">
        <v>695</v>
      </c>
      <c r="G125">
        <f>Constant2*Display^E125*VLOOKUP(D125,PricePoint_Factors,2)*VLOOKUP(A125,MonthFactors,2)*Trend^B125</f>
        <v>718.89812845297217</v>
      </c>
      <c r="H125">
        <f t="shared" si="4"/>
        <v>23.898128452972173</v>
      </c>
      <c r="I125">
        <f t="shared" si="5"/>
        <v>571.12054355475811</v>
      </c>
    </row>
    <row r="126" spans="1:9" x14ac:dyDescent="0.2">
      <c r="A126" s="4">
        <f t="shared" si="3"/>
        <v>5</v>
      </c>
      <c r="B126" s="4">
        <v>122</v>
      </c>
      <c r="C126" s="5">
        <v>40665</v>
      </c>
      <c r="D126" s="4">
        <v>5.95</v>
      </c>
      <c r="E126" s="4">
        <v>0</v>
      </c>
      <c r="F126" s="4">
        <v>731</v>
      </c>
      <c r="G126">
        <f>Constant2*Display^E126*VLOOKUP(D126,PricePoint_Factors,2)*VLOOKUP(A126,MonthFactors,2)*Trend^B126</f>
        <v>718.99370361943249</v>
      </c>
      <c r="H126">
        <f t="shared" si="4"/>
        <v>-12.006296380567505</v>
      </c>
      <c r="I126">
        <f t="shared" si="5"/>
        <v>144.15115277802838</v>
      </c>
    </row>
    <row r="127" spans="1:9" x14ac:dyDescent="0.2">
      <c r="A127" s="4">
        <f t="shared" si="3"/>
        <v>5</v>
      </c>
      <c r="B127" s="4">
        <v>123</v>
      </c>
      <c r="C127" s="5">
        <v>40666</v>
      </c>
      <c r="D127" s="4">
        <v>7.52</v>
      </c>
      <c r="E127" s="4">
        <v>0</v>
      </c>
      <c r="F127" s="4">
        <v>408</v>
      </c>
      <c r="G127">
        <f>Constant2*Display^E127*VLOOKUP(D127,PricePoint_Factors,2)*VLOOKUP(A127,MonthFactors,2)*Trend^B127</f>
        <v>389.70785120697207</v>
      </c>
      <c r="H127">
        <f t="shared" si="4"/>
        <v>-18.292148793027934</v>
      </c>
      <c r="I127">
        <f t="shared" si="5"/>
        <v>334.60270746627333</v>
      </c>
    </row>
    <row r="128" spans="1:9" x14ac:dyDescent="0.2">
      <c r="A128" s="4">
        <f t="shared" si="3"/>
        <v>5</v>
      </c>
      <c r="B128" s="4">
        <v>124</v>
      </c>
      <c r="C128" s="5">
        <v>40667</v>
      </c>
      <c r="D128" s="4">
        <v>6.98</v>
      </c>
      <c r="E128" s="4">
        <v>1</v>
      </c>
      <c r="F128" s="4">
        <v>606</v>
      </c>
      <c r="G128">
        <f>Constant2*Display^E128*VLOOKUP(D128,PricePoint_Factors,2)*VLOOKUP(A128,MonthFactors,2)*Trend^B128</f>
        <v>592.96763973180907</v>
      </c>
      <c r="H128">
        <f t="shared" si="4"/>
        <v>-13.032360268190928</v>
      </c>
      <c r="I128">
        <f t="shared" si="5"/>
        <v>169.8424141599215</v>
      </c>
    </row>
    <row r="129" spans="1:9" x14ac:dyDescent="0.2">
      <c r="A129" s="4">
        <f t="shared" si="3"/>
        <v>5</v>
      </c>
      <c r="B129" s="4">
        <v>125</v>
      </c>
      <c r="C129" s="5">
        <v>40668</v>
      </c>
      <c r="D129" s="4">
        <v>5.95</v>
      </c>
      <c r="E129" s="4">
        <v>0</v>
      </c>
      <c r="F129" s="4">
        <v>692</v>
      </c>
      <c r="G129">
        <f>Constant2*Display^E129*VLOOKUP(D129,PricePoint_Factors,2)*VLOOKUP(A129,MonthFactors,2)*Trend^B129</f>
        <v>719.28050536401463</v>
      </c>
      <c r="H129">
        <f t="shared" si="4"/>
        <v>27.28050536401463</v>
      </c>
      <c r="I129">
        <f t="shared" si="5"/>
        <v>744.22597291603097</v>
      </c>
    </row>
    <row r="130" spans="1:9" x14ac:dyDescent="0.2">
      <c r="A130" s="4">
        <f t="shared" si="3"/>
        <v>5</v>
      </c>
      <c r="B130" s="4">
        <v>126</v>
      </c>
      <c r="C130" s="5">
        <v>40669</v>
      </c>
      <c r="D130" s="4">
        <v>6.1</v>
      </c>
      <c r="E130" s="4">
        <v>0</v>
      </c>
      <c r="F130" s="4">
        <v>550</v>
      </c>
      <c r="G130">
        <f>Constant2*Display^E130*VLOOKUP(D130,PricePoint_Factors,2)*VLOOKUP(A130,MonthFactors,2)*Trend^B130</f>
        <v>561.22461370345377</v>
      </c>
      <c r="H130">
        <f t="shared" si="4"/>
        <v>11.22461370345377</v>
      </c>
      <c r="I130">
        <f t="shared" si="5"/>
        <v>125.99195279176215</v>
      </c>
    </row>
    <row r="131" spans="1:9" x14ac:dyDescent="0.2">
      <c r="A131" s="4">
        <f t="shared" si="3"/>
        <v>5</v>
      </c>
      <c r="B131" s="4">
        <v>127</v>
      </c>
      <c r="C131" s="5">
        <v>40670</v>
      </c>
      <c r="D131" s="4">
        <v>7.52</v>
      </c>
      <c r="E131" s="4">
        <v>1</v>
      </c>
      <c r="F131" s="4">
        <v>425</v>
      </c>
      <c r="G131">
        <f>Constant2*Display^E131*VLOOKUP(D131,PricePoint_Factors,2)*VLOOKUP(A131,MonthFactors,2)*Trend^B131</f>
        <v>432.93319556008066</v>
      </c>
      <c r="H131">
        <f t="shared" si="4"/>
        <v>7.9331955600806623</v>
      </c>
      <c r="I131">
        <f t="shared" si="5"/>
        <v>62.935591794483535</v>
      </c>
    </row>
    <row r="132" spans="1:9" x14ac:dyDescent="0.2">
      <c r="A132" s="4">
        <f t="shared" si="3"/>
        <v>5</v>
      </c>
      <c r="B132" s="4">
        <v>128</v>
      </c>
      <c r="C132" s="5">
        <v>40671</v>
      </c>
      <c r="D132" s="4">
        <v>6.98</v>
      </c>
      <c r="E132" s="4">
        <v>1</v>
      </c>
      <c r="F132" s="4">
        <v>585</v>
      </c>
      <c r="G132">
        <f>Constant2*Display^E132*VLOOKUP(D132,PricePoint_Factors,2)*VLOOKUP(A132,MonthFactors,2)*Trend^B132</f>
        <v>593.28303509236855</v>
      </c>
      <c r="H132">
        <f t="shared" si="4"/>
        <v>8.2830350923685501</v>
      </c>
      <c r="I132">
        <f t="shared" si="5"/>
        <v>68.608670341408882</v>
      </c>
    </row>
    <row r="133" spans="1:9" x14ac:dyDescent="0.2">
      <c r="A133" s="4">
        <f t="shared" si="3"/>
        <v>5</v>
      </c>
      <c r="B133" s="4">
        <v>129</v>
      </c>
      <c r="C133" s="5">
        <v>40672</v>
      </c>
      <c r="D133" s="4">
        <v>6.2</v>
      </c>
      <c r="E133" s="4">
        <v>0</v>
      </c>
      <c r="F133" s="4">
        <v>545</v>
      </c>
      <c r="G133">
        <f>Constant2*Display^E133*VLOOKUP(D133,PricePoint_Factors,2)*VLOOKUP(A133,MonthFactors,2)*Trend^B133</f>
        <v>552.81706949638203</v>
      </c>
      <c r="H133">
        <f t="shared" si="4"/>
        <v>7.8170694963820324</v>
      </c>
      <c r="I133">
        <f t="shared" si="5"/>
        <v>61.106575511266442</v>
      </c>
    </row>
    <row r="134" spans="1:9" x14ac:dyDescent="0.2">
      <c r="A134" s="4">
        <f t="shared" ref="A134:A197" si="6">MONTH(C134)</f>
        <v>5</v>
      </c>
      <c r="B134" s="4">
        <v>130</v>
      </c>
      <c r="C134" s="5">
        <v>40673</v>
      </c>
      <c r="D134" s="4">
        <v>6.98</v>
      </c>
      <c r="E134" s="4">
        <v>0</v>
      </c>
      <c r="F134" s="4">
        <v>546</v>
      </c>
      <c r="G134">
        <f>Constant2*Display^E134*VLOOKUP(D134,PricePoint_Factors,2)*VLOOKUP(A134,MonthFactors,2)*Trend^B134</f>
        <v>534.47402462959519</v>
      </c>
      <c r="H134">
        <f t="shared" ref="H134:H197" si="7">G134-F134</f>
        <v>-11.525975370404808</v>
      </c>
      <c r="I134">
        <f t="shared" ref="I134:I197" si="8">H134^2</f>
        <v>132.84810823917826</v>
      </c>
    </row>
    <row r="135" spans="1:9" x14ac:dyDescent="0.2">
      <c r="A135" s="4">
        <f t="shared" si="6"/>
        <v>5</v>
      </c>
      <c r="B135" s="4">
        <v>131</v>
      </c>
      <c r="C135" s="5">
        <v>40674</v>
      </c>
      <c r="D135" s="4">
        <v>7.12</v>
      </c>
      <c r="E135" s="4">
        <v>0</v>
      </c>
      <c r="F135" s="4">
        <v>416</v>
      </c>
      <c r="G135">
        <f>Constant2*Display^E135*VLOOKUP(D135,PricePoint_Factors,2)*VLOOKUP(A135,MonthFactors,2)*Trend^B135</f>
        <v>418.03861973523357</v>
      </c>
      <c r="H135">
        <f t="shared" si="7"/>
        <v>2.0386197352335671</v>
      </c>
      <c r="I135">
        <f t="shared" si="8"/>
        <v>4.1559704248837797</v>
      </c>
    </row>
    <row r="136" spans="1:9" x14ac:dyDescent="0.2">
      <c r="A136" s="4">
        <f t="shared" si="6"/>
        <v>5</v>
      </c>
      <c r="B136" s="4">
        <v>132</v>
      </c>
      <c r="C136" s="5">
        <v>40675</v>
      </c>
      <c r="D136" s="4">
        <v>7.32</v>
      </c>
      <c r="E136" s="4">
        <v>1</v>
      </c>
      <c r="F136" s="4">
        <v>444</v>
      </c>
      <c r="G136">
        <f>Constant2*Display^E136*VLOOKUP(D136,PricePoint_Factors,2)*VLOOKUP(A136,MonthFactors,2)*Trend^B136</f>
        <v>450.40724424019709</v>
      </c>
      <c r="H136">
        <f t="shared" si="7"/>
        <v>6.4072442401970875</v>
      </c>
      <c r="I136">
        <f t="shared" si="8"/>
        <v>41.052778753538753</v>
      </c>
    </row>
    <row r="137" spans="1:9" x14ac:dyDescent="0.2">
      <c r="A137" s="4">
        <f t="shared" si="6"/>
        <v>5</v>
      </c>
      <c r="B137" s="4">
        <v>133</v>
      </c>
      <c r="C137" s="5">
        <v>40676</v>
      </c>
      <c r="D137" s="4">
        <v>7.32</v>
      </c>
      <c r="E137" s="4">
        <v>0</v>
      </c>
      <c r="F137" s="4">
        <v>407</v>
      </c>
      <c r="G137">
        <f>Constant2*Display^E137*VLOOKUP(D137,PricePoint_Factors,2)*VLOOKUP(A137,MonthFactors,2)*Trend^B137</f>
        <v>405.70681811069034</v>
      </c>
      <c r="H137">
        <f t="shared" si="7"/>
        <v>-1.2931818893096647</v>
      </c>
      <c r="I137">
        <f t="shared" si="8"/>
        <v>1.6723193988385139</v>
      </c>
    </row>
    <row r="138" spans="1:9" x14ac:dyDescent="0.2">
      <c r="A138" s="4">
        <f t="shared" si="6"/>
        <v>5</v>
      </c>
      <c r="B138" s="4">
        <v>134</v>
      </c>
      <c r="C138" s="5">
        <v>40677</v>
      </c>
      <c r="D138" s="4">
        <v>6.98</v>
      </c>
      <c r="E138" s="4">
        <v>0</v>
      </c>
      <c r="F138" s="4">
        <v>539</v>
      </c>
      <c r="G138">
        <f>Constant2*Display^E138*VLOOKUP(D138,PricePoint_Factors,2)*VLOOKUP(A138,MonthFactors,2)*Trend^B138</f>
        <v>534.75830764339332</v>
      </c>
      <c r="H138">
        <f t="shared" si="7"/>
        <v>-4.2416923566066771</v>
      </c>
      <c r="I138">
        <f t="shared" si="8"/>
        <v>17.991954048095504</v>
      </c>
    </row>
    <row r="139" spans="1:9" x14ac:dyDescent="0.2">
      <c r="A139" s="4">
        <f t="shared" si="6"/>
        <v>5</v>
      </c>
      <c r="B139" s="4">
        <v>135</v>
      </c>
      <c r="C139" s="5">
        <v>40678</v>
      </c>
      <c r="D139" s="4">
        <v>5.95</v>
      </c>
      <c r="E139" s="4">
        <v>0</v>
      </c>
      <c r="F139" s="4">
        <v>721</v>
      </c>
      <c r="G139">
        <f>Constant2*Display^E139*VLOOKUP(D139,PricePoint_Factors,2)*VLOOKUP(A139,MonthFactors,2)*Trend^B139</f>
        <v>720.23733768160457</v>
      </c>
      <c r="H139">
        <f t="shared" si="7"/>
        <v>-0.76266231839542797</v>
      </c>
      <c r="I139">
        <f t="shared" si="8"/>
        <v>0.5816538119002892</v>
      </c>
    </row>
    <row r="140" spans="1:9" x14ac:dyDescent="0.2">
      <c r="A140" s="4">
        <f t="shared" si="6"/>
        <v>5</v>
      </c>
      <c r="B140" s="4">
        <v>136</v>
      </c>
      <c r="C140" s="5">
        <v>40679</v>
      </c>
      <c r="D140" s="4">
        <v>6.2</v>
      </c>
      <c r="E140" s="4">
        <v>0</v>
      </c>
      <c r="F140" s="4">
        <v>556</v>
      </c>
      <c r="G140">
        <f>Constant2*Display^E140*VLOOKUP(D140,PricePoint_Factors,2)*VLOOKUP(A140,MonthFactors,2)*Trend^B140</f>
        <v>553.33174134322144</v>
      </c>
      <c r="H140">
        <f t="shared" si="7"/>
        <v>-2.668258656778562</v>
      </c>
      <c r="I140">
        <f t="shared" si="8"/>
        <v>7.1196042594737357</v>
      </c>
    </row>
    <row r="141" spans="1:9" x14ac:dyDescent="0.2">
      <c r="A141" s="4">
        <f t="shared" si="6"/>
        <v>5</v>
      </c>
      <c r="B141" s="4">
        <v>137</v>
      </c>
      <c r="C141" s="5">
        <v>40680</v>
      </c>
      <c r="D141" s="4">
        <v>7.52</v>
      </c>
      <c r="E141" s="4">
        <v>0</v>
      </c>
      <c r="F141" s="4">
        <v>388</v>
      </c>
      <c r="G141">
        <f>Constant2*Display^E141*VLOOKUP(D141,PricePoint_Factors,2)*VLOOKUP(A141,MonthFactors,2)*Trend^B141</f>
        <v>390.43382381720841</v>
      </c>
      <c r="H141">
        <f t="shared" si="7"/>
        <v>2.4338238172084061</v>
      </c>
      <c r="I141">
        <f t="shared" si="8"/>
        <v>5.9234983732108972</v>
      </c>
    </row>
    <row r="142" spans="1:9" x14ac:dyDescent="0.2">
      <c r="A142" s="4">
        <f t="shared" si="6"/>
        <v>5</v>
      </c>
      <c r="B142" s="4">
        <v>138</v>
      </c>
      <c r="C142" s="5">
        <v>40681</v>
      </c>
      <c r="D142" s="4">
        <v>5.95</v>
      </c>
      <c r="E142" s="4">
        <v>1</v>
      </c>
      <c r="F142" s="4">
        <v>805</v>
      </c>
      <c r="G142">
        <f>Constant2*Display^E142*VLOOKUP(D142,PricePoint_Factors,2)*VLOOKUP(A142,MonthFactors,2)*Trend^B142</f>
        <v>800.01776193614432</v>
      </c>
      <c r="H142">
        <f t="shared" si="7"/>
        <v>-4.9822380638556751</v>
      </c>
      <c r="I142">
        <f t="shared" si="8"/>
        <v>24.822696124932346</v>
      </c>
    </row>
    <row r="143" spans="1:9" x14ac:dyDescent="0.2">
      <c r="A143" s="4">
        <f t="shared" si="6"/>
        <v>5</v>
      </c>
      <c r="B143" s="4">
        <v>139</v>
      </c>
      <c r="C143" s="5">
        <v>40682</v>
      </c>
      <c r="D143" s="4">
        <v>7.32</v>
      </c>
      <c r="E143" s="4">
        <v>0</v>
      </c>
      <c r="F143" s="4">
        <v>407</v>
      </c>
      <c r="G143">
        <f>Constant2*Display^E143*VLOOKUP(D143,PricePoint_Factors,2)*VLOOKUP(A143,MonthFactors,2)*Trend^B143</f>
        <v>406.03055009814256</v>
      </c>
      <c r="H143">
        <f t="shared" si="7"/>
        <v>-0.96944990185744473</v>
      </c>
      <c r="I143">
        <f t="shared" si="8"/>
        <v>0.93983311221140919</v>
      </c>
    </row>
    <row r="144" spans="1:9" x14ac:dyDescent="0.2">
      <c r="A144" s="4">
        <f t="shared" si="6"/>
        <v>5</v>
      </c>
      <c r="B144" s="4">
        <v>140</v>
      </c>
      <c r="C144" s="5">
        <v>40683</v>
      </c>
      <c r="D144" s="4">
        <v>5.95</v>
      </c>
      <c r="E144" s="4">
        <v>0</v>
      </c>
      <c r="F144" s="4">
        <v>726</v>
      </c>
      <c r="G144">
        <f>Constant2*Display^E144*VLOOKUP(D144,PricePoint_Factors,2)*VLOOKUP(A144,MonthFactors,2)*Trend^B144</f>
        <v>720.71623104914988</v>
      </c>
      <c r="H144">
        <f t="shared" si="7"/>
        <v>-5.2837689508501171</v>
      </c>
      <c r="I144">
        <f t="shared" si="8"/>
        <v>27.918214325967746</v>
      </c>
    </row>
    <row r="145" spans="1:9" x14ac:dyDescent="0.2">
      <c r="A145" s="4">
        <f t="shared" si="6"/>
        <v>5</v>
      </c>
      <c r="B145" s="4">
        <v>141</v>
      </c>
      <c r="C145" s="5">
        <v>40684</v>
      </c>
      <c r="D145" s="4">
        <v>7.12</v>
      </c>
      <c r="E145" s="4">
        <v>1</v>
      </c>
      <c r="F145" s="4">
        <v>468</v>
      </c>
      <c r="G145">
        <f>Constant2*Display^E145*VLOOKUP(D145,PricePoint_Factors,2)*VLOOKUP(A145,MonthFactors,2)*Trend^B145</f>
        <v>464.77690757701225</v>
      </c>
      <c r="H145">
        <f t="shared" si="7"/>
        <v>-3.2230924229877473</v>
      </c>
      <c r="I145">
        <f t="shared" si="8"/>
        <v>10.388324767121029</v>
      </c>
    </row>
    <row r="146" spans="1:9" x14ac:dyDescent="0.2">
      <c r="A146" s="4">
        <f t="shared" si="6"/>
        <v>5</v>
      </c>
      <c r="B146" s="4">
        <v>142</v>
      </c>
      <c r="C146" s="5">
        <v>40685</v>
      </c>
      <c r="D146" s="4">
        <v>7.32</v>
      </c>
      <c r="E146" s="4">
        <v>0</v>
      </c>
      <c r="F146" s="4">
        <v>416</v>
      </c>
      <c r="G146">
        <f>Constant2*Display^E146*VLOOKUP(D146,PricePoint_Factors,2)*VLOOKUP(A146,MonthFactors,2)*Trend^B146</f>
        <v>406.19251294918791</v>
      </c>
      <c r="H146">
        <f t="shared" si="7"/>
        <v>-9.8074870508120853</v>
      </c>
      <c r="I146">
        <f t="shared" si="8"/>
        <v>96.186802251846728</v>
      </c>
    </row>
    <row r="147" spans="1:9" x14ac:dyDescent="0.2">
      <c r="A147" s="4">
        <f t="shared" si="6"/>
        <v>5</v>
      </c>
      <c r="B147" s="4">
        <v>143</v>
      </c>
      <c r="C147" s="5">
        <v>40686</v>
      </c>
      <c r="D147" s="4">
        <v>6.98</v>
      </c>
      <c r="E147" s="4">
        <v>0</v>
      </c>
      <c r="F147" s="4">
        <v>527</v>
      </c>
      <c r="G147">
        <f>Constant2*Display^E147*VLOOKUP(D147,PricePoint_Factors,2)*VLOOKUP(A147,MonthFactors,2)*Trend^B147</f>
        <v>535.39849740178988</v>
      </c>
      <c r="H147">
        <f t="shared" si="7"/>
        <v>8.3984974017898821</v>
      </c>
      <c r="I147">
        <f t="shared" si="8"/>
        <v>70.534758607871396</v>
      </c>
    </row>
    <row r="148" spans="1:9" x14ac:dyDescent="0.2">
      <c r="A148" s="4">
        <f t="shared" si="6"/>
        <v>5</v>
      </c>
      <c r="B148" s="4">
        <v>144</v>
      </c>
      <c r="C148" s="5">
        <v>40687</v>
      </c>
      <c r="D148" s="4">
        <v>6.2</v>
      </c>
      <c r="E148" s="4">
        <v>0</v>
      </c>
      <c r="F148" s="4">
        <v>536</v>
      </c>
      <c r="G148">
        <f>Constant2*Display^E148*VLOOKUP(D148,PricePoint_Factors,2)*VLOOKUP(A148,MonthFactors,2)*Trend^B148</f>
        <v>553.92052449055757</v>
      </c>
      <c r="H148">
        <f t="shared" si="7"/>
        <v>17.920524490557568</v>
      </c>
      <c r="I148">
        <f t="shared" si="8"/>
        <v>321.14519801667359</v>
      </c>
    </row>
    <row r="149" spans="1:9" x14ac:dyDescent="0.2">
      <c r="A149" s="4">
        <f t="shared" si="6"/>
        <v>5</v>
      </c>
      <c r="B149" s="4">
        <v>145</v>
      </c>
      <c r="C149" s="5">
        <v>40688</v>
      </c>
      <c r="D149" s="4">
        <v>7.12</v>
      </c>
      <c r="E149" s="4">
        <v>0</v>
      </c>
      <c r="F149" s="4">
        <v>407</v>
      </c>
      <c r="G149">
        <f>Constant2*Display^E149*VLOOKUP(D149,PricePoint_Factors,2)*VLOOKUP(A149,MonthFactors,2)*Trend^B149</f>
        <v>418.81736870579903</v>
      </c>
      <c r="H149">
        <f t="shared" si="7"/>
        <v>11.817368705799026</v>
      </c>
      <c r="I149">
        <f t="shared" si="8"/>
        <v>139.65020312879815</v>
      </c>
    </row>
    <row r="150" spans="1:9" x14ac:dyDescent="0.2">
      <c r="A150" s="4">
        <f t="shared" si="6"/>
        <v>5</v>
      </c>
      <c r="B150" s="4">
        <v>146</v>
      </c>
      <c r="C150" s="5">
        <v>40689</v>
      </c>
      <c r="D150" s="4">
        <v>7.32</v>
      </c>
      <c r="E150" s="4">
        <v>0</v>
      </c>
      <c r="F150" s="4">
        <v>416</v>
      </c>
      <c r="G150">
        <f>Constant2*Display^E150*VLOOKUP(D150,PricePoint_Factors,2)*VLOOKUP(A150,MonthFactors,2)*Trend^B150</f>
        <v>406.4085639197537</v>
      </c>
      <c r="H150">
        <f t="shared" si="7"/>
        <v>-9.5914360802462966</v>
      </c>
      <c r="I150">
        <f t="shared" si="8"/>
        <v>91.995646081450445</v>
      </c>
    </row>
    <row r="151" spans="1:9" x14ac:dyDescent="0.2">
      <c r="A151" s="4">
        <f t="shared" si="6"/>
        <v>5</v>
      </c>
      <c r="B151" s="4">
        <v>147</v>
      </c>
      <c r="C151" s="5">
        <v>40690</v>
      </c>
      <c r="D151" s="4">
        <v>5.95</v>
      </c>
      <c r="E151" s="4">
        <v>1</v>
      </c>
      <c r="F151" s="4">
        <v>762</v>
      </c>
      <c r="G151">
        <f>Constant2*Display^E151*VLOOKUP(D151,PricePoint_Factors,2)*VLOOKUP(A151,MonthFactors,2)*Trend^B151</f>
        <v>800.97550896018561</v>
      </c>
      <c r="H151">
        <f t="shared" si="7"/>
        <v>38.975508960185607</v>
      </c>
      <c r="I151">
        <f t="shared" si="8"/>
        <v>1519.0902987055085</v>
      </c>
    </row>
    <row r="152" spans="1:9" x14ac:dyDescent="0.2">
      <c r="A152" s="4">
        <f t="shared" si="6"/>
        <v>5</v>
      </c>
      <c r="B152" s="4">
        <v>148</v>
      </c>
      <c r="C152" s="5">
        <v>40691</v>
      </c>
      <c r="D152" s="4">
        <v>5.95</v>
      </c>
      <c r="E152" s="4">
        <v>1</v>
      </c>
      <c r="F152" s="4">
        <v>780</v>
      </c>
      <c r="G152">
        <f>Constant2*Display^E152*VLOOKUP(D152,PricePoint_Factors,2)*VLOOKUP(A152,MonthFactors,2)*Trend^B152</f>
        <v>801.08199604725644</v>
      </c>
      <c r="H152">
        <f t="shared" si="7"/>
        <v>21.081996047256439</v>
      </c>
      <c r="I152">
        <f t="shared" si="8"/>
        <v>444.45055733653612</v>
      </c>
    </row>
    <row r="153" spans="1:9" x14ac:dyDescent="0.2">
      <c r="A153" s="4">
        <f t="shared" si="6"/>
        <v>5</v>
      </c>
      <c r="B153" s="4">
        <v>149</v>
      </c>
      <c r="C153" s="5">
        <v>40692</v>
      </c>
      <c r="D153" s="4">
        <v>7.12</v>
      </c>
      <c r="E153" s="4">
        <v>0</v>
      </c>
      <c r="F153" s="4">
        <v>416</v>
      </c>
      <c r="G153">
        <f>Constant2*Display^E153*VLOOKUP(D153,PricePoint_Factors,2)*VLOOKUP(A153,MonthFactors,2)*Trend^B153</f>
        <v>419.04013474927365</v>
      </c>
      <c r="H153">
        <f t="shared" si="7"/>
        <v>3.0401347492736477</v>
      </c>
      <c r="I153">
        <f t="shared" si="8"/>
        <v>9.2424192937411451</v>
      </c>
    </row>
    <row r="154" spans="1:9" x14ac:dyDescent="0.2">
      <c r="A154" s="4">
        <f t="shared" si="6"/>
        <v>5</v>
      </c>
      <c r="B154" s="4">
        <v>150</v>
      </c>
      <c r="C154" s="5">
        <v>40693</v>
      </c>
      <c r="D154" s="4">
        <v>6.98</v>
      </c>
      <c r="E154" s="4">
        <v>1</v>
      </c>
      <c r="F154" s="4">
        <v>606</v>
      </c>
      <c r="G154">
        <f>Constant2*Display^E154*VLOOKUP(D154,PricePoint_Factors,2)*VLOOKUP(A154,MonthFactors,2)*Trend^B154</f>
        <v>595.02071061817412</v>
      </c>
      <c r="H154">
        <f t="shared" si="7"/>
        <v>-10.979289381825879</v>
      </c>
      <c r="I154">
        <f t="shared" si="8"/>
        <v>120.54479532987449</v>
      </c>
    </row>
    <row r="155" spans="1:9" x14ac:dyDescent="0.2">
      <c r="A155" s="4">
        <f t="shared" si="6"/>
        <v>5</v>
      </c>
      <c r="B155" s="4">
        <v>151</v>
      </c>
      <c r="C155" s="5">
        <v>40694</v>
      </c>
      <c r="D155" s="4">
        <v>7.52</v>
      </c>
      <c r="E155" s="4">
        <v>0</v>
      </c>
      <c r="F155" s="4">
        <v>392</v>
      </c>
      <c r="G155">
        <f>Constant2*Display^E155*VLOOKUP(D155,PricePoint_Factors,2)*VLOOKUP(A155,MonthFactors,2)*Trend^B155</f>
        <v>391.16114881546838</v>
      </c>
      <c r="H155">
        <f t="shared" si="7"/>
        <v>-0.83885118453162022</v>
      </c>
      <c r="I155">
        <f t="shared" si="8"/>
        <v>0.70367130979010239</v>
      </c>
    </row>
    <row r="156" spans="1:9" x14ac:dyDescent="0.2">
      <c r="A156" s="4">
        <f t="shared" si="6"/>
        <v>6</v>
      </c>
      <c r="B156" s="4">
        <v>152</v>
      </c>
      <c r="C156" s="5">
        <v>40695</v>
      </c>
      <c r="D156" s="4">
        <v>5.95</v>
      </c>
      <c r="E156" s="4">
        <v>1</v>
      </c>
      <c r="F156" s="4">
        <v>802</v>
      </c>
      <c r="G156">
        <f>Constant2*Display^E156*VLOOKUP(D156,PricePoint_Factors,2)*VLOOKUP(A156,MonthFactors,2)*Trend^B156</f>
        <v>800.65860151790991</v>
      </c>
      <c r="H156">
        <f t="shared" si="7"/>
        <v>-1.3413984820900851</v>
      </c>
      <c r="I156">
        <f t="shared" si="8"/>
        <v>1.7993498877535843</v>
      </c>
    </row>
    <row r="157" spans="1:9" x14ac:dyDescent="0.2">
      <c r="A157" s="4">
        <f t="shared" si="6"/>
        <v>6</v>
      </c>
      <c r="B157" s="4">
        <v>153</v>
      </c>
      <c r="C157" s="5">
        <v>40696</v>
      </c>
      <c r="D157" s="4">
        <v>6.1</v>
      </c>
      <c r="E157" s="4">
        <v>0</v>
      </c>
      <c r="F157" s="4">
        <v>563</v>
      </c>
      <c r="G157">
        <f>Constant2*Display^E157*VLOOKUP(D157,PricePoint_Factors,2)*VLOOKUP(A157,MonthFactors,2)*Trend^B157</f>
        <v>562.64569291976454</v>
      </c>
      <c r="H157">
        <f t="shared" si="7"/>
        <v>-0.35430708023545776</v>
      </c>
      <c r="I157">
        <f t="shared" si="8"/>
        <v>0.1255335071049751</v>
      </c>
    </row>
    <row r="158" spans="1:9" x14ac:dyDescent="0.2">
      <c r="A158" s="4">
        <f t="shared" si="6"/>
        <v>6</v>
      </c>
      <c r="B158" s="4">
        <v>154</v>
      </c>
      <c r="C158" s="5">
        <v>40697</v>
      </c>
      <c r="D158" s="4">
        <v>7.52</v>
      </c>
      <c r="E158" s="4">
        <v>0</v>
      </c>
      <c r="F158" s="4">
        <v>390</v>
      </c>
      <c r="G158">
        <f>Constant2*Display^E158*VLOOKUP(D158,PricePoint_Factors,2)*VLOOKUP(A158,MonthFactors,2)*Trend^B158</f>
        <v>390.90243985967749</v>
      </c>
      <c r="H158">
        <f t="shared" si="7"/>
        <v>0.90243985967748586</v>
      </c>
      <c r="I158">
        <f t="shared" si="8"/>
        <v>0.81439770033472036</v>
      </c>
    </row>
    <row r="159" spans="1:9" x14ac:dyDescent="0.2">
      <c r="A159" s="4">
        <f t="shared" si="6"/>
        <v>6</v>
      </c>
      <c r="B159" s="4">
        <v>155</v>
      </c>
      <c r="C159" s="5">
        <v>40698</v>
      </c>
      <c r="D159" s="4">
        <v>7.12</v>
      </c>
      <c r="E159" s="4">
        <v>0</v>
      </c>
      <c r="F159" s="4">
        <v>407</v>
      </c>
      <c r="G159">
        <f>Constant2*Display^E159*VLOOKUP(D159,PricePoint_Factors,2)*VLOOKUP(A159,MonthFactors,2)*Trend^B159</f>
        <v>418.93002872489069</v>
      </c>
      <c r="H159">
        <f t="shared" si="7"/>
        <v>11.93002872489069</v>
      </c>
      <c r="I159">
        <f t="shared" si="8"/>
        <v>142.32558537671699</v>
      </c>
    </row>
    <row r="160" spans="1:9" x14ac:dyDescent="0.2">
      <c r="A160" s="4">
        <f t="shared" si="6"/>
        <v>6</v>
      </c>
      <c r="B160" s="4">
        <v>156</v>
      </c>
      <c r="C160" s="5">
        <v>40699</v>
      </c>
      <c r="D160" s="4">
        <v>5.95</v>
      </c>
      <c r="E160" s="4">
        <v>0</v>
      </c>
      <c r="F160" s="4">
        <v>697</v>
      </c>
      <c r="G160">
        <f>Constant2*Display^E160*VLOOKUP(D160,PricePoint_Factors,2)*VLOOKUP(A160,MonthFactors,2)*Trend^B160</f>
        <v>721.4853475994455</v>
      </c>
      <c r="H160">
        <f t="shared" si="7"/>
        <v>24.485347599445504</v>
      </c>
      <c r="I160">
        <f t="shared" si="8"/>
        <v>599.53224706567175</v>
      </c>
    </row>
    <row r="161" spans="1:9" x14ac:dyDescent="0.2">
      <c r="A161" s="4">
        <f t="shared" si="6"/>
        <v>6</v>
      </c>
      <c r="B161" s="4">
        <v>157</v>
      </c>
      <c r="C161" s="5">
        <v>40700</v>
      </c>
      <c r="D161" s="4">
        <v>6.98</v>
      </c>
      <c r="E161" s="4">
        <v>0</v>
      </c>
      <c r="F161" s="4">
        <v>543</v>
      </c>
      <c r="G161">
        <f>Constant2*Display^E161*VLOOKUP(D161,PricePoint_Factors,2)*VLOOKUP(A161,MonthFactors,2)*Trend^B161</f>
        <v>535.8273685662532</v>
      </c>
      <c r="H161">
        <f t="shared" si="7"/>
        <v>-7.1726314337468011</v>
      </c>
      <c r="I161">
        <f t="shared" si="8"/>
        <v>51.446641684372693</v>
      </c>
    </row>
    <row r="162" spans="1:9" x14ac:dyDescent="0.2">
      <c r="A162" s="4">
        <f t="shared" si="6"/>
        <v>6</v>
      </c>
      <c r="B162" s="4">
        <v>158</v>
      </c>
      <c r="C162" s="5">
        <v>40701</v>
      </c>
      <c r="D162" s="4">
        <v>6.98</v>
      </c>
      <c r="E162" s="4">
        <v>1</v>
      </c>
      <c r="F162" s="4">
        <v>610</v>
      </c>
      <c r="G162">
        <f>Constant2*Display^E162*VLOOKUP(D162,PricePoint_Factors,2)*VLOOKUP(A162,MonthFactors,2)*Trend^B162</f>
        <v>595.02254541796844</v>
      </c>
      <c r="H162">
        <f t="shared" si="7"/>
        <v>-14.977454582031555</v>
      </c>
      <c r="I162">
        <f t="shared" si="8"/>
        <v>224.32414575681804</v>
      </c>
    </row>
    <row r="163" spans="1:9" x14ac:dyDescent="0.2">
      <c r="A163" s="4">
        <f t="shared" si="6"/>
        <v>6</v>
      </c>
      <c r="B163" s="4">
        <v>159</v>
      </c>
      <c r="C163" s="5">
        <v>40702</v>
      </c>
      <c r="D163" s="4">
        <v>6.1</v>
      </c>
      <c r="E163" s="4">
        <v>1</v>
      </c>
      <c r="F163" s="4">
        <v>627</v>
      </c>
      <c r="G163">
        <f>Constant2*Display^E163*VLOOKUP(D163,PricePoint_Factors,2)*VLOOKUP(A163,MonthFactors,2)*Trend^B163</f>
        <v>625.21904502997415</v>
      </c>
      <c r="H163">
        <f t="shared" si="7"/>
        <v>-1.7809549700258458</v>
      </c>
      <c r="I163">
        <f t="shared" si="8"/>
        <v>3.1718006052597612</v>
      </c>
    </row>
    <row r="164" spans="1:9" x14ac:dyDescent="0.2">
      <c r="A164" s="4">
        <f t="shared" si="6"/>
        <v>6</v>
      </c>
      <c r="B164" s="4">
        <v>160</v>
      </c>
      <c r="C164" s="5">
        <v>40703</v>
      </c>
      <c r="D164" s="4">
        <v>7.52</v>
      </c>
      <c r="E164" s="4">
        <v>0</v>
      </c>
      <c r="F164" s="4">
        <v>392</v>
      </c>
      <c r="G164">
        <f>Constant2*Display^E164*VLOOKUP(D164,PricePoint_Factors,2)*VLOOKUP(A164,MonthFactors,2)*Trend^B164</f>
        <v>391.21435875802155</v>
      </c>
      <c r="H164">
        <f t="shared" si="7"/>
        <v>-0.78564124197845331</v>
      </c>
      <c r="I164">
        <f t="shared" si="8"/>
        <v>0.61723216109744661</v>
      </c>
    </row>
    <row r="165" spans="1:9" x14ac:dyDescent="0.2">
      <c r="A165" s="4">
        <f t="shared" si="6"/>
        <v>6</v>
      </c>
      <c r="B165" s="4">
        <v>161</v>
      </c>
      <c r="C165" s="5">
        <v>40704</v>
      </c>
      <c r="D165" s="4">
        <v>5.95</v>
      </c>
      <c r="E165" s="4">
        <v>0</v>
      </c>
      <c r="F165" s="4">
        <v>696</v>
      </c>
      <c r="G165">
        <f>Constant2*Display^E165*VLOOKUP(D165,PricePoint_Factors,2)*VLOOKUP(A165,MonthFactors,2)*Trend^B165</f>
        <v>721.9650707818879</v>
      </c>
      <c r="H165">
        <f t="shared" si="7"/>
        <v>25.965070781887903</v>
      </c>
      <c r="I165">
        <f t="shared" si="8"/>
        <v>674.18490070844882</v>
      </c>
    </row>
    <row r="166" spans="1:9" x14ac:dyDescent="0.2">
      <c r="A166" s="4">
        <f t="shared" si="6"/>
        <v>6</v>
      </c>
      <c r="B166" s="4">
        <v>162</v>
      </c>
      <c r="C166" s="5">
        <v>40705</v>
      </c>
      <c r="D166" s="4">
        <v>5.95</v>
      </c>
      <c r="E166" s="4">
        <v>0</v>
      </c>
      <c r="F166" s="4">
        <v>733</v>
      </c>
      <c r="G166">
        <f>Constant2*Display^E166*VLOOKUP(D166,PricePoint_Factors,2)*VLOOKUP(A166,MonthFactors,2)*Trend^B166</f>
        <v>722.06105368834926</v>
      </c>
      <c r="H166">
        <f t="shared" si="7"/>
        <v>-10.938946311650739</v>
      </c>
      <c r="I166">
        <f t="shared" si="8"/>
        <v>119.6605464091773</v>
      </c>
    </row>
    <row r="167" spans="1:9" x14ac:dyDescent="0.2">
      <c r="A167" s="4">
        <f t="shared" si="6"/>
        <v>6</v>
      </c>
      <c r="B167" s="4">
        <v>163</v>
      </c>
      <c r="C167" s="5">
        <v>40706</v>
      </c>
      <c r="D167" s="4">
        <v>6.98</v>
      </c>
      <c r="E167" s="4">
        <v>0</v>
      </c>
      <c r="F167" s="4">
        <v>558</v>
      </c>
      <c r="G167">
        <f>Constant2*Display^E167*VLOOKUP(D167,PricePoint_Factors,2)*VLOOKUP(A167,MonthFactors,2)*Trend^B167</f>
        <v>536.25492967987987</v>
      </c>
      <c r="H167">
        <f t="shared" si="7"/>
        <v>-21.745070320120135</v>
      </c>
      <c r="I167">
        <f t="shared" si="8"/>
        <v>472.84808322696961</v>
      </c>
    </row>
    <row r="168" spans="1:9" x14ac:dyDescent="0.2">
      <c r="A168" s="4">
        <f t="shared" si="6"/>
        <v>6</v>
      </c>
      <c r="B168" s="4">
        <v>164</v>
      </c>
      <c r="C168" s="5">
        <v>40707</v>
      </c>
      <c r="D168" s="4">
        <v>6.98</v>
      </c>
      <c r="E168" s="4">
        <v>1</v>
      </c>
      <c r="F168" s="4">
        <v>591</v>
      </c>
      <c r="G168">
        <f>Constant2*Display^E168*VLOOKUP(D168,PricePoint_Factors,2)*VLOOKUP(A168,MonthFactors,2)*Trend^B168</f>
        <v>595.49734106499284</v>
      </c>
      <c r="H168">
        <f t="shared" si="7"/>
        <v>4.4973410649928383</v>
      </c>
      <c r="I168">
        <f t="shared" si="8"/>
        <v>20.226076654870916</v>
      </c>
    </row>
    <row r="169" spans="1:9" x14ac:dyDescent="0.2">
      <c r="A169" s="4">
        <f t="shared" si="6"/>
        <v>6</v>
      </c>
      <c r="B169" s="4">
        <v>165</v>
      </c>
      <c r="C169" s="5">
        <v>40708</v>
      </c>
      <c r="D169" s="4">
        <v>7.52</v>
      </c>
      <c r="E169" s="4">
        <v>0</v>
      </c>
      <c r="F169" s="4">
        <v>389</v>
      </c>
      <c r="G169">
        <f>Constant2*Display^E169*VLOOKUP(D169,PricePoint_Factors,2)*VLOOKUP(A169,MonthFactors,2)*Trend^B169</f>
        <v>391.47448129249159</v>
      </c>
      <c r="H169">
        <f t="shared" si="7"/>
        <v>2.4744812924915891</v>
      </c>
      <c r="I169">
        <f t="shared" si="8"/>
        <v>6.123057666890845</v>
      </c>
    </row>
    <row r="170" spans="1:9" x14ac:dyDescent="0.2">
      <c r="A170" s="4">
        <f t="shared" si="6"/>
        <v>6</v>
      </c>
      <c r="B170" s="4">
        <v>166</v>
      </c>
      <c r="C170" s="5">
        <v>40709</v>
      </c>
      <c r="D170" s="4">
        <v>6.1</v>
      </c>
      <c r="E170" s="4">
        <v>0</v>
      </c>
      <c r="F170" s="4">
        <v>556</v>
      </c>
      <c r="G170">
        <f>Constant2*Display^E170*VLOOKUP(D170,PricePoint_Factors,2)*VLOOKUP(A170,MonthFactors,2)*Trend^B170</f>
        <v>563.61889386036648</v>
      </c>
      <c r="H170">
        <f t="shared" si="7"/>
        <v>7.6188938603664838</v>
      </c>
      <c r="I170">
        <f t="shared" si="8"/>
        <v>58.047543655530099</v>
      </c>
    </row>
    <row r="171" spans="1:9" x14ac:dyDescent="0.2">
      <c r="A171" s="4">
        <f t="shared" si="6"/>
        <v>6</v>
      </c>
      <c r="B171" s="4">
        <v>167</v>
      </c>
      <c r="C171" s="5">
        <v>40710</v>
      </c>
      <c r="D171" s="4">
        <v>7.52</v>
      </c>
      <c r="E171" s="4">
        <v>0</v>
      </c>
      <c r="F171" s="4">
        <v>397</v>
      </c>
      <c r="G171">
        <f>Constant2*Display^E171*VLOOKUP(D171,PricePoint_Factors,2)*VLOOKUP(A171,MonthFactors,2)*Trend^B171</f>
        <v>391.57857872813827</v>
      </c>
      <c r="H171">
        <f t="shared" si="7"/>
        <v>-5.4214212718617318</v>
      </c>
      <c r="I171">
        <f t="shared" si="8"/>
        <v>29.391808606994879</v>
      </c>
    </row>
    <row r="172" spans="1:9" x14ac:dyDescent="0.2">
      <c r="A172" s="4">
        <f t="shared" si="6"/>
        <v>6</v>
      </c>
      <c r="B172" s="4">
        <v>168</v>
      </c>
      <c r="C172" s="5">
        <v>40711</v>
      </c>
      <c r="D172" s="4">
        <v>5.95</v>
      </c>
      <c r="E172" s="4">
        <v>1</v>
      </c>
      <c r="F172" s="4">
        <v>801</v>
      </c>
      <c r="G172">
        <f>Constant2*Display^E172*VLOOKUP(D172,PricePoint_Factors,2)*VLOOKUP(A172,MonthFactors,2)*Trend^B172</f>
        <v>802.36342003731431</v>
      </c>
      <c r="H172">
        <f t="shared" si="7"/>
        <v>1.363420037314313</v>
      </c>
      <c r="I172">
        <f t="shared" si="8"/>
        <v>1.8589141981501627</v>
      </c>
    </row>
    <row r="173" spans="1:9" x14ac:dyDescent="0.2">
      <c r="A173" s="4">
        <f t="shared" si="6"/>
        <v>6</v>
      </c>
      <c r="B173" s="4">
        <v>169</v>
      </c>
      <c r="C173" s="5">
        <v>40712</v>
      </c>
      <c r="D173" s="4">
        <v>6.2</v>
      </c>
      <c r="E173" s="4">
        <v>0</v>
      </c>
      <c r="F173" s="4">
        <v>548</v>
      </c>
      <c r="G173">
        <f>Constant2*Display^E173*VLOOKUP(D173,PricePoint_Factors,2)*VLOOKUP(A173,MonthFactors,2)*Trend^B173</f>
        <v>555.17548163223535</v>
      </c>
      <c r="H173">
        <f t="shared" si="7"/>
        <v>7.1754816322353463</v>
      </c>
      <c r="I173">
        <f t="shared" si="8"/>
        <v>51.48753665454683</v>
      </c>
    </row>
    <row r="174" spans="1:9" x14ac:dyDescent="0.2">
      <c r="A174" s="4">
        <f t="shared" si="6"/>
        <v>6</v>
      </c>
      <c r="B174" s="4">
        <v>170</v>
      </c>
      <c r="C174" s="5">
        <v>40713</v>
      </c>
      <c r="D174" s="4">
        <v>5.95</v>
      </c>
      <c r="E174" s="4">
        <v>0</v>
      </c>
      <c r="F174" s="4">
        <v>703</v>
      </c>
      <c r="G174">
        <f>Constant2*Display^E174*VLOOKUP(D174,PricePoint_Factors,2)*VLOOKUP(A174,MonthFactors,2)*Trend^B174</f>
        <v>722.82937646471396</v>
      </c>
      <c r="H174">
        <f t="shared" si="7"/>
        <v>19.82937646471396</v>
      </c>
      <c r="I174">
        <f t="shared" si="8"/>
        <v>393.20417097935189</v>
      </c>
    </row>
    <row r="175" spans="1:9" x14ac:dyDescent="0.2">
      <c r="A175" s="4">
        <f t="shared" si="6"/>
        <v>6</v>
      </c>
      <c r="B175" s="4">
        <v>171</v>
      </c>
      <c r="C175" s="5">
        <v>40714</v>
      </c>
      <c r="D175" s="4">
        <v>6.98</v>
      </c>
      <c r="E175" s="4">
        <v>0</v>
      </c>
      <c r="F175" s="4">
        <v>548</v>
      </c>
      <c r="G175">
        <f>Constant2*Display^E175*VLOOKUP(D175,PricePoint_Factors,2)*VLOOKUP(A175,MonthFactors,2)*Trend^B175</f>
        <v>536.8255419214712</v>
      </c>
      <c r="H175">
        <f t="shared" si="7"/>
        <v>-11.174458078528801</v>
      </c>
      <c r="I175">
        <f t="shared" si="8"/>
        <v>124.86851334879758</v>
      </c>
    </row>
    <row r="176" spans="1:9" x14ac:dyDescent="0.2">
      <c r="A176" s="4">
        <f t="shared" si="6"/>
        <v>6</v>
      </c>
      <c r="B176" s="4">
        <v>172</v>
      </c>
      <c r="C176" s="5">
        <v>40715</v>
      </c>
      <c r="D176" s="4">
        <v>5.95</v>
      </c>
      <c r="E176" s="4">
        <v>0</v>
      </c>
      <c r="F176" s="4">
        <v>720</v>
      </c>
      <c r="G176">
        <f>Constant2*Display^E176*VLOOKUP(D176,PricePoint_Factors,2)*VLOOKUP(A176,MonthFactors,2)*Trend^B176</f>
        <v>723.02158486678331</v>
      </c>
      <c r="H176">
        <f t="shared" si="7"/>
        <v>3.0215848667833143</v>
      </c>
      <c r="I176">
        <f t="shared" si="8"/>
        <v>9.129975107173939</v>
      </c>
    </row>
    <row r="177" spans="1:9" x14ac:dyDescent="0.2">
      <c r="A177" s="4">
        <f t="shared" si="6"/>
        <v>6</v>
      </c>
      <c r="B177" s="4">
        <v>173</v>
      </c>
      <c r="C177" s="5">
        <v>40716</v>
      </c>
      <c r="D177" s="4">
        <v>6.98</v>
      </c>
      <c r="E177" s="4">
        <v>0</v>
      </c>
      <c r="F177" s="4">
        <v>539</v>
      </c>
      <c r="G177">
        <f>Constant2*Display^E177*VLOOKUP(D177,PricePoint_Factors,2)*VLOOKUP(A177,MonthFactors,2)*Trend^B177</f>
        <v>536.96828982707996</v>
      </c>
      <c r="H177">
        <f t="shared" si="7"/>
        <v>-2.0317101729200431</v>
      </c>
      <c r="I177">
        <f t="shared" si="8"/>
        <v>4.127846226746791</v>
      </c>
    </row>
    <row r="178" spans="1:9" x14ac:dyDescent="0.2">
      <c r="A178" s="4">
        <f t="shared" si="6"/>
        <v>6</v>
      </c>
      <c r="B178" s="4">
        <v>174</v>
      </c>
      <c r="C178" s="5">
        <v>40717</v>
      </c>
      <c r="D178" s="4">
        <v>6.98</v>
      </c>
      <c r="E178" s="4">
        <v>0</v>
      </c>
      <c r="F178" s="4">
        <v>541</v>
      </c>
      <c r="G178">
        <f>Constant2*Display^E178*VLOOKUP(D178,PricePoint_Factors,2)*VLOOKUP(A178,MonthFactors,2)*Trend^B178</f>
        <v>537.03967801360159</v>
      </c>
      <c r="H178">
        <f t="shared" si="7"/>
        <v>-3.9603219863984123</v>
      </c>
      <c r="I178">
        <f t="shared" si="8"/>
        <v>15.684150235950666</v>
      </c>
    </row>
    <row r="179" spans="1:9" x14ac:dyDescent="0.2">
      <c r="A179" s="4">
        <f t="shared" si="6"/>
        <v>6</v>
      </c>
      <c r="B179" s="4">
        <v>175</v>
      </c>
      <c r="C179" s="5">
        <v>40718</v>
      </c>
      <c r="D179" s="4">
        <v>7.32</v>
      </c>
      <c r="E179" s="4">
        <v>1</v>
      </c>
      <c r="F179" s="4">
        <v>454</v>
      </c>
      <c r="G179">
        <f>Constant2*Display^E179*VLOOKUP(D179,PricePoint_Factors,2)*VLOOKUP(A179,MonthFactors,2)*Trend^B179</f>
        <v>452.50918944657423</v>
      </c>
      <c r="H179">
        <f t="shared" si="7"/>
        <v>-1.4908105534257743</v>
      </c>
      <c r="I179">
        <f t="shared" si="8"/>
        <v>2.2225161062056635</v>
      </c>
    </row>
    <row r="180" spans="1:9" x14ac:dyDescent="0.2">
      <c r="A180" s="4">
        <f t="shared" si="6"/>
        <v>6</v>
      </c>
      <c r="B180" s="4">
        <v>176</v>
      </c>
      <c r="C180" s="5">
        <v>40719</v>
      </c>
      <c r="D180" s="4">
        <v>6.1</v>
      </c>
      <c r="E180" s="4">
        <v>0</v>
      </c>
      <c r="F180" s="4">
        <v>560</v>
      </c>
      <c r="G180">
        <f>Constant2*Display^E180*VLOOKUP(D180,PricePoint_Factors,2)*VLOOKUP(A180,MonthFactors,2)*Trend^B180</f>
        <v>564.36865527949044</v>
      </c>
      <c r="H180">
        <f t="shared" si="7"/>
        <v>4.3686552794904401</v>
      </c>
      <c r="I180">
        <f t="shared" si="8"/>
        <v>19.085148951019693</v>
      </c>
    </row>
    <row r="181" spans="1:9" x14ac:dyDescent="0.2">
      <c r="A181" s="4">
        <f t="shared" si="6"/>
        <v>6</v>
      </c>
      <c r="B181" s="4">
        <v>177</v>
      </c>
      <c r="C181" s="5">
        <v>40720</v>
      </c>
      <c r="D181" s="4">
        <v>7.32</v>
      </c>
      <c r="E181" s="4">
        <v>0</v>
      </c>
      <c r="F181" s="4">
        <v>400</v>
      </c>
      <c r="G181">
        <f>Constant2*Display^E181*VLOOKUP(D181,PricePoint_Factors,2)*VLOOKUP(A181,MonthFactors,2)*Trend^B181</f>
        <v>407.65434600322271</v>
      </c>
      <c r="H181">
        <f t="shared" si="7"/>
        <v>7.6543460032227131</v>
      </c>
      <c r="I181">
        <f t="shared" si="8"/>
        <v>58.589012737051519</v>
      </c>
    </row>
    <row r="182" spans="1:9" x14ac:dyDescent="0.2">
      <c r="A182" s="4">
        <f t="shared" si="6"/>
        <v>6</v>
      </c>
      <c r="B182" s="4">
        <v>178</v>
      </c>
      <c r="C182" s="5">
        <v>40721</v>
      </c>
      <c r="D182" s="4">
        <v>5.95</v>
      </c>
      <c r="E182" s="4">
        <v>1</v>
      </c>
      <c r="F182" s="4">
        <v>813</v>
      </c>
      <c r="G182">
        <f>Constant2*Display^E182*VLOOKUP(D182,PricePoint_Factors,2)*VLOOKUP(A182,MonthFactors,2)*Trend^B182</f>
        <v>803.43077449085263</v>
      </c>
      <c r="H182">
        <f t="shared" si="7"/>
        <v>-9.5692255091473726</v>
      </c>
      <c r="I182">
        <f t="shared" si="8"/>
        <v>91.570076844916798</v>
      </c>
    </row>
    <row r="183" spans="1:9" x14ac:dyDescent="0.2">
      <c r="A183" s="4">
        <f t="shared" si="6"/>
        <v>6</v>
      </c>
      <c r="B183" s="4">
        <v>179</v>
      </c>
      <c r="C183" s="5">
        <v>40722</v>
      </c>
      <c r="D183" s="4">
        <v>6.98</v>
      </c>
      <c r="E183" s="4">
        <v>1</v>
      </c>
      <c r="F183" s="4">
        <v>609</v>
      </c>
      <c r="G183">
        <f>Constant2*Display^E183*VLOOKUP(D183,PricePoint_Factors,2)*VLOOKUP(A183,MonthFactors,2)*Trend^B183</f>
        <v>596.68598836131298</v>
      </c>
      <c r="H183">
        <f t="shared" si="7"/>
        <v>-12.31401163868702</v>
      </c>
      <c r="I183">
        <f t="shared" si="8"/>
        <v>151.63488263771939</v>
      </c>
    </row>
    <row r="184" spans="1:9" x14ac:dyDescent="0.2">
      <c r="A184" s="4">
        <f t="shared" si="6"/>
        <v>6</v>
      </c>
      <c r="B184" s="4">
        <v>180</v>
      </c>
      <c r="C184" s="5">
        <v>40723</v>
      </c>
      <c r="D184" s="4">
        <v>5.95</v>
      </c>
      <c r="E184" s="4">
        <v>0</v>
      </c>
      <c r="F184" s="4">
        <v>706</v>
      </c>
      <c r="G184">
        <f>Constant2*Display^E184*VLOOKUP(D184,PricePoint_Factors,2)*VLOOKUP(A184,MonthFactors,2)*Trend^B184</f>
        <v>723.79092971458931</v>
      </c>
      <c r="H184">
        <f t="shared" si="7"/>
        <v>17.790929714589311</v>
      </c>
      <c r="I184">
        <f t="shared" si="8"/>
        <v>316.51718010945689</v>
      </c>
    </row>
    <row r="185" spans="1:9" x14ac:dyDescent="0.2">
      <c r="A185" s="4">
        <f t="shared" si="6"/>
        <v>6</v>
      </c>
      <c r="B185" s="4">
        <v>181</v>
      </c>
      <c r="C185" s="5">
        <v>40724</v>
      </c>
      <c r="D185" s="4">
        <v>6.1</v>
      </c>
      <c r="E185" s="4">
        <v>0</v>
      </c>
      <c r="F185" s="4">
        <v>549</v>
      </c>
      <c r="G185">
        <f>Constant2*Display^E185*VLOOKUP(D185,PricePoint_Factors,2)*VLOOKUP(A185,MonthFactors,2)*Trend^B185</f>
        <v>564.74390992365227</v>
      </c>
      <c r="H185">
        <f t="shared" si="7"/>
        <v>15.743909923652268</v>
      </c>
      <c r="I185">
        <f t="shared" si="8"/>
        <v>247.87069968407636</v>
      </c>
    </row>
    <row r="186" spans="1:9" x14ac:dyDescent="0.2">
      <c r="A186" s="4">
        <f t="shared" si="6"/>
        <v>7</v>
      </c>
      <c r="B186" s="4">
        <v>182</v>
      </c>
      <c r="C186" s="5">
        <v>40725</v>
      </c>
      <c r="D186" s="4">
        <v>5.95</v>
      </c>
      <c r="E186" s="4">
        <v>0</v>
      </c>
      <c r="F186" s="4">
        <v>732</v>
      </c>
      <c r="G186">
        <f>Constant2*Display^E186*VLOOKUP(D186,PricePoint_Factors,2)*VLOOKUP(A186,MonthFactors,2)*Trend^B186</f>
        <v>725.47318317001293</v>
      </c>
      <c r="H186">
        <f t="shared" si="7"/>
        <v>-6.5268168299870695</v>
      </c>
      <c r="I186">
        <f t="shared" si="8"/>
        <v>42.599337932202459</v>
      </c>
    </row>
    <row r="187" spans="1:9" x14ac:dyDescent="0.2">
      <c r="A187" s="4">
        <f t="shared" si="6"/>
        <v>7</v>
      </c>
      <c r="B187" s="4">
        <v>183</v>
      </c>
      <c r="C187" s="5">
        <v>40726</v>
      </c>
      <c r="D187" s="4">
        <v>5.95</v>
      </c>
      <c r="E187" s="4">
        <v>0</v>
      </c>
      <c r="F187" s="4">
        <v>716</v>
      </c>
      <c r="G187">
        <f>Constant2*Display^E187*VLOOKUP(D187,PricePoint_Factors,2)*VLOOKUP(A187,MonthFactors,2)*Trend^B187</f>
        <v>725.56963246859868</v>
      </c>
      <c r="H187">
        <f t="shared" si="7"/>
        <v>9.5696324685986838</v>
      </c>
      <c r="I187">
        <f t="shared" si="8"/>
        <v>91.577865584058145</v>
      </c>
    </row>
    <row r="188" spans="1:9" x14ac:dyDescent="0.2">
      <c r="A188" s="4">
        <f t="shared" si="6"/>
        <v>7</v>
      </c>
      <c r="B188" s="4">
        <v>184</v>
      </c>
      <c r="C188" s="5">
        <v>40727</v>
      </c>
      <c r="D188" s="4">
        <v>5.95</v>
      </c>
      <c r="E188" s="4">
        <v>0</v>
      </c>
      <c r="F188" s="4">
        <v>710</v>
      </c>
      <c r="G188">
        <f>Constant2*Display^E188*VLOOKUP(D188,PricePoint_Factors,2)*VLOOKUP(A188,MonthFactors,2)*Trend^B188</f>
        <v>725.66609458980508</v>
      </c>
      <c r="H188">
        <f t="shared" si="7"/>
        <v>15.666094589805084</v>
      </c>
      <c r="I188">
        <f t="shared" si="8"/>
        <v>245.42651969672013</v>
      </c>
    </row>
    <row r="189" spans="1:9" x14ac:dyDescent="0.2">
      <c r="A189" s="4">
        <f t="shared" si="6"/>
        <v>7</v>
      </c>
      <c r="B189" s="4">
        <v>185</v>
      </c>
      <c r="C189" s="5">
        <v>40728</v>
      </c>
      <c r="D189" s="4">
        <v>5.95</v>
      </c>
      <c r="E189" s="4">
        <v>0</v>
      </c>
      <c r="F189" s="4">
        <v>704</v>
      </c>
      <c r="G189">
        <f>Constant2*Display^E189*VLOOKUP(D189,PricePoint_Factors,2)*VLOOKUP(A189,MonthFactors,2)*Trend^B189</f>
        <v>725.76256953533652</v>
      </c>
      <c r="H189">
        <f t="shared" si="7"/>
        <v>21.762569535336524</v>
      </c>
      <c r="I189">
        <f t="shared" si="8"/>
        <v>473.60943278035739</v>
      </c>
    </row>
    <row r="190" spans="1:9" x14ac:dyDescent="0.2">
      <c r="A190" s="4">
        <f t="shared" si="6"/>
        <v>7</v>
      </c>
      <c r="B190" s="4">
        <v>186</v>
      </c>
      <c r="C190" s="5">
        <v>40729</v>
      </c>
      <c r="D190" s="4">
        <v>7.32</v>
      </c>
      <c r="E190" s="4">
        <v>0</v>
      </c>
      <c r="F190" s="4">
        <v>402</v>
      </c>
      <c r="G190">
        <f>Constant2*Display^E190*VLOOKUP(D190,PricePoint_Factors,2)*VLOOKUP(A190,MonthFactors,2)*Trend^B190</f>
        <v>408.98223437312129</v>
      </c>
      <c r="H190">
        <f t="shared" si="7"/>
        <v>6.9822343731212868</v>
      </c>
      <c r="I190">
        <f t="shared" si="8"/>
        <v>48.75159684119641</v>
      </c>
    </row>
    <row r="191" spans="1:9" x14ac:dyDescent="0.2">
      <c r="A191" s="4">
        <f t="shared" si="6"/>
        <v>7</v>
      </c>
      <c r="B191" s="4">
        <v>187</v>
      </c>
      <c r="C191" s="5">
        <v>40730</v>
      </c>
      <c r="D191" s="4">
        <v>5.95</v>
      </c>
      <c r="E191" s="4">
        <v>1</v>
      </c>
      <c r="F191" s="4">
        <v>786</v>
      </c>
      <c r="G191">
        <f>Constant2*Display^E191*VLOOKUP(D191,PricePoint_Factors,2)*VLOOKUP(A191,MonthFactors,2)*Trend^B191</f>
        <v>806.0478602448128</v>
      </c>
      <c r="H191">
        <f t="shared" si="7"/>
        <v>20.047860244812796</v>
      </c>
      <c r="I191">
        <f t="shared" si="8"/>
        <v>401.91670039554538</v>
      </c>
    </row>
    <row r="192" spans="1:9" x14ac:dyDescent="0.2">
      <c r="A192" s="4">
        <f t="shared" si="6"/>
        <v>7</v>
      </c>
      <c r="B192" s="4">
        <v>188</v>
      </c>
      <c r="C192" s="5">
        <v>40731</v>
      </c>
      <c r="D192" s="4">
        <v>6.98</v>
      </c>
      <c r="E192" s="4">
        <v>0</v>
      </c>
      <c r="F192" s="4">
        <v>552</v>
      </c>
      <c r="G192">
        <f>Constant2*Display^E192*VLOOKUP(D192,PricePoint_Factors,2)*VLOOKUP(A192,MonthFactors,2)*Trend^B192</f>
        <v>539.14727108897614</v>
      </c>
      <c r="H192">
        <f t="shared" si="7"/>
        <v>-12.85272891102386</v>
      </c>
      <c r="I192">
        <f t="shared" si="8"/>
        <v>165.19264046026856</v>
      </c>
    </row>
    <row r="193" spans="1:9" x14ac:dyDescent="0.2">
      <c r="A193" s="4">
        <f t="shared" si="6"/>
        <v>7</v>
      </c>
      <c r="B193" s="4">
        <v>189</v>
      </c>
      <c r="C193" s="5">
        <v>40732</v>
      </c>
      <c r="D193" s="4">
        <v>7.12</v>
      </c>
      <c r="E193" s="4">
        <v>0</v>
      </c>
      <c r="F193" s="4">
        <v>417</v>
      </c>
      <c r="G193">
        <f>Constant2*Display^E193*VLOOKUP(D193,PricePoint_Factors,2)*VLOOKUP(A193,MonthFactors,2)*Trend^B193</f>
        <v>421.69379736695493</v>
      </c>
      <c r="H193">
        <f t="shared" si="7"/>
        <v>4.6937973669549251</v>
      </c>
      <c r="I193">
        <f t="shared" si="8"/>
        <v>22.031733722032989</v>
      </c>
    </row>
    <row r="194" spans="1:9" x14ac:dyDescent="0.2">
      <c r="A194" s="4">
        <f t="shared" si="6"/>
        <v>7</v>
      </c>
      <c r="B194" s="4">
        <v>190</v>
      </c>
      <c r="C194" s="5">
        <v>40733</v>
      </c>
      <c r="D194" s="4">
        <v>6.1</v>
      </c>
      <c r="E194" s="4">
        <v>1</v>
      </c>
      <c r="F194" s="4">
        <v>628</v>
      </c>
      <c r="G194">
        <f>Constant2*Display^E194*VLOOKUP(D194,PricePoint_Factors,2)*VLOOKUP(A194,MonthFactors,2)*Trend^B194</f>
        <v>629.09280439094766</v>
      </c>
      <c r="H194">
        <f t="shared" si="7"/>
        <v>1.0928043909476628</v>
      </c>
      <c r="I194">
        <f t="shared" si="8"/>
        <v>1.1942214368744923</v>
      </c>
    </row>
    <row r="195" spans="1:9" x14ac:dyDescent="0.2">
      <c r="A195" s="4">
        <f t="shared" si="6"/>
        <v>7</v>
      </c>
      <c r="B195" s="4">
        <v>191</v>
      </c>
      <c r="C195" s="5">
        <v>40734</v>
      </c>
      <c r="D195" s="4">
        <v>6.98</v>
      </c>
      <c r="E195" s="4">
        <v>0</v>
      </c>
      <c r="F195" s="4">
        <v>556</v>
      </c>
      <c r="G195">
        <f>Constant2*Display^E195*VLOOKUP(D195,PricePoint_Factors,2)*VLOOKUP(A195,MonthFactors,2)*Trend^B195</f>
        <v>539.36233330323023</v>
      </c>
      <c r="H195">
        <f t="shared" si="7"/>
        <v>-16.63766669676977</v>
      </c>
      <c r="I195">
        <f t="shared" si="8"/>
        <v>276.81195311280192</v>
      </c>
    </row>
    <row r="196" spans="1:9" x14ac:dyDescent="0.2">
      <c r="A196" s="4">
        <f t="shared" si="6"/>
        <v>7</v>
      </c>
      <c r="B196" s="4">
        <v>192</v>
      </c>
      <c r="C196" s="5">
        <v>40735</v>
      </c>
      <c r="D196" s="4">
        <v>6.1</v>
      </c>
      <c r="E196" s="4">
        <v>1</v>
      </c>
      <c r="F196" s="4">
        <v>634</v>
      </c>
      <c r="G196">
        <f>Constant2*Display^E196*VLOOKUP(D196,PricePoint_Factors,2)*VLOOKUP(A196,MonthFactors,2)*Trend^B196</f>
        <v>629.260087191872</v>
      </c>
      <c r="H196">
        <f t="shared" si="7"/>
        <v>-4.7399128081279969</v>
      </c>
      <c r="I196">
        <f t="shared" si="8"/>
        <v>22.466773428655834</v>
      </c>
    </row>
    <row r="197" spans="1:9" x14ac:dyDescent="0.2">
      <c r="A197" s="4">
        <f t="shared" si="6"/>
        <v>7</v>
      </c>
      <c r="B197" s="4">
        <v>193</v>
      </c>
      <c r="C197" s="5">
        <v>40736</v>
      </c>
      <c r="D197" s="4">
        <v>5.95</v>
      </c>
      <c r="E197" s="4">
        <v>0</v>
      </c>
      <c r="F197" s="4">
        <v>721</v>
      </c>
      <c r="G197">
        <f>Constant2*Display^E197*VLOOKUP(D197,PricePoint_Factors,2)*VLOOKUP(A197,MonthFactors,2)*Trend^B197</f>
        <v>726.53483097993126</v>
      </c>
      <c r="H197">
        <f t="shared" si="7"/>
        <v>5.5348309799312574</v>
      </c>
      <c r="I197">
        <f t="shared" si="8"/>
        <v>30.634353976406803</v>
      </c>
    </row>
    <row r="198" spans="1:9" x14ac:dyDescent="0.2">
      <c r="A198" s="4">
        <f t="shared" ref="A198:A261" si="9">MONTH(C198)</f>
        <v>7</v>
      </c>
      <c r="B198" s="4">
        <v>194</v>
      </c>
      <c r="C198" s="5">
        <v>40737</v>
      </c>
      <c r="D198" s="4">
        <v>7.52</v>
      </c>
      <c r="E198" s="4">
        <v>1</v>
      </c>
      <c r="F198" s="4">
        <v>444</v>
      </c>
      <c r="G198">
        <f>Constant2*Display^E198*VLOOKUP(D198,PricePoint_Factors,2)*VLOOKUP(A198,MonthFactors,2)*Trend^B198</f>
        <v>437.24142676859128</v>
      </c>
      <c r="H198">
        <f t="shared" ref="H198:H261" si="10">G198-F198</f>
        <v>-6.7585732314087181</v>
      </c>
      <c r="I198">
        <f t="shared" ref="I198:I261" si="11">H198^2</f>
        <v>45.678312124314481</v>
      </c>
    </row>
    <row r="199" spans="1:9" x14ac:dyDescent="0.2">
      <c r="A199" s="4">
        <f t="shared" si="9"/>
        <v>7</v>
      </c>
      <c r="B199" s="4">
        <v>195</v>
      </c>
      <c r="C199" s="5">
        <v>40738</v>
      </c>
      <c r="D199" s="4">
        <v>6.98</v>
      </c>
      <c r="E199" s="4">
        <v>0</v>
      </c>
      <c r="F199" s="4">
        <v>556</v>
      </c>
      <c r="G199">
        <f>Constant2*Display^E199*VLOOKUP(D199,PricePoint_Factors,2)*VLOOKUP(A199,MonthFactors,2)*Trend^B199</f>
        <v>539.64921637438965</v>
      </c>
      <c r="H199">
        <f t="shared" si="10"/>
        <v>-16.350783625610347</v>
      </c>
      <c r="I199">
        <f t="shared" si="11"/>
        <v>267.34812517152744</v>
      </c>
    </row>
    <row r="200" spans="1:9" x14ac:dyDescent="0.2">
      <c r="A200" s="4">
        <f t="shared" si="9"/>
        <v>7</v>
      </c>
      <c r="B200" s="4">
        <v>196</v>
      </c>
      <c r="C200" s="5">
        <v>40739</v>
      </c>
      <c r="D200" s="4">
        <v>7.32</v>
      </c>
      <c r="E200" s="4">
        <v>0</v>
      </c>
      <c r="F200" s="4">
        <v>410</v>
      </c>
      <c r="G200">
        <f>Constant2*Display^E200*VLOOKUP(D200,PricePoint_Factors,2)*VLOOKUP(A200,MonthFactors,2)*Trend^B200</f>
        <v>409.52628834962979</v>
      </c>
      <c r="H200">
        <f t="shared" si="10"/>
        <v>-0.47371165037020546</v>
      </c>
      <c r="I200">
        <f t="shared" si="11"/>
        <v>0.22440272769646377</v>
      </c>
    </row>
    <row r="201" spans="1:9" x14ac:dyDescent="0.2">
      <c r="A201" s="4">
        <f t="shared" si="9"/>
        <v>7</v>
      </c>
      <c r="B201" s="4">
        <v>197</v>
      </c>
      <c r="C201" s="5">
        <v>40740</v>
      </c>
      <c r="D201" s="4">
        <v>6.98</v>
      </c>
      <c r="E201" s="4">
        <v>0</v>
      </c>
      <c r="F201" s="4">
        <v>560</v>
      </c>
      <c r="G201">
        <f>Constant2*Display^E201*VLOOKUP(D201,PricePoint_Factors,2)*VLOOKUP(A201,MonthFactors,2)*Trend^B201</f>
        <v>539.79271512656351</v>
      </c>
      <c r="H201">
        <f t="shared" si="10"/>
        <v>-20.207284873436492</v>
      </c>
      <c r="I201">
        <f t="shared" si="11"/>
        <v>408.33436195621528</v>
      </c>
    </row>
    <row r="202" spans="1:9" x14ac:dyDescent="0.2">
      <c r="A202" s="4">
        <f t="shared" si="9"/>
        <v>7</v>
      </c>
      <c r="B202" s="4">
        <v>198</v>
      </c>
      <c r="C202" s="5">
        <v>40741</v>
      </c>
      <c r="D202" s="4">
        <v>6.1</v>
      </c>
      <c r="E202" s="4">
        <v>0</v>
      </c>
      <c r="F202" s="4">
        <v>571</v>
      </c>
      <c r="G202">
        <f>Constant2*Display^E202*VLOOKUP(D202,PricePoint_Factors,2)*VLOOKUP(A202,MonthFactors,2)*Trend^B202</f>
        <v>567.18638388483396</v>
      </c>
      <c r="H202">
        <f t="shared" si="10"/>
        <v>-3.8136161151660417</v>
      </c>
      <c r="I202">
        <f t="shared" si="11"/>
        <v>14.543667873854131</v>
      </c>
    </row>
    <row r="203" spans="1:9" x14ac:dyDescent="0.2">
      <c r="A203" s="4">
        <f t="shared" si="9"/>
        <v>7</v>
      </c>
      <c r="B203" s="4">
        <v>199</v>
      </c>
      <c r="C203" s="5">
        <v>40742</v>
      </c>
      <c r="D203" s="4">
        <v>5.95</v>
      </c>
      <c r="E203" s="4">
        <v>0</v>
      </c>
      <c r="F203" s="4">
        <v>720</v>
      </c>
      <c r="G203">
        <f>Constant2*Display^E203*VLOOKUP(D203,PricePoint_Factors,2)*VLOOKUP(A203,MonthFactors,2)*Trend^B203</f>
        <v>727.11456628209282</v>
      </c>
      <c r="H203">
        <f t="shared" si="10"/>
        <v>7.1145662820928237</v>
      </c>
      <c r="I203">
        <f t="shared" si="11"/>
        <v>50.617053382292106</v>
      </c>
    </row>
    <row r="204" spans="1:9" x14ac:dyDescent="0.2">
      <c r="A204" s="4">
        <f t="shared" si="9"/>
        <v>7</v>
      </c>
      <c r="B204" s="4">
        <v>200</v>
      </c>
      <c r="C204" s="5">
        <v>40743</v>
      </c>
      <c r="D204" s="4">
        <v>7.32</v>
      </c>
      <c r="E204" s="4">
        <v>1</v>
      </c>
      <c r="F204" s="4">
        <v>439</v>
      </c>
      <c r="G204">
        <f>Constant2*Display^E204*VLOOKUP(D204,PricePoint_Factors,2)*VLOOKUP(A204,MonthFactors,2)*Trend^B204</f>
        <v>454.94984032770327</v>
      </c>
      <c r="H204">
        <f t="shared" si="10"/>
        <v>15.949840327703271</v>
      </c>
      <c r="I204">
        <f t="shared" si="11"/>
        <v>254.39740647922957</v>
      </c>
    </row>
    <row r="205" spans="1:9" x14ac:dyDescent="0.2">
      <c r="A205" s="4">
        <f t="shared" si="9"/>
        <v>7</v>
      </c>
      <c r="B205" s="4">
        <v>201</v>
      </c>
      <c r="C205" s="5">
        <v>40744</v>
      </c>
      <c r="D205" s="4">
        <v>5.95</v>
      </c>
      <c r="E205" s="4">
        <v>0</v>
      </c>
      <c r="F205" s="4">
        <v>730</v>
      </c>
      <c r="G205">
        <f>Constant2*Display^E205*VLOOKUP(D205,PricePoint_Factors,2)*VLOOKUP(A205,MonthFactors,2)*Trend^B205</f>
        <v>727.30791416398165</v>
      </c>
      <c r="H205">
        <f t="shared" si="10"/>
        <v>-2.6920858360183502</v>
      </c>
      <c r="I205">
        <f t="shared" si="11"/>
        <v>7.2473261484906191</v>
      </c>
    </row>
    <row r="206" spans="1:9" x14ac:dyDescent="0.2">
      <c r="A206" s="4">
        <f t="shared" si="9"/>
        <v>7</v>
      </c>
      <c r="B206" s="4">
        <v>202</v>
      </c>
      <c r="C206" s="5">
        <v>40745</v>
      </c>
      <c r="D206" s="4">
        <v>7.52</v>
      </c>
      <c r="E206" s="4">
        <v>0</v>
      </c>
      <c r="F206" s="4">
        <v>402</v>
      </c>
      <c r="G206">
        <f>Constant2*Display^E206*VLOOKUP(D206,PricePoint_Factors,2)*VLOOKUP(A206,MonthFactors,2)*Trend^B206</f>
        <v>394.21430670093235</v>
      </c>
      <c r="H206">
        <f t="shared" si="10"/>
        <v>-7.7856932990676455</v>
      </c>
      <c r="I206">
        <f t="shared" si="11"/>
        <v>60.617020147146839</v>
      </c>
    </row>
    <row r="207" spans="1:9" x14ac:dyDescent="0.2">
      <c r="A207" s="4">
        <f t="shared" si="9"/>
        <v>7</v>
      </c>
      <c r="B207" s="4">
        <v>203</v>
      </c>
      <c r="C207" s="5">
        <v>40746</v>
      </c>
      <c r="D207" s="4">
        <v>6.2</v>
      </c>
      <c r="E207" s="4">
        <v>0</v>
      </c>
      <c r="F207" s="4">
        <v>555</v>
      </c>
      <c r="G207">
        <f>Constant2*Display^E207*VLOOKUP(D207,PricePoint_Factors,2)*VLOOKUP(A207,MonthFactors,2)*Trend^B207</f>
        <v>558.83808990037085</v>
      </c>
      <c r="H207">
        <f t="shared" si="10"/>
        <v>3.8380899003708464</v>
      </c>
      <c r="I207">
        <f t="shared" si="11"/>
        <v>14.730934083328695</v>
      </c>
    </row>
    <row r="208" spans="1:9" x14ac:dyDescent="0.2">
      <c r="A208" s="4">
        <f t="shared" si="9"/>
        <v>7</v>
      </c>
      <c r="B208" s="4">
        <v>204</v>
      </c>
      <c r="C208" s="5">
        <v>40747</v>
      </c>
      <c r="D208" s="4">
        <v>6.98</v>
      </c>
      <c r="E208" s="4">
        <v>0</v>
      </c>
      <c r="F208" s="4">
        <v>543</v>
      </c>
      <c r="G208">
        <f>Constant2*Display^E208*VLOOKUP(D208,PricePoint_Factors,2)*VLOOKUP(A208,MonthFactors,2)*Trend^B208</f>
        <v>540.2952613193894</v>
      </c>
      <c r="H208">
        <f t="shared" si="10"/>
        <v>-2.7047386806106033</v>
      </c>
      <c r="I208">
        <f t="shared" si="11"/>
        <v>7.3156113303911869</v>
      </c>
    </row>
    <row r="209" spans="1:9" x14ac:dyDescent="0.2">
      <c r="A209" s="4">
        <f t="shared" si="9"/>
        <v>7</v>
      </c>
      <c r="B209" s="4">
        <v>205</v>
      </c>
      <c r="C209" s="5">
        <v>40748</v>
      </c>
      <c r="D209" s="4">
        <v>7.12</v>
      </c>
      <c r="E209" s="4">
        <v>0</v>
      </c>
      <c r="F209" s="4">
        <v>421</v>
      </c>
      <c r="G209">
        <f>Constant2*Display^E209*VLOOKUP(D209,PricePoint_Factors,2)*VLOOKUP(A209,MonthFactors,2)*Trend^B209</f>
        <v>422.59169741312468</v>
      </c>
      <c r="H209">
        <f t="shared" si="10"/>
        <v>1.5916974131246775</v>
      </c>
      <c r="I209">
        <f t="shared" si="11"/>
        <v>2.5335006549477903</v>
      </c>
    </row>
    <row r="210" spans="1:9" x14ac:dyDescent="0.2">
      <c r="A210" s="4">
        <f t="shared" si="9"/>
        <v>7</v>
      </c>
      <c r="B210" s="4">
        <v>206</v>
      </c>
      <c r="C210" s="5">
        <v>40749</v>
      </c>
      <c r="D210" s="4">
        <v>6.2</v>
      </c>
      <c r="E210" s="4">
        <v>0</v>
      </c>
      <c r="F210" s="4">
        <v>544</v>
      </c>
      <c r="G210">
        <f>Constant2*Display^E210*VLOOKUP(D210,PricePoint_Factors,2)*VLOOKUP(A210,MonthFactors,2)*Trend^B210</f>
        <v>559.06100664959354</v>
      </c>
      <c r="H210">
        <f t="shared" si="10"/>
        <v>15.061006649593537</v>
      </c>
      <c r="I210">
        <f t="shared" si="11"/>
        <v>226.83392129910075</v>
      </c>
    </row>
    <row r="211" spans="1:9" x14ac:dyDescent="0.2">
      <c r="A211" s="4">
        <f t="shared" si="9"/>
        <v>7</v>
      </c>
      <c r="B211" s="4">
        <v>207</v>
      </c>
      <c r="C211" s="5">
        <v>40750</v>
      </c>
      <c r="D211" s="4">
        <v>7.52</v>
      </c>
      <c r="E211" s="4">
        <v>0</v>
      </c>
      <c r="F211" s="4">
        <v>390</v>
      </c>
      <c r="G211">
        <f>Constant2*Display^E211*VLOOKUP(D211,PricePoint_Factors,2)*VLOOKUP(A211,MonthFactors,2)*Trend^B211</f>
        <v>394.47642393228585</v>
      </c>
      <c r="H211">
        <f t="shared" si="10"/>
        <v>4.4764239322858543</v>
      </c>
      <c r="I211">
        <f t="shared" si="11"/>
        <v>20.038371221541549</v>
      </c>
    </row>
    <row r="212" spans="1:9" x14ac:dyDescent="0.2">
      <c r="A212" s="4">
        <f t="shared" si="9"/>
        <v>7</v>
      </c>
      <c r="B212" s="4">
        <v>208</v>
      </c>
      <c r="C212" s="5">
        <v>40751</v>
      </c>
      <c r="D212" s="4">
        <v>7.52</v>
      </c>
      <c r="E212" s="4">
        <v>0</v>
      </c>
      <c r="F212" s="4">
        <v>406</v>
      </c>
      <c r="G212">
        <f>Constant2*Display^E212*VLOOKUP(D212,PricePoint_Factors,2)*VLOOKUP(A212,MonthFactors,2)*Trend^B212</f>
        <v>394.52886828898932</v>
      </c>
      <c r="H212">
        <f t="shared" si="10"/>
        <v>-11.471131711010685</v>
      </c>
      <c r="I212">
        <f t="shared" si="11"/>
        <v>131.58686273135493</v>
      </c>
    </row>
    <row r="213" spans="1:9" x14ac:dyDescent="0.2">
      <c r="A213" s="4">
        <f t="shared" si="9"/>
        <v>7</v>
      </c>
      <c r="B213" s="4">
        <v>209</v>
      </c>
      <c r="C213" s="5">
        <v>40752</v>
      </c>
      <c r="D213" s="4">
        <v>6.1</v>
      </c>
      <c r="E213" s="4">
        <v>0</v>
      </c>
      <c r="F213" s="4">
        <v>575</v>
      </c>
      <c r="G213">
        <f>Constant2*Display^E213*VLOOKUP(D213,PricePoint_Factors,2)*VLOOKUP(A213,MonthFactors,2)*Trend^B213</f>
        <v>568.01639689735589</v>
      </c>
      <c r="H213">
        <f t="shared" si="10"/>
        <v>-6.9836031026441105</v>
      </c>
      <c r="I213">
        <f t="shared" si="11"/>
        <v>48.770712295260445</v>
      </c>
    </row>
    <row r="214" spans="1:9" x14ac:dyDescent="0.2">
      <c r="A214" s="4">
        <f t="shared" si="9"/>
        <v>7</v>
      </c>
      <c r="B214" s="4">
        <v>210</v>
      </c>
      <c r="C214" s="5">
        <v>40753</v>
      </c>
      <c r="D214" s="4">
        <v>6.98</v>
      </c>
      <c r="E214" s="4">
        <v>0</v>
      </c>
      <c r="F214" s="4">
        <v>537</v>
      </c>
      <c r="G214">
        <f>Constant2*Display^E214*VLOOKUP(D214,PricePoint_Factors,2)*VLOOKUP(A214,MonthFactors,2)*Trend^B214</f>
        <v>540.72638756856736</v>
      </c>
      <c r="H214">
        <f t="shared" si="10"/>
        <v>3.7263875685673611</v>
      </c>
      <c r="I214">
        <f t="shared" si="11"/>
        <v>13.885964311173369</v>
      </c>
    </row>
    <row r="215" spans="1:9" x14ac:dyDescent="0.2">
      <c r="A215" s="4">
        <f t="shared" si="9"/>
        <v>7</v>
      </c>
      <c r="B215" s="4">
        <v>211</v>
      </c>
      <c r="C215" s="5">
        <v>40754</v>
      </c>
      <c r="D215" s="4">
        <v>6.98</v>
      </c>
      <c r="E215" s="4">
        <v>0</v>
      </c>
      <c r="F215" s="4">
        <v>533</v>
      </c>
      <c r="G215">
        <f>Constant2*Display^E215*VLOOKUP(D215,PricePoint_Factors,2)*VLOOKUP(A215,MonthFactors,2)*Trend^B215</f>
        <v>540.79827538195264</v>
      </c>
      <c r="H215">
        <f t="shared" si="10"/>
        <v>7.7982753819526351</v>
      </c>
      <c r="I215">
        <f t="shared" si="11"/>
        <v>60.813098932768519</v>
      </c>
    </row>
    <row r="216" spans="1:9" x14ac:dyDescent="0.2">
      <c r="A216" s="4">
        <f t="shared" si="9"/>
        <v>7</v>
      </c>
      <c r="B216" s="4">
        <v>212</v>
      </c>
      <c r="C216" s="5">
        <v>40755</v>
      </c>
      <c r="D216" s="4">
        <v>5.95</v>
      </c>
      <c r="E216" s="4">
        <v>0</v>
      </c>
      <c r="F216" s="4">
        <v>733</v>
      </c>
      <c r="G216">
        <f>Constant2*Display^E216*VLOOKUP(D216,PricePoint_Factors,2)*VLOOKUP(A216,MonthFactors,2)*Trend^B216</f>
        <v>728.3722468948406</v>
      </c>
      <c r="H216">
        <f t="shared" si="10"/>
        <v>-4.6277531051593996</v>
      </c>
      <c r="I216">
        <f t="shared" si="11"/>
        <v>21.416098802312465</v>
      </c>
    </row>
    <row r="217" spans="1:9" x14ac:dyDescent="0.2">
      <c r="A217" s="4">
        <f t="shared" si="9"/>
        <v>8</v>
      </c>
      <c r="B217" s="4">
        <v>213</v>
      </c>
      <c r="C217" s="5">
        <v>40756</v>
      </c>
      <c r="D217" s="4">
        <v>5.95</v>
      </c>
      <c r="E217" s="4">
        <v>0</v>
      </c>
      <c r="F217" s="4">
        <v>722</v>
      </c>
      <c r="G217">
        <f>Constant2*Display^E217*VLOOKUP(D217,PricePoint_Factors,2)*VLOOKUP(A217,MonthFactors,2)*Trend^B217</f>
        <v>728.13395632208301</v>
      </c>
      <c r="H217">
        <f t="shared" si="10"/>
        <v>6.1339563220830087</v>
      </c>
      <c r="I217">
        <f t="shared" si="11"/>
        <v>37.62542016122211</v>
      </c>
    </row>
    <row r="218" spans="1:9" x14ac:dyDescent="0.2">
      <c r="A218" s="4">
        <f t="shared" si="9"/>
        <v>8</v>
      </c>
      <c r="B218" s="4">
        <v>214</v>
      </c>
      <c r="C218" s="5">
        <v>40757</v>
      </c>
      <c r="D218" s="4">
        <v>7.32</v>
      </c>
      <c r="E218" s="4">
        <v>0</v>
      </c>
      <c r="F218" s="4">
        <v>412</v>
      </c>
      <c r="G218">
        <f>Constant2*Display^E218*VLOOKUP(D218,PricePoint_Factors,2)*VLOOKUP(A218,MonthFactors,2)*Trend^B218</f>
        <v>410.31855992546764</v>
      </c>
      <c r="H218">
        <f t="shared" si="10"/>
        <v>-1.681440074532361</v>
      </c>
      <c r="I218">
        <f t="shared" si="11"/>
        <v>2.8272407242433917</v>
      </c>
    </row>
    <row r="219" spans="1:9" x14ac:dyDescent="0.2">
      <c r="A219" s="4">
        <f t="shared" si="9"/>
        <v>8</v>
      </c>
      <c r="B219" s="4">
        <v>215</v>
      </c>
      <c r="C219" s="5">
        <v>40758</v>
      </c>
      <c r="D219" s="4">
        <v>7.52</v>
      </c>
      <c r="E219" s="4">
        <v>1</v>
      </c>
      <c r="F219" s="4">
        <v>441</v>
      </c>
      <c r="G219">
        <f>Constant2*Display^E219*VLOOKUP(D219,PricePoint_Factors,2)*VLOOKUP(A219,MonthFactors,2)*Trend^B219</f>
        <v>438.26206626688668</v>
      </c>
      <c r="H219">
        <f t="shared" si="10"/>
        <v>-2.7379337331133229</v>
      </c>
      <c r="I219">
        <f t="shared" si="11"/>
        <v>7.4962811269198566</v>
      </c>
    </row>
    <row r="220" spans="1:9" x14ac:dyDescent="0.2">
      <c r="A220" s="4">
        <f t="shared" si="9"/>
        <v>8</v>
      </c>
      <c r="B220" s="4">
        <v>216</v>
      </c>
      <c r="C220" s="5">
        <v>40759</v>
      </c>
      <c r="D220" s="4">
        <v>6.98</v>
      </c>
      <c r="E220" s="4">
        <v>1</v>
      </c>
      <c r="F220" s="4">
        <v>600</v>
      </c>
      <c r="G220">
        <f>Constant2*Display^E220*VLOOKUP(D220,PricePoint_Factors,2)*VLOOKUP(A220,MonthFactors,2)*Trend^B220</f>
        <v>600.5856134554316</v>
      </c>
      <c r="H220">
        <f t="shared" si="10"/>
        <v>0.5856134554315986</v>
      </c>
      <c r="I220">
        <f t="shared" si="11"/>
        <v>0.34294311918253689</v>
      </c>
    </row>
    <row r="221" spans="1:9" x14ac:dyDescent="0.2">
      <c r="A221" s="4">
        <f t="shared" si="9"/>
        <v>8</v>
      </c>
      <c r="B221" s="4">
        <v>217</v>
      </c>
      <c r="C221" s="5">
        <v>40760</v>
      </c>
      <c r="D221" s="4">
        <v>5.95</v>
      </c>
      <c r="E221" s="4">
        <v>1</v>
      </c>
      <c r="F221" s="4">
        <v>808</v>
      </c>
      <c r="G221">
        <f>Constant2*Display^E221*VLOOKUP(D221,PricePoint_Factors,2)*VLOOKUP(A221,MonthFactors,2)*Trend^B221</f>
        <v>808.89661198769318</v>
      </c>
      <c r="H221">
        <f t="shared" si="10"/>
        <v>0.89661198769317707</v>
      </c>
      <c r="I221">
        <f t="shared" si="11"/>
        <v>0.80391305647510991</v>
      </c>
    </row>
    <row r="222" spans="1:9" x14ac:dyDescent="0.2">
      <c r="A222" s="4">
        <f t="shared" si="9"/>
        <v>8</v>
      </c>
      <c r="B222" s="4">
        <v>218</v>
      </c>
      <c r="C222" s="5">
        <v>40761</v>
      </c>
      <c r="D222" s="4">
        <v>6.98</v>
      </c>
      <c r="E222" s="4">
        <v>0</v>
      </c>
      <c r="F222" s="4">
        <v>538</v>
      </c>
      <c r="G222">
        <f>Constant2*Display^E222*VLOOKUP(D222,PricePoint_Factors,2)*VLOOKUP(A222,MonthFactors,2)*Trend^B222</f>
        <v>541.05273700971861</v>
      </c>
      <c r="H222">
        <f t="shared" si="10"/>
        <v>3.0527370097186122</v>
      </c>
      <c r="I222">
        <f t="shared" si="11"/>
        <v>9.3192032505057334</v>
      </c>
    </row>
    <row r="223" spans="1:9" x14ac:dyDescent="0.2">
      <c r="A223" s="4">
        <f t="shared" si="9"/>
        <v>8</v>
      </c>
      <c r="B223" s="4">
        <v>219</v>
      </c>
      <c r="C223" s="5">
        <v>40762</v>
      </c>
      <c r="D223" s="4">
        <v>5.95</v>
      </c>
      <c r="E223" s="4">
        <v>0</v>
      </c>
      <c r="F223" s="4">
        <v>739</v>
      </c>
      <c r="G223">
        <f>Constant2*Display^E223*VLOOKUP(D223,PricePoint_Factors,2)*VLOOKUP(A223,MonthFactors,2)*Trend^B223</f>
        <v>728.7149676393426</v>
      </c>
      <c r="H223">
        <f t="shared" si="10"/>
        <v>-10.285032360657397</v>
      </c>
      <c r="I223">
        <f t="shared" si="11"/>
        <v>105.78189065976986</v>
      </c>
    </row>
    <row r="224" spans="1:9" x14ac:dyDescent="0.2">
      <c r="A224" s="4">
        <f t="shared" si="9"/>
        <v>8</v>
      </c>
      <c r="B224" s="4">
        <v>220</v>
      </c>
      <c r="C224" s="5">
        <v>40763</v>
      </c>
      <c r="D224" s="4">
        <v>7.52</v>
      </c>
      <c r="E224" s="4">
        <v>0</v>
      </c>
      <c r="F224" s="4">
        <v>402</v>
      </c>
      <c r="G224">
        <f>Constant2*Display^E224*VLOOKUP(D224,PricePoint_Factors,2)*VLOOKUP(A224,MonthFactors,2)*Trend^B224</f>
        <v>394.9769556416058</v>
      </c>
      <c r="H224">
        <f t="shared" si="10"/>
        <v>-7.0230443583942019</v>
      </c>
      <c r="I224">
        <f t="shared" si="11"/>
        <v>49.323152059972628</v>
      </c>
    </row>
    <row r="225" spans="1:9" x14ac:dyDescent="0.2">
      <c r="A225" s="4">
        <f t="shared" si="9"/>
        <v>8</v>
      </c>
      <c r="B225" s="4">
        <v>221</v>
      </c>
      <c r="C225" s="5">
        <v>40764</v>
      </c>
      <c r="D225" s="4">
        <v>7.52</v>
      </c>
      <c r="E225" s="4">
        <v>0</v>
      </c>
      <c r="F225" s="4">
        <v>402</v>
      </c>
      <c r="G225">
        <f>Constant2*Display^E225*VLOOKUP(D225,PricePoint_Factors,2)*VLOOKUP(A225,MonthFactors,2)*Trend^B225</f>
        <v>395.02946654237087</v>
      </c>
      <c r="H225">
        <f t="shared" si="10"/>
        <v>-6.9705334576291307</v>
      </c>
      <c r="I225">
        <f t="shared" si="11"/>
        <v>48.588336683927125</v>
      </c>
    </row>
    <row r="226" spans="1:9" x14ac:dyDescent="0.2">
      <c r="A226" s="4">
        <f t="shared" si="9"/>
        <v>8</v>
      </c>
      <c r="B226" s="4">
        <v>222</v>
      </c>
      <c r="C226" s="5">
        <v>40765</v>
      </c>
      <c r="D226" s="4">
        <v>6.98</v>
      </c>
      <c r="E226" s="4">
        <v>0</v>
      </c>
      <c r="F226" s="4">
        <v>545</v>
      </c>
      <c r="G226">
        <f>Constant2*Display^E226*VLOOKUP(D226,PricePoint_Factors,2)*VLOOKUP(A226,MonthFactors,2)*Trend^B226</f>
        <v>541.34051919484409</v>
      </c>
      <c r="H226">
        <f t="shared" si="10"/>
        <v>-3.6594808051559085</v>
      </c>
      <c r="I226">
        <f t="shared" si="11"/>
        <v>13.391799763304537</v>
      </c>
    </row>
    <row r="227" spans="1:9" x14ac:dyDescent="0.2">
      <c r="A227" s="4">
        <f t="shared" si="9"/>
        <v>8</v>
      </c>
      <c r="B227" s="4">
        <v>223</v>
      </c>
      <c r="C227" s="5">
        <v>40766</v>
      </c>
      <c r="D227" s="4">
        <v>6.2</v>
      </c>
      <c r="E227" s="4">
        <v>1</v>
      </c>
      <c r="F227" s="4">
        <v>630</v>
      </c>
      <c r="G227">
        <f>Constant2*Display^E227*VLOOKUP(D227,PricePoint_Factors,2)*VLOOKUP(A227,MonthFactors,2)*Trend^B227</f>
        <v>621.85859232667588</v>
      </c>
      <c r="H227">
        <f t="shared" si="10"/>
        <v>-8.1414076733241245</v>
      </c>
      <c r="I227">
        <f t="shared" si="11"/>
        <v>66.282518903260936</v>
      </c>
    </row>
    <row r="228" spans="1:9" x14ac:dyDescent="0.2">
      <c r="A228" s="4">
        <f t="shared" si="9"/>
        <v>8</v>
      </c>
      <c r="B228" s="4">
        <v>224</v>
      </c>
      <c r="C228" s="5">
        <v>40767</v>
      </c>
      <c r="D228" s="4">
        <v>7.12</v>
      </c>
      <c r="E228" s="4">
        <v>0</v>
      </c>
      <c r="F228" s="4">
        <v>417</v>
      </c>
      <c r="G228">
        <f>Constant2*Display^E228*VLOOKUP(D228,PricePoint_Factors,2)*VLOOKUP(A228,MonthFactors,2)*Trend^B228</f>
        <v>423.46553627488339</v>
      </c>
      <c r="H228">
        <f t="shared" si="10"/>
        <v>6.4655362748833909</v>
      </c>
      <c r="I228">
        <f t="shared" si="11"/>
        <v>41.803159321832993</v>
      </c>
    </row>
    <row r="229" spans="1:9" x14ac:dyDescent="0.2">
      <c r="A229" s="4">
        <f t="shared" si="9"/>
        <v>8</v>
      </c>
      <c r="B229" s="4">
        <v>225</v>
      </c>
      <c r="C229" s="5">
        <v>40768</v>
      </c>
      <c r="D229" s="4">
        <v>6.98</v>
      </c>
      <c r="E229" s="4">
        <v>0</v>
      </c>
      <c r="F229" s="4">
        <v>535</v>
      </c>
      <c r="G229">
        <f>Constant2*Display^E229*VLOOKUP(D229,PricePoint_Factors,2)*VLOOKUP(A229,MonthFactors,2)*Trend^B229</f>
        <v>541.55645628099194</v>
      </c>
      <c r="H229">
        <f t="shared" si="10"/>
        <v>6.556456280991938</v>
      </c>
      <c r="I229">
        <f t="shared" si="11"/>
        <v>42.987118964558633</v>
      </c>
    </row>
    <row r="230" spans="1:9" x14ac:dyDescent="0.2">
      <c r="A230" s="4">
        <f t="shared" si="9"/>
        <v>8</v>
      </c>
      <c r="B230" s="4">
        <v>226</v>
      </c>
      <c r="C230" s="5">
        <v>40769</v>
      </c>
      <c r="D230" s="4">
        <v>6.98</v>
      </c>
      <c r="E230" s="4">
        <v>0</v>
      </c>
      <c r="F230" s="4">
        <v>534</v>
      </c>
      <c r="G230">
        <f>Constant2*Display^E230*VLOOKUP(D230,PricePoint_Factors,2)*VLOOKUP(A230,MonthFactors,2)*Trend^B230</f>
        <v>541.62845444931122</v>
      </c>
      <c r="H230">
        <f t="shared" si="10"/>
        <v>7.6284544493112207</v>
      </c>
      <c r="I230">
        <f t="shared" si="11"/>
        <v>58.19331728521616</v>
      </c>
    </row>
    <row r="231" spans="1:9" x14ac:dyDescent="0.2">
      <c r="A231" s="4">
        <f t="shared" si="9"/>
        <v>8</v>
      </c>
      <c r="B231" s="4">
        <v>227</v>
      </c>
      <c r="C231" s="5">
        <v>40770</v>
      </c>
      <c r="D231" s="4">
        <v>7.32</v>
      </c>
      <c r="E231" s="4">
        <v>0</v>
      </c>
      <c r="F231" s="4">
        <v>418</v>
      </c>
      <c r="G231">
        <f>Constant2*Display^E231*VLOOKUP(D231,PricePoint_Factors,2)*VLOOKUP(A231,MonthFactors,2)*Trend^B231</f>
        <v>411.0282826043952</v>
      </c>
      <c r="H231">
        <f t="shared" si="10"/>
        <v>-6.9717173956047986</v>
      </c>
      <c r="I231">
        <f t="shared" si="11"/>
        <v>48.604843444178556</v>
      </c>
    </row>
    <row r="232" spans="1:9" x14ac:dyDescent="0.2">
      <c r="A232" s="4">
        <f t="shared" si="9"/>
        <v>8</v>
      </c>
      <c r="B232" s="4">
        <v>228</v>
      </c>
      <c r="C232" s="5">
        <v>40771</v>
      </c>
      <c r="D232" s="4">
        <v>7.32</v>
      </c>
      <c r="E232" s="4">
        <v>0</v>
      </c>
      <c r="F232" s="4">
        <v>405</v>
      </c>
      <c r="G232">
        <f>Constant2*Display^E232*VLOOKUP(D232,PricePoint_Factors,2)*VLOOKUP(A232,MonthFactors,2)*Trend^B232</f>
        <v>411.08292747683947</v>
      </c>
      <c r="H232">
        <f t="shared" si="10"/>
        <v>6.0829274768394725</v>
      </c>
      <c r="I232">
        <f t="shared" si="11"/>
        <v>37.002006688488635</v>
      </c>
    </row>
    <row r="233" spans="1:9" x14ac:dyDescent="0.2">
      <c r="A233" s="4">
        <f t="shared" si="9"/>
        <v>8</v>
      </c>
      <c r="B233" s="4">
        <v>229</v>
      </c>
      <c r="C233" s="5">
        <v>40772</v>
      </c>
      <c r="D233" s="4">
        <v>6.1</v>
      </c>
      <c r="E233" s="4">
        <v>0</v>
      </c>
      <c r="F233" s="4">
        <v>565</v>
      </c>
      <c r="G233">
        <f>Constant2*Display^E233*VLOOKUP(D233,PricePoint_Factors,2)*VLOOKUP(A233,MonthFactors,2)*Trend^B233</f>
        <v>569.26661832694845</v>
      </c>
      <c r="H233">
        <f t="shared" si="10"/>
        <v>4.2666183269484463</v>
      </c>
      <c r="I233">
        <f t="shared" si="11"/>
        <v>18.204031947852361</v>
      </c>
    </row>
    <row r="234" spans="1:9" x14ac:dyDescent="0.2">
      <c r="A234" s="4">
        <f t="shared" si="9"/>
        <v>8</v>
      </c>
      <c r="B234" s="4">
        <v>230</v>
      </c>
      <c r="C234" s="5">
        <v>40773</v>
      </c>
      <c r="D234" s="4">
        <v>5.95</v>
      </c>
      <c r="E234" s="4">
        <v>0</v>
      </c>
      <c r="F234" s="4">
        <v>715</v>
      </c>
      <c r="G234">
        <f>Constant2*Display^E234*VLOOKUP(D234,PricePoint_Factors,2)*VLOOKUP(A234,MonthFactors,2)*Trend^B234</f>
        <v>729.78135943354846</v>
      </c>
      <c r="H234">
        <f t="shared" si="10"/>
        <v>14.781359433548459</v>
      </c>
      <c r="I234">
        <f t="shared" si="11"/>
        <v>218.48858670375205</v>
      </c>
    </row>
    <row r="235" spans="1:9" x14ac:dyDescent="0.2">
      <c r="A235" s="4">
        <f t="shared" si="9"/>
        <v>8</v>
      </c>
      <c r="B235" s="4">
        <v>231</v>
      </c>
      <c r="C235" s="5">
        <v>40774</v>
      </c>
      <c r="D235" s="4">
        <v>7.32</v>
      </c>
      <c r="E235" s="4">
        <v>0</v>
      </c>
      <c r="F235" s="4">
        <v>402</v>
      </c>
      <c r="G235">
        <f>Constant2*Display^E235*VLOOKUP(D235,PricePoint_Factors,2)*VLOOKUP(A235,MonthFactors,2)*Trend^B235</f>
        <v>411.24690568718381</v>
      </c>
      <c r="H235">
        <f t="shared" si="10"/>
        <v>9.246905687183812</v>
      </c>
      <c r="I235">
        <f t="shared" si="11"/>
        <v>85.505264787672331</v>
      </c>
    </row>
    <row r="236" spans="1:9" x14ac:dyDescent="0.2">
      <c r="A236" s="4">
        <f t="shared" si="9"/>
        <v>8</v>
      </c>
      <c r="B236" s="4">
        <v>232</v>
      </c>
      <c r="C236" s="5">
        <v>40775</v>
      </c>
      <c r="D236" s="4">
        <v>6.98</v>
      </c>
      <c r="E236" s="4">
        <v>0</v>
      </c>
      <c r="F236" s="4">
        <v>547</v>
      </c>
      <c r="G236">
        <f>Constant2*Display^E236*VLOOKUP(D236,PricePoint_Factors,2)*VLOOKUP(A236,MonthFactors,2)*Trend^B236</f>
        <v>542.06064451413715</v>
      </c>
      <c r="H236">
        <f t="shared" si="10"/>
        <v>-4.9393554858628477</v>
      </c>
      <c r="I236">
        <f t="shared" si="11"/>
        <v>24.397232615723407</v>
      </c>
    </row>
    <row r="237" spans="1:9" x14ac:dyDescent="0.2">
      <c r="A237" s="4">
        <f t="shared" si="9"/>
        <v>8</v>
      </c>
      <c r="B237" s="4">
        <v>233</v>
      </c>
      <c r="C237" s="5">
        <v>40776</v>
      </c>
      <c r="D237" s="4">
        <v>6.98</v>
      </c>
      <c r="E237" s="4">
        <v>0</v>
      </c>
      <c r="F237" s="4">
        <v>536</v>
      </c>
      <c r="G237">
        <f>Constant2*Display^E237*VLOOKUP(D237,PricePoint_Factors,2)*VLOOKUP(A237,MonthFactors,2)*Trend^B237</f>
        <v>542.13270971264103</v>
      </c>
      <c r="H237">
        <f t="shared" si="10"/>
        <v>6.1327097126410308</v>
      </c>
      <c r="I237">
        <f t="shared" si="11"/>
        <v>37.610128419521637</v>
      </c>
    </row>
    <row r="238" spans="1:9" x14ac:dyDescent="0.2">
      <c r="A238" s="4">
        <f t="shared" si="9"/>
        <v>8</v>
      </c>
      <c r="B238" s="4">
        <v>234</v>
      </c>
      <c r="C238" s="5">
        <v>40777</v>
      </c>
      <c r="D238" s="4">
        <v>7.52</v>
      </c>
      <c r="E238" s="4">
        <v>0</v>
      </c>
      <c r="F238" s="4">
        <v>399</v>
      </c>
      <c r="G238">
        <f>Constant2*Display^E238*VLOOKUP(D238,PricePoint_Factors,2)*VLOOKUP(A238,MonthFactors,2)*Trend^B238</f>
        <v>395.71274387523312</v>
      </c>
      <c r="H238">
        <f t="shared" si="10"/>
        <v>-3.2872561247668841</v>
      </c>
      <c r="I238">
        <f t="shared" si="11"/>
        <v>10.806052829817393</v>
      </c>
    </row>
    <row r="239" spans="1:9" x14ac:dyDescent="0.2">
      <c r="A239" s="4">
        <f t="shared" si="9"/>
        <v>8</v>
      </c>
      <c r="B239" s="4">
        <v>235</v>
      </c>
      <c r="C239" s="5">
        <v>40778</v>
      </c>
      <c r="D239" s="4">
        <v>6.2</v>
      </c>
      <c r="E239" s="4">
        <v>0</v>
      </c>
      <c r="F239" s="4">
        <v>562</v>
      </c>
      <c r="G239">
        <f>Constant2*Display^E239*VLOOKUP(D239,PricePoint_Factors,2)*VLOOKUP(A239,MonthFactors,2)*Trend^B239</f>
        <v>560.96227401568046</v>
      </c>
      <c r="H239">
        <f t="shared" si="10"/>
        <v>-1.0377259843195361</v>
      </c>
      <c r="I239">
        <f t="shared" si="11"/>
        <v>1.0768752185319501</v>
      </c>
    </row>
    <row r="240" spans="1:9" x14ac:dyDescent="0.2">
      <c r="A240" s="4">
        <f t="shared" si="9"/>
        <v>8</v>
      </c>
      <c r="B240" s="4">
        <v>236</v>
      </c>
      <c r="C240" s="5">
        <v>40779</v>
      </c>
      <c r="D240" s="4">
        <v>6.98</v>
      </c>
      <c r="E240" s="4">
        <v>0</v>
      </c>
      <c r="F240" s="4">
        <v>545</v>
      </c>
      <c r="G240">
        <f>Constant2*Display^E240*VLOOKUP(D240,PricePoint_Factors,2)*VLOOKUP(A240,MonthFactors,2)*Trend^B240</f>
        <v>542.34896279824943</v>
      </c>
      <c r="H240">
        <f t="shared" si="10"/>
        <v>-2.6510372017505688</v>
      </c>
      <c r="I240">
        <f t="shared" si="11"/>
        <v>7.0279982450654863</v>
      </c>
    </row>
    <row r="241" spans="1:9" x14ac:dyDescent="0.2">
      <c r="A241" s="4">
        <f t="shared" si="9"/>
        <v>8</v>
      </c>
      <c r="B241" s="4">
        <v>237</v>
      </c>
      <c r="C241" s="5">
        <v>40780</v>
      </c>
      <c r="D241" s="4">
        <v>5.95</v>
      </c>
      <c r="E241" s="4">
        <v>0</v>
      </c>
      <c r="F241" s="4">
        <v>712</v>
      </c>
      <c r="G241">
        <f>Constant2*Display^E241*VLOOKUP(D241,PricePoint_Factors,2)*VLOOKUP(A241,MonthFactors,2)*Trend^B241</f>
        <v>730.46078476386765</v>
      </c>
      <c r="H241">
        <f t="shared" si="10"/>
        <v>18.46078476386765</v>
      </c>
      <c r="I241">
        <f t="shared" si="11"/>
        <v>340.80057409784797</v>
      </c>
    </row>
    <row r="242" spans="1:9" x14ac:dyDescent="0.2">
      <c r="A242" s="4">
        <f t="shared" si="9"/>
        <v>8</v>
      </c>
      <c r="B242" s="4">
        <v>238</v>
      </c>
      <c r="C242" s="5">
        <v>40781</v>
      </c>
      <c r="D242" s="4">
        <v>6.98</v>
      </c>
      <c r="E242" s="4">
        <v>0</v>
      </c>
      <c r="F242" s="4">
        <v>557</v>
      </c>
      <c r="G242">
        <f>Constant2*Display^E242*VLOOKUP(D242,PricePoint_Factors,2)*VLOOKUP(A242,MonthFactors,2)*Trend^B242</f>
        <v>542.4931794431418</v>
      </c>
      <c r="H242">
        <f t="shared" si="10"/>
        <v>-14.506820556858202</v>
      </c>
      <c r="I242">
        <f t="shared" si="11"/>
        <v>210.44784266888371</v>
      </c>
    </row>
    <row r="243" spans="1:9" x14ac:dyDescent="0.2">
      <c r="A243" s="4">
        <f t="shared" si="9"/>
        <v>8</v>
      </c>
      <c r="B243" s="4">
        <v>239</v>
      </c>
      <c r="C243" s="5">
        <v>40782</v>
      </c>
      <c r="D243" s="4">
        <v>6.98</v>
      </c>
      <c r="E243" s="4">
        <v>0</v>
      </c>
      <c r="F243" s="4">
        <v>534</v>
      </c>
      <c r="G243">
        <f>Constant2*Display^E243*VLOOKUP(D243,PricePoint_Factors,2)*VLOOKUP(A243,MonthFactors,2)*Trend^B243</f>
        <v>542.56530214575685</v>
      </c>
      <c r="H243">
        <f t="shared" si="10"/>
        <v>8.5653021457568457</v>
      </c>
      <c r="I243">
        <f t="shared" si="11"/>
        <v>73.364400848106825</v>
      </c>
    </row>
    <row r="244" spans="1:9" x14ac:dyDescent="0.2">
      <c r="A244" s="4">
        <f t="shared" si="9"/>
        <v>8</v>
      </c>
      <c r="B244" s="4">
        <v>240</v>
      </c>
      <c r="C244" s="5">
        <v>40783</v>
      </c>
      <c r="D244" s="4">
        <v>5.95</v>
      </c>
      <c r="E244" s="4">
        <v>0</v>
      </c>
      <c r="F244" s="4">
        <v>743</v>
      </c>
      <c r="G244">
        <f>Constant2*Display^E244*VLOOKUP(D244,PricePoint_Factors,2)*VLOOKUP(A244,MonthFactors,2)*Trend^B244</f>
        <v>730.75216064986591</v>
      </c>
      <c r="H244">
        <f t="shared" si="10"/>
        <v>-12.247839350134086</v>
      </c>
      <c r="I244">
        <f t="shared" si="11"/>
        <v>150.00956874669296</v>
      </c>
    </row>
    <row r="245" spans="1:9" x14ac:dyDescent="0.2">
      <c r="A245" s="4">
        <f t="shared" si="9"/>
        <v>8</v>
      </c>
      <c r="B245" s="4">
        <v>241</v>
      </c>
      <c r="C245" s="5">
        <v>40784</v>
      </c>
      <c r="D245" s="4">
        <v>6.1</v>
      </c>
      <c r="E245" s="4">
        <v>0</v>
      </c>
      <c r="F245" s="4">
        <v>567</v>
      </c>
      <c r="G245">
        <f>Constant2*Display^E245*VLOOKUP(D245,PricePoint_Factors,2)*VLOOKUP(A245,MonthFactors,2)*Trend^B245</f>
        <v>570.17546842331433</v>
      </c>
      <c r="H245">
        <f t="shared" si="10"/>
        <v>3.175468423314328</v>
      </c>
      <c r="I245">
        <f t="shared" si="11"/>
        <v>10.083599707466384</v>
      </c>
    </row>
    <row r="246" spans="1:9" x14ac:dyDescent="0.2">
      <c r="A246" s="4">
        <f t="shared" si="9"/>
        <v>8</v>
      </c>
      <c r="B246" s="4">
        <v>242</v>
      </c>
      <c r="C246" s="5">
        <v>40785</v>
      </c>
      <c r="D246" s="4">
        <v>6.98</v>
      </c>
      <c r="E246" s="4">
        <v>0</v>
      </c>
      <c r="F246" s="4">
        <v>543</v>
      </c>
      <c r="G246">
        <f>Constant2*Display^E246*VLOOKUP(D246,PricePoint_Factors,2)*VLOOKUP(A246,MonthFactors,2)*Trend^B246</f>
        <v>542.78172778957241</v>
      </c>
      <c r="H246">
        <f t="shared" si="10"/>
        <v>-0.21827221042758538</v>
      </c>
      <c r="I246">
        <f t="shared" si="11"/>
        <v>4.7642757844944109E-2</v>
      </c>
    </row>
    <row r="247" spans="1:9" x14ac:dyDescent="0.2">
      <c r="A247" s="4">
        <f t="shared" si="9"/>
        <v>8</v>
      </c>
      <c r="B247" s="4">
        <v>243</v>
      </c>
      <c r="C247" s="5">
        <v>40786</v>
      </c>
      <c r="D247" s="4">
        <v>7.32</v>
      </c>
      <c r="E247" s="4">
        <v>0</v>
      </c>
      <c r="F247" s="4">
        <v>405</v>
      </c>
      <c r="G247">
        <f>Constant2*Display^E247*VLOOKUP(D247,PricePoint_Factors,2)*VLOOKUP(A247,MonthFactors,2)*Trend^B247</f>
        <v>411.90347288756254</v>
      </c>
      <c r="H247">
        <f t="shared" si="10"/>
        <v>6.9034728875625433</v>
      </c>
      <c r="I247">
        <f t="shared" si="11"/>
        <v>47.657937909311123</v>
      </c>
    </row>
    <row r="248" spans="1:9" x14ac:dyDescent="0.2">
      <c r="A248" s="4">
        <f t="shared" si="9"/>
        <v>9</v>
      </c>
      <c r="B248" s="4">
        <v>244</v>
      </c>
      <c r="C248" s="5">
        <v>40787</v>
      </c>
      <c r="D248" s="4">
        <v>6.98</v>
      </c>
      <c r="E248" s="4">
        <v>0</v>
      </c>
      <c r="F248" s="4">
        <v>557</v>
      </c>
      <c r="G248">
        <f>Constant2*Display^E248*VLOOKUP(D248,PricePoint_Factors,2)*VLOOKUP(A248,MonthFactors,2)*Trend^B248</f>
        <v>541.54152754787196</v>
      </c>
      <c r="H248">
        <f t="shared" si="10"/>
        <v>-15.458472452128035</v>
      </c>
      <c r="I248">
        <f t="shared" si="11"/>
        <v>238.96437055320135</v>
      </c>
    </row>
    <row r="249" spans="1:9" x14ac:dyDescent="0.2">
      <c r="A249" s="4">
        <f t="shared" si="9"/>
        <v>9</v>
      </c>
      <c r="B249" s="4">
        <v>245</v>
      </c>
      <c r="C249" s="5">
        <v>40788</v>
      </c>
      <c r="D249" s="4">
        <v>6.98</v>
      </c>
      <c r="E249" s="4">
        <v>1</v>
      </c>
      <c r="F249" s="4">
        <v>607</v>
      </c>
      <c r="G249">
        <f>Constant2*Display^E249*VLOOKUP(D249,PricePoint_Factors,2)*VLOOKUP(A249,MonthFactors,2)*Trend^B249</f>
        <v>601.3679723625894</v>
      </c>
      <c r="H249">
        <f t="shared" si="10"/>
        <v>-5.6320276374106015</v>
      </c>
      <c r="I249">
        <f t="shared" si="11"/>
        <v>31.719735308556842</v>
      </c>
    </row>
    <row r="250" spans="1:9" x14ac:dyDescent="0.2">
      <c r="A250" s="4">
        <f t="shared" si="9"/>
        <v>9</v>
      </c>
      <c r="B250" s="4">
        <v>246</v>
      </c>
      <c r="C250" s="5">
        <v>40789</v>
      </c>
      <c r="D250" s="4">
        <v>5.95</v>
      </c>
      <c r="E250" s="4">
        <v>1</v>
      </c>
      <c r="F250" s="4">
        <v>786</v>
      </c>
      <c r="G250">
        <f>Constant2*Display^E250*VLOOKUP(D250,PricePoint_Factors,2)*VLOOKUP(A250,MonthFactors,2)*Trend^B250</f>
        <v>809.95032931821186</v>
      </c>
      <c r="H250">
        <f t="shared" si="10"/>
        <v>23.950329318211857</v>
      </c>
      <c r="I250">
        <f t="shared" si="11"/>
        <v>573.61827445079848</v>
      </c>
    </row>
    <row r="251" spans="1:9" x14ac:dyDescent="0.2">
      <c r="A251" s="4">
        <f t="shared" si="9"/>
        <v>9</v>
      </c>
      <c r="B251" s="4">
        <v>247</v>
      </c>
      <c r="C251" s="5">
        <v>40790</v>
      </c>
      <c r="D251" s="4">
        <v>5.95</v>
      </c>
      <c r="E251" s="4">
        <v>1</v>
      </c>
      <c r="F251" s="4">
        <v>776</v>
      </c>
      <c r="G251">
        <f>Constant2*Display^E251*VLOOKUP(D251,PricePoint_Factors,2)*VLOOKUP(A251,MonthFactors,2)*Trend^B251</f>
        <v>810.05800957843974</v>
      </c>
      <c r="H251">
        <f t="shared" si="10"/>
        <v>34.058009578439737</v>
      </c>
      <c r="I251">
        <f t="shared" si="11"/>
        <v>1159.9480164450929</v>
      </c>
    </row>
    <row r="252" spans="1:9" x14ac:dyDescent="0.2">
      <c r="A252" s="4">
        <f t="shared" si="9"/>
        <v>9</v>
      </c>
      <c r="B252" s="4">
        <v>248</v>
      </c>
      <c r="C252" s="5">
        <v>40791</v>
      </c>
      <c r="D252" s="4">
        <v>5.95</v>
      </c>
      <c r="E252" s="4">
        <v>0</v>
      </c>
      <c r="F252" s="4">
        <v>717</v>
      </c>
      <c r="G252">
        <f>Constant2*Display^E252*VLOOKUP(D252,PricePoint_Factors,2)*VLOOKUP(A252,MonthFactors,2)*Trend^B252</f>
        <v>729.66423554210132</v>
      </c>
      <c r="H252">
        <f t="shared" si="10"/>
        <v>12.664235542101324</v>
      </c>
      <c r="I252">
        <f t="shared" si="11"/>
        <v>160.38286186582241</v>
      </c>
    </row>
    <row r="253" spans="1:9" x14ac:dyDescent="0.2">
      <c r="A253" s="4">
        <f t="shared" si="9"/>
        <v>9</v>
      </c>
      <c r="B253" s="4">
        <v>249</v>
      </c>
      <c r="C253" s="5">
        <v>40792</v>
      </c>
      <c r="D253" s="4">
        <v>7.32</v>
      </c>
      <c r="E253" s="4">
        <v>0</v>
      </c>
      <c r="F253" s="4">
        <v>412</v>
      </c>
      <c r="G253">
        <f>Constant2*Display^E253*VLOOKUP(D253,PricePoint_Factors,2)*VLOOKUP(A253,MonthFactors,2)*Trend^B253</f>
        <v>411.18090394937968</v>
      </c>
      <c r="H253">
        <f t="shared" si="10"/>
        <v>-0.81909605062031687</v>
      </c>
      <c r="I253">
        <f t="shared" si="11"/>
        <v>0.67091834014180074</v>
      </c>
    </row>
    <row r="254" spans="1:9" x14ac:dyDescent="0.2">
      <c r="A254" s="4">
        <f t="shared" si="9"/>
        <v>9</v>
      </c>
      <c r="B254" s="4">
        <v>250</v>
      </c>
      <c r="C254" s="5">
        <v>40793</v>
      </c>
      <c r="D254" s="4">
        <v>6.98</v>
      </c>
      <c r="E254" s="4">
        <v>0</v>
      </c>
      <c r="F254" s="4">
        <v>562</v>
      </c>
      <c r="G254">
        <f>Constant2*Display^E254*VLOOKUP(D254,PricePoint_Factors,2)*VLOOKUP(A254,MonthFactors,2)*Trend^B254</f>
        <v>541.9736482497558</v>
      </c>
      <c r="H254">
        <f t="shared" si="10"/>
        <v>-20.026351750244203</v>
      </c>
      <c r="I254">
        <f t="shared" si="11"/>
        <v>401.05476442450902</v>
      </c>
    </row>
    <row r="255" spans="1:9" x14ac:dyDescent="0.2">
      <c r="A255" s="4">
        <f t="shared" si="9"/>
        <v>9</v>
      </c>
      <c r="B255" s="4">
        <v>251</v>
      </c>
      <c r="C255" s="5">
        <v>40794</v>
      </c>
      <c r="D255" s="4">
        <v>5.95</v>
      </c>
      <c r="E255" s="4">
        <v>0</v>
      </c>
      <c r="F255" s="4">
        <v>706</v>
      </c>
      <c r="G255">
        <f>Constant2*Display^E255*VLOOKUP(D255,PricePoint_Factors,2)*VLOOKUP(A255,MonthFactors,2)*Trend^B255</f>
        <v>729.9552936899812</v>
      </c>
      <c r="H255">
        <f t="shared" si="10"/>
        <v>23.955293689981204</v>
      </c>
      <c r="I255">
        <f t="shared" si="11"/>
        <v>573.85609577325329</v>
      </c>
    </row>
    <row r="256" spans="1:9" x14ac:dyDescent="0.2">
      <c r="A256" s="4">
        <f t="shared" si="9"/>
        <v>9</v>
      </c>
      <c r="B256" s="4">
        <v>252</v>
      </c>
      <c r="C256" s="5">
        <v>40795</v>
      </c>
      <c r="D256" s="4">
        <v>6.1</v>
      </c>
      <c r="E256" s="4">
        <v>0</v>
      </c>
      <c r="F256" s="4">
        <v>569</v>
      </c>
      <c r="G256">
        <f>Constant2*Display^E256*VLOOKUP(D256,PricePoint_Factors,2)*VLOOKUP(A256,MonthFactors,2)*Trend^B256</f>
        <v>569.55370633133589</v>
      </c>
      <c r="H256">
        <f t="shared" si="10"/>
        <v>0.55370633133588854</v>
      </c>
      <c r="I256">
        <f t="shared" si="11"/>
        <v>0.30659070136144878</v>
      </c>
    </row>
    <row r="257" spans="1:9" x14ac:dyDescent="0.2">
      <c r="A257" s="4">
        <f t="shared" si="9"/>
        <v>9</v>
      </c>
      <c r="B257" s="4">
        <v>253</v>
      </c>
      <c r="C257" s="5">
        <v>40796</v>
      </c>
      <c r="D257" s="4">
        <v>7.52</v>
      </c>
      <c r="E257" s="4">
        <v>0</v>
      </c>
      <c r="F257" s="4">
        <v>411</v>
      </c>
      <c r="G257">
        <f>Constant2*Display^E257*VLOOKUP(D257,PricePoint_Factors,2)*VLOOKUP(A257,MonthFactors,2)*Trend^B257</f>
        <v>395.70183552047706</v>
      </c>
      <c r="H257">
        <f t="shared" si="10"/>
        <v>-15.298164479522939</v>
      </c>
      <c r="I257">
        <f t="shared" si="11"/>
        <v>234.03383644253734</v>
      </c>
    </row>
    <row r="258" spans="1:9" x14ac:dyDescent="0.2">
      <c r="A258" s="4">
        <f t="shared" si="9"/>
        <v>9</v>
      </c>
      <c r="B258" s="4">
        <v>254</v>
      </c>
      <c r="C258" s="5">
        <v>40797</v>
      </c>
      <c r="D258" s="4">
        <v>6.1</v>
      </c>
      <c r="E258" s="4">
        <v>0</v>
      </c>
      <c r="F258" s="4">
        <v>584</v>
      </c>
      <c r="G258">
        <f>Constant2*Display^E258*VLOOKUP(D258,PricePoint_Factors,2)*VLOOKUP(A258,MonthFactors,2)*Trend^B258</f>
        <v>569.70515702129262</v>
      </c>
      <c r="H258">
        <f t="shared" si="10"/>
        <v>-14.294842978707379</v>
      </c>
      <c r="I258">
        <f t="shared" si="11"/>
        <v>204.34253578589966</v>
      </c>
    </row>
    <row r="259" spans="1:9" x14ac:dyDescent="0.2">
      <c r="A259" s="4">
        <f t="shared" si="9"/>
        <v>9</v>
      </c>
      <c r="B259" s="4">
        <v>255</v>
      </c>
      <c r="C259" s="5">
        <v>40798</v>
      </c>
      <c r="D259" s="4">
        <v>7.12</v>
      </c>
      <c r="E259" s="4">
        <v>0</v>
      </c>
      <c r="F259" s="4">
        <v>417</v>
      </c>
      <c r="G259">
        <f>Constant2*Display^E259*VLOOKUP(D259,PricePoint_Factors,2)*VLOOKUP(A259,MonthFactors,2)*Trend^B259</f>
        <v>424.12991882636879</v>
      </c>
      <c r="H259">
        <f t="shared" si="10"/>
        <v>7.1299188263687938</v>
      </c>
      <c r="I259">
        <f t="shared" si="11"/>
        <v>50.83574247060816</v>
      </c>
    </row>
    <row r="260" spans="1:9" x14ac:dyDescent="0.2">
      <c r="A260" s="4">
        <f t="shared" si="9"/>
        <v>9</v>
      </c>
      <c r="B260" s="4">
        <v>256</v>
      </c>
      <c r="C260" s="5">
        <v>40799</v>
      </c>
      <c r="D260" s="4">
        <v>6.98</v>
      </c>
      <c r="E260" s="4">
        <v>0</v>
      </c>
      <c r="F260" s="4">
        <v>544</v>
      </c>
      <c r="G260">
        <f>Constant2*Display^E260*VLOOKUP(D260,PricePoint_Factors,2)*VLOOKUP(A260,MonthFactors,2)*Trend^B260</f>
        <v>542.40611376047048</v>
      </c>
      <c r="H260">
        <f t="shared" si="10"/>
        <v>-1.5938862395295246</v>
      </c>
      <c r="I260">
        <f t="shared" si="11"/>
        <v>2.540473344561569</v>
      </c>
    </row>
    <row r="261" spans="1:9" x14ac:dyDescent="0.2">
      <c r="A261" s="4">
        <f t="shared" si="9"/>
        <v>9</v>
      </c>
      <c r="B261" s="4">
        <v>257</v>
      </c>
      <c r="C261" s="5">
        <v>40800</v>
      </c>
      <c r="D261" s="4">
        <v>6.98</v>
      </c>
      <c r="E261" s="4">
        <v>0</v>
      </c>
      <c r="F261" s="4">
        <v>542</v>
      </c>
      <c r="G261">
        <f>Constant2*Display^E261*VLOOKUP(D261,PricePoint_Factors,2)*VLOOKUP(A261,MonthFactors,2)*Trend^B261</f>
        <v>542.47822488798636</v>
      </c>
      <c r="H261">
        <f t="shared" si="10"/>
        <v>0.47822488798635732</v>
      </c>
      <c r="I261">
        <f t="shared" si="11"/>
        <v>0.22869904348956399</v>
      </c>
    </row>
    <row r="262" spans="1:9" x14ac:dyDescent="0.2">
      <c r="A262" s="4">
        <f t="shared" ref="A262:A325" si="12">MONTH(C262)</f>
        <v>9</v>
      </c>
      <c r="B262" s="4">
        <v>258</v>
      </c>
      <c r="C262" s="5">
        <v>40801</v>
      </c>
      <c r="D262" s="4">
        <v>6.98</v>
      </c>
      <c r="E262" s="4">
        <v>0</v>
      </c>
      <c r="F262" s="4">
        <v>549</v>
      </c>
      <c r="G262">
        <f>Constant2*Display^E262*VLOOKUP(D262,PricePoint_Factors,2)*VLOOKUP(A262,MonthFactors,2)*Trend^B262</f>
        <v>542.55034560244189</v>
      </c>
      <c r="H262">
        <f t="shared" ref="H262:H325" si="13">G262-F262</f>
        <v>-6.4496543975581062</v>
      </c>
      <c r="I262">
        <f t="shared" ref="I262:I325" si="14">H262^2</f>
        <v>41.598041847940621</v>
      </c>
    </row>
    <row r="263" spans="1:9" x14ac:dyDescent="0.2">
      <c r="A263" s="4">
        <f t="shared" si="12"/>
        <v>9</v>
      </c>
      <c r="B263" s="4">
        <v>259</v>
      </c>
      <c r="C263" s="5">
        <v>40802</v>
      </c>
      <c r="D263" s="4">
        <v>5.95</v>
      </c>
      <c r="E263" s="4">
        <v>1</v>
      </c>
      <c r="F263" s="4">
        <v>795</v>
      </c>
      <c r="G263">
        <f>Constant2*Display^E263*VLOOKUP(D263,PricePoint_Factors,2)*VLOOKUP(A263,MonthFactors,2)*Trend^B263</f>
        <v>811.35128987341147</v>
      </c>
      <c r="H263">
        <f t="shared" si="13"/>
        <v>16.351289873411474</v>
      </c>
      <c r="I263">
        <f t="shared" si="14"/>
        <v>267.36468052432861</v>
      </c>
    </row>
    <row r="264" spans="1:9" x14ac:dyDescent="0.2">
      <c r="A264" s="4">
        <f t="shared" si="12"/>
        <v>9</v>
      </c>
      <c r="B264" s="4">
        <v>260</v>
      </c>
      <c r="C264" s="5">
        <v>40803</v>
      </c>
      <c r="D264" s="4">
        <v>5.95</v>
      </c>
      <c r="E264" s="4">
        <v>0</v>
      </c>
      <c r="F264" s="4">
        <v>706</v>
      </c>
      <c r="G264">
        <f>Constant2*Display^E264*VLOOKUP(D264,PricePoint_Factors,2)*VLOOKUP(A264,MonthFactors,2)*Trend^B264</f>
        <v>730.82916492569348</v>
      </c>
      <c r="H264">
        <f t="shared" si="13"/>
        <v>24.829164925693476</v>
      </c>
      <c r="I264">
        <f t="shared" si="14"/>
        <v>616.48743090728715</v>
      </c>
    </row>
    <row r="265" spans="1:9" x14ac:dyDescent="0.2">
      <c r="A265" s="4">
        <f t="shared" si="12"/>
        <v>9</v>
      </c>
      <c r="B265" s="4">
        <v>261</v>
      </c>
      <c r="C265" s="5">
        <v>40804</v>
      </c>
      <c r="D265" s="4">
        <v>7.52</v>
      </c>
      <c r="E265" s="4">
        <v>0</v>
      </c>
      <c r="F265" s="4">
        <v>400</v>
      </c>
      <c r="G265">
        <f>Constant2*Display^E265*VLOOKUP(D265,PricePoint_Factors,2)*VLOOKUP(A265,MonthFactors,2)*Trend^B265</f>
        <v>396.12288957307669</v>
      </c>
      <c r="H265">
        <f t="shared" si="13"/>
        <v>-3.8771104269233092</v>
      </c>
      <c r="I265">
        <f t="shared" si="14"/>
        <v>15.031985262557445</v>
      </c>
    </row>
    <row r="266" spans="1:9" x14ac:dyDescent="0.2">
      <c r="A266" s="4">
        <f t="shared" si="12"/>
        <v>9</v>
      </c>
      <c r="B266" s="4">
        <v>262</v>
      </c>
      <c r="C266" s="5">
        <v>40805</v>
      </c>
      <c r="D266" s="4">
        <v>7.12</v>
      </c>
      <c r="E266" s="4">
        <v>0</v>
      </c>
      <c r="F266" s="4">
        <v>413</v>
      </c>
      <c r="G266">
        <f>Constant2*Display^E266*VLOOKUP(D266,PricePoint_Factors,2)*VLOOKUP(A266,MonthFactors,2)*Trend^B266</f>
        <v>424.52478313260497</v>
      </c>
      <c r="H266">
        <f t="shared" si="13"/>
        <v>11.524783132604966</v>
      </c>
      <c r="I266">
        <f t="shared" si="14"/>
        <v>132.82062625357594</v>
      </c>
    </row>
    <row r="267" spans="1:9" x14ac:dyDescent="0.2">
      <c r="A267" s="4">
        <f t="shared" si="12"/>
        <v>9</v>
      </c>
      <c r="B267" s="4">
        <v>263</v>
      </c>
      <c r="C267" s="5">
        <v>40806</v>
      </c>
      <c r="D267" s="4">
        <v>5.95</v>
      </c>
      <c r="E267" s="4">
        <v>0</v>
      </c>
      <c r="F267" s="4">
        <v>706</v>
      </c>
      <c r="G267">
        <f>Constant2*Display^E267*VLOOKUP(D267,PricePoint_Factors,2)*VLOOKUP(A267,MonthFactors,2)*Trend^B267</f>
        <v>731.12068775605644</v>
      </c>
      <c r="H267">
        <f t="shared" si="13"/>
        <v>25.120687756056441</v>
      </c>
      <c r="I267">
        <f t="shared" si="14"/>
        <v>631.04895333728393</v>
      </c>
    </row>
    <row r="268" spans="1:9" x14ac:dyDescent="0.2">
      <c r="A268" s="4">
        <f t="shared" si="12"/>
        <v>9</v>
      </c>
      <c r="B268" s="4">
        <v>264</v>
      </c>
      <c r="C268" s="5">
        <v>40807</v>
      </c>
      <c r="D268" s="4">
        <v>6.98</v>
      </c>
      <c r="E268" s="4">
        <v>0</v>
      </c>
      <c r="F268" s="4">
        <v>536</v>
      </c>
      <c r="G268">
        <f>Constant2*Display^E268*VLOOKUP(D268,PricePoint_Factors,2)*VLOOKUP(A268,MonthFactors,2)*Trend^B268</f>
        <v>542.98327128629592</v>
      </c>
      <c r="H268">
        <f t="shared" si="13"/>
        <v>6.983271286295917</v>
      </c>
      <c r="I268">
        <f t="shared" si="14"/>
        <v>48.766077858005033</v>
      </c>
    </row>
    <row r="269" spans="1:9" x14ac:dyDescent="0.2">
      <c r="A269" s="4">
        <f t="shared" si="12"/>
        <v>9</v>
      </c>
      <c r="B269" s="4">
        <v>265</v>
      </c>
      <c r="C269" s="5">
        <v>40808</v>
      </c>
      <c r="D269" s="4">
        <v>7.52</v>
      </c>
      <c r="E269" s="4">
        <v>1</v>
      </c>
      <c r="F269" s="4">
        <v>434</v>
      </c>
      <c r="G269">
        <f>Constant2*Display^E269*VLOOKUP(D269,PricePoint_Factors,2)*VLOOKUP(A269,MonthFactors,2)*Trend^B269</f>
        <v>440.05977268927279</v>
      </c>
      <c r="H269">
        <f t="shared" si="13"/>
        <v>6.0597726892727906</v>
      </c>
      <c r="I269">
        <f t="shared" si="14"/>
        <v>36.72084504565639</v>
      </c>
    </row>
    <row r="270" spans="1:9" x14ac:dyDescent="0.2">
      <c r="A270" s="4">
        <f t="shared" si="12"/>
        <v>9</v>
      </c>
      <c r="B270" s="4">
        <v>266</v>
      </c>
      <c r="C270" s="5">
        <v>40809</v>
      </c>
      <c r="D270" s="4">
        <v>6.98</v>
      </c>
      <c r="E270" s="4">
        <v>1</v>
      </c>
      <c r="F270" s="4">
        <v>615</v>
      </c>
      <c r="G270">
        <f>Constant2*Display^E270*VLOOKUP(D270,PricePoint_Factors,2)*VLOOKUP(A270,MonthFactors,2)*Trend^B270</f>
        <v>603.04915455926937</v>
      </c>
      <c r="H270">
        <f t="shared" si="13"/>
        <v>-11.950845440730632</v>
      </c>
      <c r="I270">
        <f t="shared" si="14"/>
        <v>142.82270674823212</v>
      </c>
    </row>
    <row r="271" spans="1:9" x14ac:dyDescent="0.2">
      <c r="A271" s="4">
        <f t="shared" si="12"/>
        <v>9</v>
      </c>
      <c r="B271" s="4">
        <v>267</v>
      </c>
      <c r="C271" s="5">
        <v>40810</v>
      </c>
      <c r="D271" s="4">
        <v>6.98</v>
      </c>
      <c r="E271" s="4">
        <v>0</v>
      </c>
      <c r="F271" s="4">
        <v>566</v>
      </c>
      <c r="G271">
        <f>Constant2*Display^E271*VLOOKUP(D271,PricePoint_Factors,2)*VLOOKUP(A271,MonthFactors,2)*Trend^B271</f>
        <v>543.19986365518582</v>
      </c>
      <c r="H271">
        <f t="shared" si="13"/>
        <v>-22.800136344814177</v>
      </c>
      <c r="I271">
        <f t="shared" si="14"/>
        <v>519.84621734211635</v>
      </c>
    </row>
    <row r="272" spans="1:9" x14ac:dyDescent="0.2">
      <c r="A272" s="4">
        <f t="shared" si="12"/>
        <v>9</v>
      </c>
      <c r="B272" s="4">
        <v>268</v>
      </c>
      <c r="C272" s="5">
        <v>40811</v>
      </c>
      <c r="D272" s="4">
        <v>6.2</v>
      </c>
      <c r="E272" s="4">
        <v>1</v>
      </c>
      <c r="F272" s="4">
        <v>634</v>
      </c>
      <c r="G272">
        <f>Constant2*Display^E272*VLOOKUP(D272,PricePoint_Factors,2)*VLOOKUP(A272,MonthFactors,2)*Trend^B272</f>
        <v>623.99449253691375</v>
      </c>
      <c r="H272">
        <f t="shared" si="13"/>
        <v>-10.005507463086246</v>
      </c>
      <c r="I272">
        <f t="shared" si="14"/>
        <v>100.11017959387458</v>
      </c>
    </row>
    <row r="273" spans="1:9" x14ac:dyDescent="0.2">
      <c r="A273" s="4">
        <f t="shared" si="12"/>
        <v>9</v>
      </c>
      <c r="B273" s="4">
        <v>269</v>
      </c>
      <c r="C273" s="5">
        <v>40812</v>
      </c>
      <c r="D273" s="4">
        <v>7.32</v>
      </c>
      <c r="E273" s="4">
        <v>0</v>
      </c>
      <c r="F273" s="4">
        <v>412</v>
      </c>
      <c r="G273">
        <f>Constant2*Display^E273*VLOOKUP(D273,PricePoint_Factors,2)*VLOOKUP(A273,MonthFactors,2)*Trend^B273</f>
        <v>412.27558914612314</v>
      </c>
      <c r="H273">
        <f t="shared" si="13"/>
        <v>0.27558914612313856</v>
      </c>
      <c r="I273">
        <f t="shared" si="14"/>
        <v>7.5949377460880624E-2</v>
      </c>
    </row>
    <row r="274" spans="1:9" x14ac:dyDescent="0.2">
      <c r="A274" s="4">
        <f t="shared" si="12"/>
        <v>9</v>
      </c>
      <c r="B274" s="4">
        <v>270</v>
      </c>
      <c r="C274" s="5">
        <v>40813</v>
      </c>
      <c r="D274" s="4">
        <v>6.98</v>
      </c>
      <c r="E274" s="4">
        <v>0</v>
      </c>
      <c r="F274" s="4">
        <v>547</v>
      </c>
      <c r="G274">
        <f>Constant2*Display^E274*VLOOKUP(D274,PricePoint_Factors,2)*VLOOKUP(A274,MonthFactors,2)*Trend^B274</f>
        <v>543.41654242131256</v>
      </c>
      <c r="H274">
        <f t="shared" si="13"/>
        <v>-3.5834575786874439</v>
      </c>
      <c r="I274">
        <f t="shared" si="14"/>
        <v>12.841168218252477</v>
      </c>
    </row>
    <row r="275" spans="1:9" x14ac:dyDescent="0.2">
      <c r="A275" s="4">
        <f t="shared" si="12"/>
        <v>9</v>
      </c>
      <c r="B275" s="4">
        <v>271</v>
      </c>
      <c r="C275" s="5">
        <v>40814</v>
      </c>
      <c r="D275" s="4">
        <v>5.95</v>
      </c>
      <c r="E275" s="4">
        <v>0</v>
      </c>
      <c r="F275" s="4">
        <v>723</v>
      </c>
      <c r="G275">
        <f>Constant2*Display^E275*VLOOKUP(D275,PricePoint_Factors,2)*VLOOKUP(A275,MonthFactors,2)*Trend^B275</f>
        <v>731.89865060809655</v>
      </c>
      <c r="H275">
        <f t="shared" si="13"/>
        <v>8.8986506080965455</v>
      </c>
      <c r="I275">
        <f t="shared" si="14"/>
        <v>79.185982644977017</v>
      </c>
    </row>
    <row r="276" spans="1:9" x14ac:dyDescent="0.2">
      <c r="A276" s="4">
        <f t="shared" si="12"/>
        <v>9</v>
      </c>
      <c r="B276" s="4">
        <v>272</v>
      </c>
      <c r="C276" s="5">
        <v>40815</v>
      </c>
      <c r="D276" s="4">
        <v>5.95</v>
      </c>
      <c r="E276" s="4">
        <v>0</v>
      </c>
      <c r="F276" s="4">
        <v>718</v>
      </c>
      <c r="G276">
        <f>Constant2*Display^E276*VLOOKUP(D276,PricePoint_Factors,2)*VLOOKUP(A276,MonthFactors,2)*Trend^B276</f>
        <v>731.9959541516663</v>
      </c>
      <c r="H276">
        <f t="shared" si="13"/>
        <v>13.995954151666297</v>
      </c>
      <c r="I276">
        <f t="shared" si="14"/>
        <v>195.88673261554504</v>
      </c>
    </row>
    <row r="277" spans="1:9" x14ac:dyDescent="0.2">
      <c r="A277" s="4">
        <f t="shared" si="12"/>
        <v>9</v>
      </c>
      <c r="B277" s="4">
        <v>273</v>
      </c>
      <c r="C277" s="5">
        <v>40816</v>
      </c>
      <c r="D277" s="4">
        <v>6.98</v>
      </c>
      <c r="E277" s="4">
        <v>0</v>
      </c>
      <c r="F277" s="4">
        <v>535</v>
      </c>
      <c r="G277">
        <f>Constant2*Display^E277*VLOOKUP(D277,PricePoint_Factors,2)*VLOOKUP(A277,MonthFactors,2)*Trend^B277</f>
        <v>543.63330761913949</v>
      </c>
      <c r="H277">
        <f t="shared" si="13"/>
        <v>8.6333076191394866</v>
      </c>
      <c r="I277">
        <f t="shared" si="14"/>
        <v>74.534000446691905</v>
      </c>
    </row>
    <row r="278" spans="1:9" x14ac:dyDescent="0.2">
      <c r="A278" s="4">
        <f t="shared" si="12"/>
        <v>10</v>
      </c>
      <c r="B278" s="4">
        <v>274</v>
      </c>
      <c r="C278" s="5">
        <v>40817</v>
      </c>
      <c r="D278" s="4">
        <v>6.98</v>
      </c>
      <c r="E278" s="4">
        <v>0</v>
      </c>
      <c r="F278" s="4">
        <v>614</v>
      </c>
      <c r="G278">
        <f>Constant2*Display^E278*VLOOKUP(D278,PricePoint_Factors,2)*VLOOKUP(A278,MonthFactors,2)*Trend^B278</f>
        <v>597.39216231617445</v>
      </c>
      <c r="H278">
        <f t="shared" si="13"/>
        <v>-16.607837683825551</v>
      </c>
      <c r="I278">
        <f t="shared" si="14"/>
        <v>275.82027253229603</v>
      </c>
    </row>
    <row r="279" spans="1:9" x14ac:dyDescent="0.2">
      <c r="A279" s="4">
        <f t="shared" si="12"/>
        <v>10</v>
      </c>
      <c r="B279" s="4">
        <v>275</v>
      </c>
      <c r="C279" s="5">
        <v>40818</v>
      </c>
      <c r="D279" s="4">
        <v>6.1</v>
      </c>
      <c r="E279" s="4">
        <v>0</v>
      </c>
      <c r="F279" s="4">
        <v>636</v>
      </c>
      <c r="G279">
        <f>Constant2*Display^E279*VLOOKUP(D279,PricePoint_Factors,2)*VLOOKUP(A279,MonthFactors,2)*Trend^B279</f>
        <v>627.70891642323818</v>
      </c>
      <c r="H279">
        <f t="shared" si="13"/>
        <v>-8.291083576761821</v>
      </c>
      <c r="I279">
        <f t="shared" si="14"/>
        <v>68.742066876849591</v>
      </c>
    </row>
    <row r="280" spans="1:9" x14ac:dyDescent="0.2">
      <c r="A280" s="4">
        <f t="shared" si="12"/>
        <v>10</v>
      </c>
      <c r="B280" s="4">
        <v>276</v>
      </c>
      <c r="C280" s="5">
        <v>40819</v>
      </c>
      <c r="D280" s="4">
        <v>7.12</v>
      </c>
      <c r="E280" s="4">
        <v>0</v>
      </c>
      <c r="F280" s="4">
        <v>473</v>
      </c>
      <c r="G280">
        <f>Constant2*Display^E280*VLOOKUP(D280,PricePoint_Factors,2)*VLOOKUP(A280,MonthFactors,2)*Trend^B280</f>
        <v>467.31213240399978</v>
      </c>
      <c r="H280">
        <f t="shared" si="13"/>
        <v>-5.687867596000217</v>
      </c>
      <c r="I280">
        <f t="shared" si="14"/>
        <v>32.351837789629286</v>
      </c>
    </row>
    <row r="281" spans="1:9" x14ac:dyDescent="0.2">
      <c r="A281" s="4">
        <f t="shared" si="12"/>
        <v>10</v>
      </c>
      <c r="B281" s="4">
        <v>277</v>
      </c>
      <c r="C281" s="5">
        <v>40820</v>
      </c>
      <c r="D281" s="4">
        <v>7.32</v>
      </c>
      <c r="E281" s="4">
        <v>0</v>
      </c>
      <c r="F281" s="4">
        <v>456</v>
      </c>
      <c r="G281">
        <f>Constant2*Display^E281*VLOOKUP(D281,PricePoint_Factors,2)*VLOOKUP(A281,MonthFactors,2)*Trend^B281</f>
        <v>453.4665150575396</v>
      </c>
      <c r="H281">
        <f t="shared" si="13"/>
        <v>-2.5334849424604045</v>
      </c>
      <c r="I281">
        <f t="shared" si="14"/>
        <v>6.4185459536735987</v>
      </c>
    </row>
    <row r="282" spans="1:9" x14ac:dyDescent="0.2">
      <c r="A282" s="4">
        <f t="shared" si="12"/>
        <v>10</v>
      </c>
      <c r="B282" s="4">
        <v>278</v>
      </c>
      <c r="C282" s="5">
        <v>40821</v>
      </c>
      <c r="D282" s="4">
        <v>5.95</v>
      </c>
      <c r="E282" s="4">
        <v>0</v>
      </c>
      <c r="F282" s="4">
        <v>778</v>
      </c>
      <c r="G282">
        <f>Constant2*Display^E282*VLOOKUP(D282,PricePoint_Factors,2)*VLOOKUP(A282,MonthFactors,2)*Trend^B282</f>
        <v>804.91647133513959</v>
      </c>
      <c r="H282">
        <f t="shared" si="13"/>
        <v>26.91647133513959</v>
      </c>
      <c r="I282">
        <f t="shared" si="14"/>
        <v>724.49642913539128</v>
      </c>
    </row>
    <row r="283" spans="1:9" x14ac:dyDescent="0.2">
      <c r="A283" s="4">
        <f t="shared" si="12"/>
        <v>10</v>
      </c>
      <c r="B283" s="4">
        <v>279</v>
      </c>
      <c r="C283" s="5">
        <v>40822</v>
      </c>
      <c r="D283" s="4">
        <v>6.98</v>
      </c>
      <c r="E283" s="4">
        <v>0</v>
      </c>
      <c r="F283" s="4">
        <v>619</v>
      </c>
      <c r="G283">
        <f>Constant2*Display^E283*VLOOKUP(D283,PricePoint_Factors,2)*VLOOKUP(A283,MonthFactors,2)*Trend^B283</f>
        <v>597.78937463687623</v>
      </c>
      <c r="H283">
        <f t="shared" si="13"/>
        <v>-21.210625363123768</v>
      </c>
      <c r="I283">
        <f t="shared" si="14"/>
        <v>449.89062829478928</v>
      </c>
    </row>
    <row r="284" spans="1:9" x14ac:dyDescent="0.2">
      <c r="A284" s="4">
        <f t="shared" si="12"/>
        <v>10</v>
      </c>
      <c r="B284" s="4">
        <v>280</v>
      </c>
      <c r="C284" s="5">
        <v>40823</v>
      </c>
      <c r="D284" s="4">
        <v>6.1</v>
      </c>
      <c r="E284" s="4">
        <v>0</v>
      </c>
      <c r="F284" s="4">
        <v>623</v>
      </c>
      <c r="G284">
        <f>Constant2*Display^E284*VLOOKUP(D284,PricePoint_Factors,2)*VLOOKUP(A284,MonthFactors,2)*Trend^B284</f>
        <v>628.12628667203921</v>
      </c>
      <c r="H284">
        <f t="shared" si="13"/>
        <v>5.126286672039214</v>
      </c>
      <c r="I284">
        <f t="shared" si="14"/>
        <v>26.27881504392688</v>
      </c>
    </row>
    <row r="285" spans="1:9" x14ac:dyDescent="0.2">
      <c r="A285" s="4">
        <f t="shared" si="12"/>
        <v>10</v>
      </c>
      <c r="B285" s="4">
        <v>281</v>
      </c>
      <c r="C285" s="5">
        <v>40824</v>
      </c>
      <c r="D285" s="4">
        <v>6.2</v>
      </c>
      <c r="E285" s="4">
        <v>0</v>
      </c>
      <c r="F285" s="4">
        <v>625</v>
      </c>
      <c r="G285">
        <f>Constant2*Display^E285*VLOOKUP(D285,PricePoint_Factors,2)*VLOOKUP(A285,MonthFactors,2)*Trend^B285</f>
        <v>618.55202789084672</v>
      </c>
      <c r="H285">
        <f t="shared" si="13"/>
        <v>-6.4479721091532838</v>
      </c>
      <c r="I285">
        <f t="shared" si="14"/>
        <v>41.576344320418649</v>
      </c>
    </row>
    <row r="286" spans="1:9" x14ac:dyDescent="0.2">
      <c r="A286" s="4">
        <f t="shared" si="12"/>
        <v>10</v>
      </c>
      <c r="B286" s="4">
        <v>282</v>
      </c>
      <c r="C286" s="5">
        <v>40825</v>
      </c>
      <c r="D286" s="4">
        <v>6.98</v>
      </c>
      <c r="E286" s="4">
        <v>1</v>
      </c>
      <c r="F286" s="4">
        <v>651</v>
      </c>
      <c r="G286">
        <f>Constant2*Display^E286*VLOOKUP(D286,PricePoint_Factors,2)*VLOOKUP(A286,MonthFactors,2)*Trend^B286</f>
        <v>664.00628318663712</v>
      </c>
      <c r="H286">
        <f t="shared" si="13"/>
        <v>13.00628318663712</v>
      </c>
      <c r="I286">
        <f t="shared" si="14"/>
        <v>169.16340233099942</v>
      </c>
    </row>
    <row r="287" spans="1:9" x14ac:dyDescent="0.2">
      <c r="A287" s="4">
        <f t="shared" si="12"/>
        <v>10</v>
      </c>
      <c r="B287" s="4">
        <v>283</v>
      </c>
      <c r="C287" s="5">
        <v>40826</v>
      </c>
      <c r="D287" s="4">
        <v>6.1</v>
      </c>
      <c r="E287" s="4">
        <v>0</v>
      </c>
      <c r="F287" s="4">
        <v>644</v>
      </c>
      <c r="G287">
        <f>Constant2*Display^E287*VLOOKUP(D287,PricePoint_Factors,2)*VLOOKUP(A287,MonthFactors,2)*Trend^B287</f>
        <v>628.37684201616628</v>
      </c>
      <c r="H287">
        <f t="shared" si="13"/>
        <v>-15.623157983833721</v>
      </c>
      <c r="I287">
        <f t="shared" si="14"/>
        <v>244.08306538782733</v>
      </c>
    </row>
    <row r="288" spans="1:9" x14ac:dyDescent="0.2">
      <c r="A288" s="4">
        <f t="shared" si="12"/>
        <v>10</v>
      </c>
      <c r="B288" s="4">
        <v>284</v>
      </c>
      <c r="C288" s="5">
        <v>40827</v>
      </c>
      <c r="D288" s="4">
        <v>6.1</v>
      </c>
      <c r="E288" s="4">
        <v>1</v>
      </c>
      <c r="F288" s="4">
        <v>691</v>
      </c>
      <c r="G288">
        <f>Constant2*Display^E288*VLOOKUP(D288,PricePoint_Factors,2)*VLOOKUP(A288,MonthFactors,2)*Trend^B288</f>
        <v>697.79636120235341</v>
      </c>
      <c r="H288">
        <f t="shared" si="13"/>
        <v>6.7963612023534097</v>
      </c>
      <c r="I288">
        <f t="shared" si="14"/>
        <v>46.190525592854684</v>
      </c>
    </row>
    <row r="289" spans="1:9" x14ac:dyDescent="0.2">
      <c r="A289" s="4">
        <f t="shared" si="12"/>
        <v>10</v>
      </c>
      <c r="B289" s="4">
        <v>285</v>
      </c>
      <c r="C289" s="5">
        <v>40828</v>
      </c>
      <c r="D289" s="4">
        <v>7.32</v>
      </c>
      <c r="E289" s="4">
        <v>0</v>
      </c>
      <c r="F289" s="4">
        <v>456</v>
      </c>
      <c r="G289">
        <f>Constant2*Display^E289*VLOOKUP(D289,PricePoint_Factors,2)*VLOOKUP(A289,MonthFactors,2)*Trend^B289</f>
        <v>453.94903471437158</v>
      </c>
      <c r="H289">
        <f t="shared" si="13"/>
        <v>-2.050965285628422</v>
      </c>
      <c r="I289">
        <f t="shared" si="14"/>
        <v>4.2064586028528748</v>
      </c>
    </row>
    <row r="290" spans="1:9" x14ac:dyDescent="0.2">
      <c r="A290" s="4">
        <f t="shared" si="12"/>
        <v>10</v>
      </c>
      <c r="B290" s="4">
        <v>286</v>
      </c>
      <c r="C290" s="5">
        <v>40829</v>
      </c>
      <c r="D290" s="4">
        <v>5.95</v>
      </c>
      <c r="E290" s="4">
        <v>0</v>
      </c>
      <c r="F290" s="4">
        <v>785</v>
      </c>
      <c r="G290">
        <f>Constant2*Display^E290*VLOOKUP(D290,PricePoint_Factors,2)*VLOOKUP(A290,MonthFactors,2)*Trend^B290</f>
        <v>805.77295799210412</v>
      </c>
      <c r="H290">
        <f t="shared" si="13"/>
        <v>20.772957992104125</v>
      </c>
      <c r="I290">
        <f t="shared" si="14"/>
        <v>431.51578374172266</v>
      </c>
    </row>
    <row r="291" spans="1:9" x14ac:dyDescent="0.2">
      <c r="A291" s="4">
        <f t="shared" si="12"/>
        <v>10</v>
      </c>
      <c r="B291" s="4">
        <v>287</v>
      </c>
      <c r="C291" s="5">
        <v>40830</v>
      </c>
      <c r="D291" s="4">
        <v>6.1</v>
      </c>
      <c r="E291" s="4">
        <v>1</v>
      </c>
      <c r="F291" s="4">
        <v>680</v>
      </c>
      <c r="G291">
        <f>Constant2*Display^E291*VLOOKUP(D291,PricePoint_Factors,2)*VLOOKUP(A291,MonthFactors,2)*Trend^B291</f>
        <v>698.07470746985007</v>
      </c>
      <c r="H291">
        <f t="shared" si="13"/>
        <v>18.074707469850068</v>
      </c>
      <c r="I291">
        <f t="shared" si="14"/>
        <v>326.69505012065383</v>
      </c>
    </row>
    <row r="292" spans="1:9" x14ac:dyDescent="0.2">
      <c r="A292" s="4">
        <f t="shared" si="12"/>
        <v>10</v>
      </c>
      <c r="B292" s="4">
        <v>288</v>
      </c>
      <c r="C292" s="5">
        <v>40831</v>
      </c>
      <c r="D292" s="4">
        <v>7.32</v>
      </c>
      <c r="E292" s="4">
        <v>0</v>
      </c>
      <c r="F292" s="4">
        <v>450</v>
      </c>
      <c r="G292">
        <f>Constant2*Display^E292*VLOOKUP(D292,PricePoint_Factors,2)*VLOOKUP(A292,MonthFactors,2)*Trend^B292</f>
        <v>454.13011192610821</v>
      </c>
      <c r="H292">
        <f t="shared" si="13"/>
        <v>4.1301119261082135</v>
      </c>
      <c r="I292">
        <f t="shared" si="14"/>
        <v>17.057824522181299</v>
      </c>
    </row>
    <row r="293" spans="1:9" x14ac:dyDescent="0.2">
      <c r="A293" s="4">
        <f t="shared" si="12"/>
        <v>10</v>
      </c>
      <c r="B293" s="4">
        <v>289</v>
      </c>
      <c r="C293" s="5">
        <v>40832</v>
      </c>
      <c r="D293" s="4">
        <v>6.2</v>
      </c>
      <c r="E293" s="4">
        <v>0</v>
      </c>
      <c r="F293" s="4">
        <v>625</v>
      </c>
      <c r="G293">
        <f>Constant2*Display^E293*VLOOKUP(D293,PricePoint_Factors,2)*VLOOKUP(A293,MonthFactors,2)*Trend^B293</f>
        <v>619.21020992263959</v>
      </c>
      <c r="H293">
        <f t="shared" si="13"/>
        <v>-5.7897900773604078</v>
      </c>
      <c r="I293">
        <f t="shared" si="14"/>
        <v>33.521669139901036</v>
      </c>
    </row>
    <row r="294" spans="1:9" x14ac:dyDescent="0.2">
      <c r="A294" s="4">
        <f t="shared" si="12"/>
        <v>10</v>
      </c>
      <c r="B294" s="4">
        <v>290</v>
      </c>
      <c r="C294" s="5">
        <v>40833</v>
      </c>
      <c r="D294" s="4">
        <v>6.2</v>
      </c>
      <c r="E294" s="4">
        <v>1</v>
      </c>
      <c r="F294" s="4">
        <v>665</v>
      </c>
      <c r="G294">
        <f>Constant2*Display^E294*VLOOKUP(D294,PricePoint_Factors,2)*VLOOKUP(A294,MonthFactors,2)*Trend^B294</f>
        <v>687.61705144481937</v>
      </c>
      <c r="H294">
        <f t="shared" si="13"/>
        <v>22.617051444819367</v>
      </c>
      <c r="I294">
        <f t="shared" si="14"/>
        <v>511.53101605760583</v>
      </c>
    </row>
    <row r="295" spans="1:9" x14ac:dyDescent="0.2">
      <c r="A295" s="4">
        <f t="shared" si="12"/>
        <v>10</v>
      </c>
      <c r="B295" s="4">
        <v>291</v>
      </c>
      <c r="C295" s="5">
        <v>40834</v>
      </c>
      <c r="D295" s="4">
        <v>6.98</v>
      </c>
      <c r="E295" s="4">
        <v>1</v>
      </c>
      <c r="F295" s="4">
        <v>675</v>
      </c>
      <c r="G295">
        <f>Constant2*Display^E295*VLOOKUP(D295,PricePoint_Factors,2)*VLOOKUP(A295,MonthFactors,2)*Trend^B295</f>
        <v>664.8012030895751</v>
      </c>
      <c r="H295">
        <f t="shared" si="13"/>
        <v>-10.198796910424903</v>
      </c>
      <c r="I295">
        <f t="shared" si="14"/>
        <v>104.01545842009256</v>
      </c>
    </row>
    <row r="296" spans="1:9" x14ac:dyDescent="0.2">
      <c r="A296" s="4">
        <f t="shared" si="12"/>
        <v>10</v>
      </c>
      <c r="B296" s="4">
        <v>292</v>
      </c>
      <c r="C296" s="5">
        <v>40835</v>
      </c>
      <c r="D296" s="4">
        <v>6.98</v>
      </c>
      <c r="E296" s="4">
        <v>0</v>
      </c>
      <c r="F296" s="4">
        <v>600</v>
      </c>
      <c r="G296">
        <f>Constant2*Display^E296*VLOOKUP(D296,PricePoint_Factors,2)*VLOOKUP(A296,MonthFactors,2)*Trend^B296</f>
        <v>598.82336314687382</v>
      </c>
      <c r="H296">
        <f t="shared" si="13"/>
        <v>-1.1766368531261833</v>
      </c>
      <c r="I296">
        <f t="shared" si="14"/>
        <v>1.3844742841346873</v>
      </c>
    </row>
    <row r="297" spans="1:9" x14ac:dyDescent="0.2">
      <c r="A297" s="4">
        <f t="shared" si="12"/>
        <v>10</v>
      </c>
      <c r="B297" s="4">
        <v>293</v>
      </c>
      <c r="C297" s="5">
        <v>40836</v>
      </c>
      <c r="D297" s="4">
        <v>7.12</v>
      </c>
      <c r="E297" s="4">
        <v>0</v>
      </c>
      <c r="F297" s="4">
        <v>478</v>
      </c>
      <c r="G297">
        <f>Constant2*Display^E297*VLOOKUP(D297,PricePoint_Factors,2)*VLOOKUP(A297,MonthFactors,2)*Trend^B297</f>
        <v>468.36942612621073</v>
      </c>
      <c r="H297">
        <f t="shared" si="13"/>
        <v>-9.6305738737892739</v>
      </c>
      <c r="I297">
        <f t="shared" si="14"/>
        <v>92.747953138512543</v>
      </c>
    </row>
    <row r="298" spans="1:9" x14ac:dyDescent="0.2">
      <c r="A298" s="4">
        <f t="shared" si="12"/>
        <v>10</v>
      </c>
      <c r="B298" s="4">
        <v>294</v>
      </c>
      <c r="C298" s="5">
        <v>40837</v>
      </c>
      <c r="D298" s="4">
        <v>5.95</v>
      </c>
      <c r="E298" s="4">
        <v>0</v>
      </c>
      <c r="F298" s="4">
        <v>778</v>
      </c>
      <c r="G298">
        <f>Constant2*Display^E298*VLOOKUP(D298,PricePoint_Factors,2)*VLOOKUP(A298,MonthFactors,2)*Trend^B298</f>
        <v>806.63035600996113</v>
      </c>
      <c r="H298">
        <f t="shared" si="13"/>
        <v>28.630356009961133</v>
      </c>
      <c r="I298">
        <f t="shared" si="14"/>
        <v>819.69728525711753</v>
      </c>
    </row>
    <row r="299" spans="1:9" x14ac:dyDescent="0.2">
      <c r="A299" s="4">
        <f t="shared" si="12"/>
        <v>10</v>
      </c>
      <c r="B299" s="4">
        <v>295</v>
      </c>
      <c r="C299" s="5">
        <v>40838</v>
      </c>
      <c r="D299" s="4">
        <v>7.32</v>
      </c>
      <c r="E299" s="4">
        <v>0</v>
      </c>
      <c r="F299" s="4">
        <v>449</v>
      </c>
      <c r="G299">
        <f>Constant2*Display^E299*VLOOKUP(D299,PricePoint_Factors,2)*VLOOKUP(A299,MonthFactors,2)*Trend^B299</f>
        <v>454.55290636627132</v>
      </c>
      <c r="H299">
        <f t="shared" si="13"/>
        <v>5.5529063662713156</v>
      </c>
      <c r="I299">
        <f t="shared" si="14"/>
        <v>30.834769112576506</v>
      </c>
    </row>
    <row r="300" spans="1:9" x14ac:dyDescent="0.2">
      <c r="A300" s="4">
        <f t="shared" si="12"/>
        <v>10</v>
      </c>
      <c r="B300" s="4">
        <v>296</v>
      </c>
      <c r="C300" s="5">
        <v>40839</v>
      </c>
      <c r="D300" s="4">
        <v>6.2</v>
      </c>
      <c r="E300" s="4">
        <v>0</v>
      </c>
      <c r="F300" s="4">
        <v>633</v>
      </c>
      <c r="G300">
        <f>Constant2*Display^E300*VLOOKUP(D300,PricePoint_Factors,2)*VLOOKUP(A300,MonthFactors,2)*Trend^B300</f>
        <v>619.78669368174815</v>
      </c>
      <c r="H300">
        <f t="shared" si="13"/>
        <v>-13.213306318251853</v>
      </c>
      <c r="I300">
        <f t="shared" si="14"/>
        <v>174.59146385995433</v>
      </c>
    </row>
    <row r="301" spans="1:9" x14ac:dyDescent="0.2">
      <c r="A301" s="4">
        <f t="shared" si="12"/>
        <v>10</v>
      </c>
      <c r="B301" s="4">
        <v>297</v>
      </c>
      <c r="C301" s="5">
        <v>40840</v>
      </c>
      <c r="D301" s="4">
        <v>6.98</v>
      </c>
      <c r="E301" s="4">
        <v>1</v>
      </c>
      <c r="F301" s="4">
        <v>659</v>
      </c>
      <c r="G301">
        <f>Constant2*Display^E301*VLOOKUP(D301,PricePoint_Factors,2)*VLOOKUP(A301,MonthFactors,2)*Trend^B301</f>
        <v>665.33167831239507</v>
      </c>
      <c r="H301">
        <f t="shared" si="13"/>
        <v>6.33167831239507</v>
      </c>
      <c r="I301">
        <f t="shared" si="14"/>
        <v>40.09015025165408</v>
      </c>
    </row>
    <row r="302" spans="1:9" x14ac:dyDescent="0.2">
      <c r="A302" s="4">
        <f t="shared" si="12"/>
        <v>10</v>
      </c>
      <c r="B302" s="4">
        <v>298</v>
      </c>
      <c r="C302" s="5">
        <v>40841</v>
      </c>
      <c r="D302" s="4">
        <v>6.1</v>
      </c>
      <c r="E302" s="4">
        <v>1</v>
      </c>
      <c r="F302" s="4">
        <v>672</v>
      </c>
      <c r="G302">
        <f>Constant2*Display^E302*VLOOKUP(D302,PricePoint_Factors,2)*VLOOKUP(A302,MonthFactors,2)*Trend^B302</f>
        <v>699.09626071473554</v>
      </c>
      <c r="H302">
        <f t="shared" si="13"/>
        <v>27.096260714735536</v>
      </c>
      <c r="I302">
        <f t="shared" si="14"/>
        <v>734.20734472092033</v>
      </c>
    </row>
    <row r="303" spans="1:9" x14ac:dyDescent="0.2">
      <c r="A303" s="4">
        <f t="shared" si="12"/>
        <v>10</v>
      </c>
      <c r="B303" s="4">
        <v>299</v>
      </c>
      <c r="C303" s="5">
        <v>40842</v>
      </c>
      <c r="D303" s="4">
        <v>7.32</v>
      </c>
      <c r="E303" s="4">
        <v>0</v>
      </c>
      <c r="F303" s="4">
        <v>471</v>
      </c>
      <c r="G303">
        <f>Constant2*Display^E303*VLOOKUP(D303,PricePoint_Factors,2)*VLOOKUP(A303,MonthFactors,2)*Trend^B303</f>
        <v>454.79467989351059</v>
      </c>
      <c r="H303">
        <f t="shared" si="13"/>
        <v>-16.20532010648941</v>
      </c>
      <c r="I303">
        <f t="shared" si="14"/>
        <v>262.61239975378993</v>
      </c>
    </row>
    <row r="304" spans="1:9" x14ac:dyDescent="0.2">
      <c r="A304" s="4">
        <f t="shared" si="12"/>
        <v>10</v>
      </c>
      <c r="B304" s="4">
        <v>300</v>
      </c>
      <c r="C304" s="5">
        <v>40843</v>
      </c>
      <c r="D304" s="4">
        <v>7.32</v>
      </c>
      <c r="E304" s="4">
        <v>0</v>
      </c>
      <c r="F304" s="4">
        <v>456</v>
      </c>
      <c r="G304">
        <f>Constant2*Display^E304*VLOOKUP(D304,PricePoint_Factors,2)*VLOOKUP(A304,MonthFactors,2)*Trend^B304</f>
        <v>454.85514336603302</v>
      </c>
      <c r="H304">
        <f t="shared" si="13"/>
        <v>-1.144856633966981</v>
      </c>
      <c r="I304">
        <f t="shared" si="14"/>
        <v>1.3106967123382058</v>
      </c>
    </row>
    <row r="305" spans="1:9" x14ac:dyDescent="0.2">
      <c r="A305" s="4">
        <f t="shared" si="12"/>
        <v>10</v>
      </c>
      <c r="B305" s="4">
        <v>301</v>
      </c>
      <c r="C305" s="5">
        <v>40844</v>
      </c>
      <c r="D305" s="4">
        <v>6.1</v>
      </c>
      <c r="E305" s="4">
        <v>0</v>
      </c>
      <c r="F305" s="4">
        <v>614</v>
      </c>
      <c r="G305">
        <f>Constant2*Display^E305*VLOOKUP(D305,PricePoint_Factors,2)*VLOOKUP(A305,MonthFactors,2)*Trend^B305</f>
        <v>629.88227431845678</v>
      </c>
      <c r="H305">
        <f t="shared" si="13"/>
        <v>15.88227431845678</v>
      </c>
      <c r="I305">
        <f t="shared" si="14"/>
        <v>252.24663752671177</v>
      </c>
    </row>
    <row r="306" spans="1:9" x14ac:dyDescent="0.2">
      <c r="A306" s="4">
        <f t="shared" si="12"/>
        <v>10</v>
      </c>
      <c r="B306" s="4">
        <v>302</v>
      </c>
      <c r="C306" s="5">
        <v>40845</v>
      </c>
      <c r="D306" s="4">
        <v>6.1</v>
      </c>
      <c r="E306" s="4">
        <v>0</v>
      </c>
      <c r="F306" s="4">
        <v>623</v>
      </c>
      <c r="G306">
        <f>Constant2*Display^E306*VLOOKUP(D306,PricePoint_Factors,2)*VLOOKUP(A306,MonthFactors,2)*Trend^B306</f>
        <v>629.96601511681979</v>
      </c>
      <c r="H306">
        <f t="shared" si="13"/>
        <v>6.9660151168197899</v>
      </c>
      <c r="I306">
        <f t="shared" si="14"/>
        <v>48.525366607761832</v>
      </c>
    </row>
    <row r="307" spans="1:9" x14ac:dyDescent="0.2">
      <c r="A307" s="4">
        <f t="shared" si="12"/>
        <v>10</v>
      </c>
      <c r="B307" s="4">
        <v>303</v>
      </c>
      <c r="C307" s="5">
        <v>40846</v>
      </c>
      <c r="D307" s="4">
        <v>5.95</v>
      </c>
      <c r="E307" s="4">
        <v>0</v>
      </c>
      <c r="F307" s="4">
        <v>795</v>
      </c>
      <c r="G307">
        <f>Constant2*Display^E307*VLOOKUP(D307,PricePoint_Factors,2)*VLOOKUP(A307,MonthFactors,2)*Trend^B307</f>
        <v>807.59601934861053</v>
      </c>
      <c r="H307">
        <f t="shared" si="13"/>
        <v>12.596019348610525</v>
      </c>
      <c r="I307">
        <f t="shared" si="14"/>
        <v>158.65970343057072</v>
      </c>
    </row>
    <row r="308" spans="1:9" x14ac:dyDescent="0.2">
      <c r="A308" s="4">
        <f t="shared" si="12"/>
        <v>10</v>
      </c>
      <c r="B308" s="4">
        <v>304</v>
      </c>
      <c r="C308" s="5">
        <v>40847</v>
      </c>
      <c r="D308" s="4">
        <v>5.95</v>
      </c>
      <c r="E308" s="4">
        <v>0</v>
      </c>
      <c r="F308" s="4">
        <v>825</v>
      </c>
      <c r="G308">
        <f>Constant2*Display^E308*VLOOKUP(D308,PricePoint_Factors,2)*VLOOKUP(A308,MonthFactors,2)*Trend^B308</f>
        <v>807.70338661099038</v>
      </c>
      <c r="H308">
        <f t="shared" si="13"/>
        <v>-17.296613389009622</v>
      </c>
      <c r="I308">
        <f t="shared" si="14"/>
        <v>299.17283472886692</v>
      </c>
    </row>
    <row r="309" spans="1:9" x14ac:dyDescent="0.2">
      <c r="A309" s="4">
        <f t="shared" si="12"/>
        <v>11</v>
      </c>
      <c r="B309" s="4">
        <v>305</v>
      </c>
      <c r="C309" s="5">
        <v>40848</v>
      </c>
      <c r="D309" s="4">
        <v>6.1</v>
      </c>
      <c r="E309" s="4">
        <v>0</v>
      </c>
      <c r="F309" s="4">
        <v>746</v>
      </c>
      <c r="G309">
        <f>Constant2*Display^E309*VLOOKUP(D309,PricePoint_Factors,2)*VLOOKUP(A309,MonthFactors,2)*Trend^B309</f>
        <v>744.33299816760496</v>
      </c>
      <c r="H309">
        <f t="shared" si="13"/>
        <v>-1.6670018323950444</v>
      </c>
      <c r="I309">
        <f t="shared" si="14"/>
        <v>2.7788951092084355</v>
      </c>
    </row>
    <row r="310" spans="1:9" x14ac:dyDescent="0.2">
      <c r="A310" s="4">
        <f t="shared" si="12"/>
        <v>11</v>
      </c>
      <c r="B310" s="4">
        <v>306</v>
      </c>
      <c r="C310" s="5">
        <v>40849</v>
      </c>
      <c r="D310" s="4">
        <v>5.95</v>
      </c>
      <c r="E310" s="4">
        <v>0</v>
      </c>
      <c r="F310" s="4">
        <v>943</v>
      </c>
      <c r="G310">
        <f>Constant2*Display^E310*VLOOKUP(D310,PricePoint_Factors,2)*VLOOKUP(A310,MonthFactors,2)*Trend^B310</f>
        <v>954.21078592390973</v>
      </c>
      <c r="H310">
        <f t="shared" si="13"/>
        <v>11.210785923909725</v>
      </c>
      <c r="I310">
        <f t="shared" si="14"/>
        <v>125.68172103173244</v>
      </c>
    </row>
    <row r="311" spans="1:9" x14ac:dyDescent="0.2">
      <c r="A311" s="4">
        <f t="shared" si="12"/>
        <v>11</v>
      </c>
      <c r="B311" s="4">
        <v>307</v>
      </c>
      <c r="C311" s="5">
        <v>40850</v>
      </c>
      <c r="D311" s="4">
        <v>6.1</v>
      </c>
      <c r="E311" s="4">
        <v>0</v>
      </c>
      <c r="F311" s="4">
        <v>727</v>
      </c>
      <c r="G311">
        <f>Constant2*Display^E311*VLOOKUP(D311,PricePoint_Factors,2)*VLOOKUP(A311,MonthFactors,2)*Trend^B311</f>
        <v>744.5309246227871</v>
      </c>
      <c r="H311">
        <f t="shared" si="13"/>
        <v>17.530924622787097</v>
      </c>
      <c r="I311">
        <f t="shared" si="14"/>
        <v>307.33331812984295</v>
      </c>
    </row>
    <row r="312" spans="1:9" x14ac:dyDescent="0.2">
      <c r="A312" s="4">
        <f t="shared" si="12"/>
        <v>11</v>
      </c>
      <c r="B312" s="4">
        <v>308</v>
      </c>
      <c r="C312" s="5">
        <v>40851</v>
      </c>
      <c r="D312" s="4">
        <v>6.1</v>
      </c>
      <c r="E312" s="4">
        <v>0</v>
      </c>
      <c r="F312" s="4">
        <v>731</v>
      </c>
      <c r="G312">
        <f>Constant2*Display^E312*VLOOKUP(D312,PricePoint_Factors,2)*VLOOKUP(A312,MonthFactors,2)*Trend^B312</f>
        <v>744.6299075860743</v>
      </c>
      <c r="H312">
        <f t="shared" si="13"/>
        <v>13.629907586074296</v>
      </c>
      <c r="I312">
        <f t="shared" si="14"/>
        <v>185.77438080492564</v>
      </c>
    </row>
    <row r="313" spans="1:9" x14ac:dyDescent="0.2">
      <c r="A313" s="4">
        <f t="shared" si="12"/>
        <v>11</v>
      </c>
      <c r="B313" s="4">
        <v>309</v>
      </c>
      <c r="C313" s="5">
        <v>40852</v>
      </c>
      <c r="D313" s="4">
        <v>7.32</v>
      </c>
      <c r="E313" s="4">
        <v>1</v>
      </c>
      <c r="F313" s="4">
        <v>587</v>
      </c>
      <c r="G313">
        <f>Constant2*Display^E313*VLOOKUP(D313,PricePoint_Factors,2)*VLOOKUP(A313,MonthFactors,2)*Trend^B313</f>
        <v>597.20091119985614</v>
      </c>
      <c r="H313">
        <f t="shared" si="13"/>
        <v>10.200911199856137</v>
      </c>
      <c r="I313">
        <f t="shared" si="14"/>
        <v>104.05858930735036</v>
      </c>
    </row>
    <row r="314" spans="1:9" x14ac:dyDescent="0.2">
      <c r="A314" s="4">
        <f t="shared" si="12"/>
        <v>11</v>
      </c>
      <c r="B314" s="4">
        <v>310</v>
      </c>
      <c r="C314" s="5">
        <v>40853</v>
      </c>
      <c r="D314" s="4">
        <v>7.52</v>
      </c>
      <c r="E314" s="4">
        <v>0</v>
      </c>
      <c r="F314" s="4">
        <v>519</v>
      </c>
      <c r="G314">
        <f>Constant2*Display^E314*VLOOKUP(D314,PricePoint_Factors,2)*VLOOKUP(A314,MonthFactors,2)*Trend^B314</f>
        <v>517.40615658692423</v>
      </c>
      <c r="H314">
        <f t="shared" si="13"/>
        <v>-1.5938434130757742</v>
      </c>
      <c r="I314">
        <f t="shared" si="14"/>
        <v>2.5403368254050327</v>
      </c>
    </row>
    <row r="315" spans="1:9" x14ac:dyDescent="0.2">
      <c r="A315" s="4">
        <f t="shared" si="12"/>
        <v>11</v>
      </c>
      <c r="B315" s="4">
        <v>311</v>
      </c>
      <c r="C315" s="5">
        <v>40854</v>
      </c>
      <c r="D315" s="4">
        <v>5.95</v>
      </c>
      <c r="E315" s="4">
        <v>0</v>
      </c>
      <c r="F315" s="4">
        <v>949</v>
      </c>
      <c r="G315">
        <f>Constant2*Display^E315*VLOOKUP(D315,PricePoint_Factors,2)*VLOOKUP(A315,MonthFactors,2)*Trend^B315</f>
        <v>954.8452506936618</v>
      </c>
      <c r="H315">
        <f t="shared" si="13"/>
        <v>5.8452506936617965</v>
      </c>
      <c r="I315">
        <f t="shared" si="14"/>
        <v>34.166955671753712</v>
      </c>
    </row>
    <row r="316" spans="1:9" x14ac:dyDescent="0.2">
      <c r="A316" s="4">
        <f t="shared" si="12"/>
        <v>11</v>
      </c>
      <c r="B316" s="4">
        <v>312</v>
      </c>
      <c r="C316" s="5">
        <v>40855</v>
      </c>
      <c r="D316" s="4">
        <v>5.95</v>
      </c>
      <c r="E316" s="4">
        <v>0</v>
      </c>
      <c r="F316" s="4">
        <v>968</v>
      </c>
      <c r="G316">
        <f>Constant2*Display^E316*VLOOKUP(D316,PricePoint_Factors,2)*VLOOKUP(A316,MonthFactors,2)*Trend^B316</f>
        <v>954.97219426211359</v>
      </c>
      <c r="H316">
        <f t="shared" si="13"/>
        <v>-13.02780573788641</v>
      </c>
      <c r="I316">
        <f t="shared" si="14"/>
        <v>169.72372234410608</v>
      </c>
    </row>
    <row r="317" spans="1:9" x14ac:dyDescent="0.2">
      <c r="A317" s="4">
        <f t="shared" si="12"/>
        <v>11</v>
      </c>
      <c r="B317" s="4">
        <v>313</v>
      </c>
      <c r="C317" s="5">
        <v>40856</v>
      </c>
      <c r="D317" s="4">
        <v>7.32</v>
      </c>
      <c r="E317" s="4">
        <v>0</v>
      </c>
      <c r="F317" s="4">
        <v>547</v>
      </c>
      <c r="G317">
        <f>Constant2*Display^E317*VLOOKUP(D317,PricePoint_Factors,2)*VLOOKUP(A317,MonthFactors,2)*Trend^B317</f>
        <v>538.14660354222849</v>
      </c>
      <c r="H317">
        <f t="shared" si="13"/>
        <v>-8.8533964577715096</v>
      </c>
      <c r="I317">
        <f t="shared" si="14"/>
        <v>78.382628838481111</v>
      </c>
    </row>
    <row r="318" spans="1:9" x14ac:dyDescent="0.2">
      <c r="A318" s="4">
        <f t="shared" si="12"/>
        <v>11</v>
      </c>
      <c r="B318" s="4">
        <v>314</v>
      </c>
      <c r="C318" s="5">
        <v>40857</v>
      </c>
      <c r="D318" s="4">
        <v>7.52</v>
      </c>
      <c r="E318" s="4">
        <v>1</v>
      </c>
      <c r="F318" s="4">
        <v>577</v>
      </c>
      <c r="G318">
        <f>Constant2*Display^E318*VLOOKUP(D318,PricePoint_Factors,2)*VLOOKUP(A318,MonthFactors,2)*Trend^B318</f>
        <v>574.79545274716565</v>
      </c>
      <c r="H318">
        <f t="shared" si="13"/>
        <v>-2.2045472528343453</v>
      </c>
      <c r="I318">
        <f t="shared" si="14"/>
        <v>4.8600285899794589</v>
      </c>
    </row>
    <row r="319" spans="1:9" x14ac:dyDescent="0.2">
      <c r="A319" s="4">
        <f t="shared" si="12"/>
        <v>11</v>
      </c>
      <c r="B319" s="4">
        <v>315</v>
      </c>
      <c r="C319" s="5">
        <v>40858</v>
      </c>
      <c r="D319" s="4">
        <v>7.12</v>
      </c>
      <c r="E319" s="4">
        <v>1</v>
      </c>
      <c r="F319" s="4">
        <v>620</v>
      </c>
      <c r="G319">
        <f>Constant2*Display^E319*VLOOKUP(D319,PricePoint_Factors,2)*VLOOKUP(A319,MonthFactors,2)*Trend^B319</f>
        <v>616.00811603208842</v>
      </c>
      <c r="H319">
        <f t="shared" si="13"/>
        <v>-3.9918839679115763</v>
      </c>
      <c r="I319">
        <f t="shared" si="14"/>
        <v>15.93513761326947</v>
      </c>
    </row>
    <row r="320" spans="1:9" x14ac:dyDescent="0.2">
      <c r="A320" s="4">
        <f t="shared" si="12"/>
        <v>11</v>
      </c>
      <c r="B320" s="4">
        <v>316</v>
      </c>
      <c r="C320" s="5">
        <v>40859</v>
      </c>
      <c r="D320" s="4">
        <v>6.2</v>
      </c>
      <c r="E320" s="4">
        <v>0</v>
      </c>
      <c r="F320" s="4">
        <v>721</v>
      </c>
      <c r="G320">
        <f>Constant2*Display^E320*VLOOKUP(D320,PricePoint_Factors,2)*VLOOKUP(A320,MonthFactors,2)*Trend^B320</f>
        <v>733.9625166336715</v>
      </c>
      <c r="H320">
        <f t="shared" si="13"/>
        <v>12.962516633671498</v>
      </c>
      <c r="I320">
        <f t="shared" si="14"/>
        <v>168.02683747821027</v>
      </c>
    </row>
    <row r="321" spans="1:9" x14ac:dyDescent="0.2">
      <c r="A321" s="4">
        <f t="shared" si="12"/>
        <v>11</v>
      </c>
      <c r="B321" s="4">
        <v>317</v>
      </c>
      <c r="C321" s="5">
        <v>40860</v>
      </c>
      <c r="D321" s="4">
        <v>7.32</v>
      </c>
      <c r="E321" s="4">
        <v>0</v>
      </c>
      <c r="F321" s="4">
        <v>546</v>
      </c>
      <c r="G321">
        <f>Constant2*Display^E321*VLOOKUP(D321,PricePoint_Factors,2)*VLOOKUP(A321,MonthFactors,2)*Trend^B321</f>
        <v>538.43283997518915</v>
      </c>
      <c r="H321">
        <f t="shared" si="13"/>
        <v>-7.5671600248108462</v>
      </c>
      <c r="I321">
        <f t="shared" si="14"/>
        <v>57.261910841095286</v>
      </c>
    </row>
    <row r="322" spans="1:9" x14ac:dyDescent="0.2">
      <c r="A322" s="4">
        <f t="shared" si="12"/>
        <v>11</v>
      </c>
      <c r="B322" s="4">
        <v>318</v>
      </c>
      <c r="C322" s="5">
        <v>40861</v>
      </c>
      <c r="D322" s="4">
        <v>6.2</v>
      </c>
      <c r="E322" s="4">
        <v>0</v>
      </c>
      <c r="F322" s="4">
        <v>741</v>
      </c>
      <c r="G322">
        <f>Constant2*Display^E322*VLOOKUP(D322,PricePoint_Factors,2)*VLOOKUP(A322,MonthFactors,2)*Trend^B322</f>
        <v>734.15768546202059</v>
      </c>
      <c r="H322">
        <f t="shared" si="13"/>
        <v>-6.842314537979405</v>
      </c>
      <c r="I322">
        <f t="shared" si="14"/>
        <v>46.817268236644317</v>
      </c>
    </row>
    <row r="323" spans="1:9" x14ac:dyDescent="0.2">
      <c r="A323" s="4">
        <f t="shared" si="12"/>
        <v>11</v>
      </c>
      <c r="B323" s="4">
        <v>319</v>
      </c>
      <c r="C323" s="5">
        <v>40862</v>
      </c>
      <c r="D323" s="4">
        <v>7.32</v>
      </c>
      <c r="E323" s="4">
        <v>1</v>
      </c>
      <c r="F323" s="4">
        <v>608</v>
      </c>
      <c r="G323">
        <f>Constant2*Display^E323*VLOOKUP(D323,PricePoint_Factors,2)*VLOOKUP(A323,MonthFactors,2)*Trend^B323</f>
        <v>597.99534553759872</v>
      </c>
      <c r="H323">
        <f t="shared" si="13"/>
        <v>-10.004654462401277</v>
      </c>
      <c r="I323">
        <f t="shared" si="14"/>
        <v>100.09311091204577</v>
      </c>
    </row>
    <row r="324" spans="1:9" x14ac:dyDescent="0.2">
      <c r="A324" s="4">
        <f t="shared" si="12"/>
        <v>11</v>
      </c>
      <c r="B324" s="4">
        <v>320</v>
      </c>
      <c r="C324" s="5">
        <v>40863</v>
      </c>
      <c r="D324" s="4">
        <v>6.98</v>
      </c>
      <c r="E324" s="4">
        <v>1</v>
      </c>
      <c r="F324" s="4">
        <v>791</v>
      </c>
      <c r="G324">
        <f>Constant2*Display^E324*VLOOKUP(D324,PricePoint_Factors,2)*VLOOKUP(A324,MonthFactors,2)*Trend^B324</f>
        <v>788.21199122925566</v>
      </c>
      <c r="H324">
        <f t="shared" si="13"/>
        <v>-2.7880087707443408</v>
      </c>
      <c r="I324">
        <f t="shared" si="14"/>
        <v>7.7729929057473708</v>
      </c>
    </row>
    <row r="325" spans="1:9" x14ac:dyDescent="0.2">
      <c r="A325" s="4">
        <f t="shared" si="12"/>
        <v>11</v>
      </c>
      <c r="B325" s="4">
        <v>321</v>
      </c>
      <c r="C325" s="5">
        <v>40864</v>
      </c>
      <c r="D325" s="4">
        <v>6.1</v>
      </c>
      <c r="E325" s="4">
        <v>0</v>
      </c>
      <c r="F325" s="4">
        <v>767</v>
      </c>
      <c r="G325">
        <f>Constant2*Display^E325*VLOOKUP(D325,PricePoint_Factors,2)*VLOOKUP(A325,MonthFactors,2)*Trend^B325</f>
        <v>745.91788425697462</v>
      </c>
      <c r="H325">
        <f t="shared" si="13"/>
        <v>-21.082115743025383</v>
      </c>
      <c r="I325">
        <f t="shared" si="14"/>
        <v>444.45560420231874</v>
      </c>
    </row>
    <row r="326" spans="1:9" x14ac:dyDescent="0.2">
      <c r="A326" s="4">
        <f t="shared" ref="A326:A389" si="15">MONTH(C326)</f>
        <v>11</v>
      </c>
      <c r="B326" s="4">
        <v>322</v>
      </c>
      <c r="C326" s="5">
        <v>40865</v>
      </c>
      <c r="D326" s="4">
        <v>5.95</v>
      </c>
      <c r="E326" s="4">
        <v>0</v>
      </c>
      <c r="F326" s="4">
        <v>930</v>
      </c>
      <c r="G326">
        <f>Constant2*Display^E326*VLOOKUP(D326,PricePoint_Factors,2)*VLOOKUP(A326,MonthFactors,2)*Trend^B326</f>
        <v>956.24255853732404</v>
      </c>
      <c r="H326">
        <f t="shared" ref="H326:H389" si="16">G326-F326</f>
        <v>26.242558537324044</v>
      </c>
      <c r="I326">
        <f t="shared" ref="I326:I389" si="17">H326^2</f>
        <v>688.6718785848791</v>
      </c>
    </row>
    <row r="327" spans="1:9" x14ac:dyDescent="0.2">
      <c r="A327" s="4">
        <f t="shared" si="15"/>
        <v>11</v>
      </c>
      <c r="B327" s="4">
        <v>323</v>
      </c>
      <c r="C327" s="5">
        <v>40866</v>
      </c>
      <c r="D327" s="4">
        <v>7.12</v>
      </c>
      <c r="E327" s="4">
        <v>0</v>
      </c>
      <c r="F327" s="4">
        <v>547</v>
      </c>
      <c r="G327">
        <f>Constant2*Display^E327*VLOOKUP(D327,PricePoint_Factors,2)*VLOOKUP(A327,MonthFactors,2)*Trend^B327</f>
        <v>555.38930557981917</v>
      </c>
      <c r="H327">
        <f t="shared" si="16"/>
        <v>8.3893055798191654</v>
      </c>
      <c r="I327">
        <f t="shared" si="17"/>
        <v>70.380448111584982</v>
      </c>
    </row>
    <row r="328" spans="1:9" x14ac:dyDescent="0.2">
      <c r="A328" s="4">
        <f t="shared" si="15"/>
        <v>11</v>
      </c>
      <c r="B328" s="4">
        <v>324</v>
      </c>
      <c r="C328" s="5">
        <v>40867</v>
      </c>
      <c r="D328" s="4">
        <v>7.12</v>
      </c>
      <c r="E328" s="4">
        <v>0</v>
      </c>
      <c r="F328" s="4">
        <v>556</v>
      </c>
      <c r="G328">
        <f>Constant2*Display^E328*VLOOKUP(D328,PricePoint_Factors,2)*VLOOKUP(A328,MonthFactors,2)*Trend^B328</f>
        <v>555.46314278043235</v>
      </c>
      <c r="H328">
        <f t="shared" si="16"/>
        <v>-0.53685721956765065</v>
      </c>
      <c r="I328">
        <f t="shared" si="17"/>
        <v>0.28821567420190863</v>
      </c>
    </row>
    <row r="329" spans="1:9" x14ac:dyDescent="0.2">
      <c r="A329" s="4">
        <f t="shared" si="15"/>
        <v>11</v>
      </c>
      <c r="B329" s="4">
        <v>325</v>
      </c>
      <c r="C329" s="5">
        <v>40868</v>
      </c>
      <c r="D329" s="4">
        <v>7.12</v>
      </c>
      <c r="E329" s="4">
        <v>1</v>
      </c>
      <c r="F329" s="4">
        <v>619</v>
      </c>
      <c r="G329">
        <f>Constant2*Display^E329*VLOOKUP(D329,PricePoint_Factors,2)*VLOOKUP(A329,MonthFactors,2)*Trend^B329</f>
        <v>616.82756890050575</v>
      </c>
      <c r="H329">
        <f t="shared" si="16"/>
        <v>-2.1724310994942471</v>
      </c>
      <c r="I329">
        <f t="shared" si="17"/>
        <v>4.7194568820497835</v>
      </c>
    </row>
    <row r="330" spans="1:9" x14ac:dyDescent="0.2">
      <c r="A330" s="4">
        <f t="shared" si="15"/>
        <v>11</v>
      </c>
      <c r="B330" s="4">
        <v>326</v>
      </c>
      <c r="C330" s="5">
        <v>40869</v>
      </c>
      <c r="D330" s="4">
        <v>7.32</v>
      </c>
      <c r="E330" s="4">
        <v>0</v>
      </c>
      <c r="F330" s="4">
        <v>536</v>
      </c>
      <c r="G330">
        <f>Constant2*Display^E330*VLOOKUP(D330,PricePoint_Factors,2)*VLOOKUP(A330,MonthFactors,2)*Trend^B330</f>
        <v>539.0774287264245</v>
      </c>
      <c r="H330">
        <f t="shared" si="16"/>
        <v>3.0774287264245004</v>
      </c>
      <c r="I330">
        <f t="shared" si="17"/>
        <v>9.4705675662227229</v>
      </c>
    </row>
    <row r="331" spans="1:9" x14ac:dyDescent="0.2">
      <c r="A331" s="4">
        <f t="shared" si="15"/>
        <v>11</v>
      </c>
      <c r="B331" s="4">
        <v>327</v>
      </c>
      <c r="C331" s="5">
        <v>40870</v>
      </c>
      <c r="D331" s="4">
        <v>5.95</v>
      </c>
      <c r="E331" s="4">
        <v>1</v>
      </c>
      <c r="F331" s="4">
        <v>1042</v>
      </c>
      <c r="G331">
        <f>Constant2*Display^E331*VLOOKUP(D331,PricePoint_Factors,2)*VLOOKUP(A331,MonthFactors,2)*Trend^B331</f>
        <v>1062.447635646658</v>
      </c>
      <c r="H331">
        <f t="shared" si="16"/>
        <v>20.447635646658</v>
      </c>
      <c r="I331">
        <f t="shared" si="17"/>
        <v>418.10580353847894</v>
      </c>
    </row>
    <row r="332" spans="1:9" x14ac:dyDescent="0.2">
      <c r="A332" s="4">
        <f t="shared" si="15"/>
        <v>11</v>
      </c>
      <c r="B332" s="4">
        <v>328</v>
      </c>
      <c r="C332" s="5">
        <v>40871</v>
      </c>
      <c r="D332" s="4">
        <v>6.2</v>
      </c>
      <c r="E332" s="4">
        <v>0</v>
      </c>
      <c r="F332" s="4">
        <v>716</v>
      </c>
      <c r="G332">
        <f>Constant2*Display^E332*VLOOKUP(D332,PricePoint_Factors,2)*VLOOKUP(A332,MonthFactors,2)*Trend^B332</f>
        <v>735.13430834338396</v>
      </c>
      <c r="H332">
        <f t="shared" si="16"/>
        <v>19.134308343383964</v>
      </c>
      <c r="I332">
        <f t="shared" si="17"/>
        <v>366.12175577969316</v>
      </c>
    </row>
    <row r="333" spans="1:9" x14ac:dyDescent="0.2">
      <c r="A333" s="4">
        <f t="shared" si="15"/>
        <v>11</v>
      </c>
      <c r="B333" s="4">
        <v>329</v>
      </c>
      <c r="C333" s="5">
        <v>40872</v>
      </c>
      <c r="D333" s="4">
        <v>7.32</v>
      </c>
      <c r="E333" s="4">
        <v>0</v>
      </c>
      <c r="F333" s="4">
        <v>530</v>
      </c>
      <c r="G333">
        <f>Constant2*Display^E333*VLOOKUP(D333,PricePoint_Factors,2)*VLOOKUP(A333,MonthFactors,2)*Trend^B333</f>
        <v>539.29246308103075</v>
      </c>
      <c r="H333">
        <f t="shared" si="16"/>
        <v>9.2924630810307463</v>
      </c>
      <c r="I333">
        <f t="shared" si="17"/>
        <v>86.349870112319422</v>
      </c>
    </row>
    <row r="334" spans="1:9" x14ac:dyDescent="0.2">
      <c r="A334" s="4">
        <f t="shared" si="15"/>
        <v>11</v>
      </c>
      <c r="B334" s="4">
        <v>330</v>
      </c>
      <c r="C334" s="5">
        <v>40873</v>
      </c>
      <c r="D334" s="4">
        <v>7.32</v>
      </c>
      <c r="E334" s="4">
        <v>0</v>
      </c>
      <c r="F334" s="4">
        <v>553</v>
      </c>
      <c r="G334">
        <f>Constant2*Display^E334*VLOOKUP(D334,PricePoint_Factors,2)*VLOOKUP(A334,MonthFactors,2)*Trend^B334</f>
        <v>539.36416025882238</v>
      </c>
      <c r="H334">
        <f t="shared" si="16"/>
        <v>-13.63583974117762</v>
      </c>
      <c r="I334">
        <f t="shared" si="17"/>
        <v>185.93612544707892</v>
      </c>
    </row>
    <row r="335" spans="1:9" x14ac:dyDescent="0.2">
      <c r="A335" s="4">
        <f t="shared" si="15"/>
        <v>11</v>
      </c>
      <c r="B335" s="4">
        <v>331</v>
      </c>
      <c r="C335" s="5">
        <v>40874</v>
      </c>
      <c r="D335" s="4">
        <v>7.32</v>
      </c>
      <c r="E335" s="4">
        <v>0</v>
      </c>
      <c r="F335" s="4">
        <v>554</v>
      </c>
      <c r="G335">
        <f>Constant2*Display^E335*VLOOKUP(D335,PricePoint_Factors,2)*VLOOKUP(A335,MonthFactors,2)*Trend^B335</f>
        <v>539.43586696852037</v>
      </c>
      <c r="H335">
        <f t="shared" si="16"/>
        <v>-14.564133031479628</v>
      </c>
      <c r="I335">
        <f t="shared" si="17"/>
        <v>212.11397095863597</v>
      </c>
    </row>
    <row r="336" spans="1:9" x14ac:dyDescent="0.2">
      <c r="A336" s="4">
        <f t="shared" si="15"/>
        <v>11</v>
      </c>
      <c r="B336" s="4">
        <v>332</v>
      </c>
      <c r="C336" s="5">
        <v>40875</v>
      </c>
      <c r="D336" s="4">
        <v>6.2</v>
      </c>
      <c r="E336" s="4">
        <v>0</v>
      </c>
      <c r="F336" s="4">
        <v>750</v>
      </c>
      <c r="G336">
        <f>Constant2*Display^E336*VLOOKUP(D336,PricePoint_Factors,2)*VLOOKUP(A336,MonthFactors,2)*Trend^B336</f>
        <v>735.52532116550753</v>
      </c>
      <c r="H336">
        <f t="shared" si="16"/>
        <v>-14.474678834492465</v>
      </c>
      <c r="I336">
        <f t="shared" si="17"/>
        <v>209.51632736170416</v>
      </c>
    </row>
    <row r="337" spans="1:9" x14ac:dyDescent="0.2">
      <c r="A337" s="4">
        <f t="shared" si="15"/>
        <v>11</v>
      </c>
      <c r="B337" s="4">
        <v>333</v>
      </c>
      <c r="C337" s="5">
        <v>40876</v>
      </c>
      <c r="D337" s="4">
        <v>5.95</v>
      </c>
      <c r="E337" s="4">
        <v>1</v>
      </c>
      <c r="F337" s="4">
        <v>1018</v>
      </c>
      <c r="G337">
        <f>Constant2*Display^E337*VLOOKUP(D337,PricePoint_Factors,2)*VLOOKUP(A337,MonthFactors,2)*Trend^B337</f>
        <v>1063.2954111074048</v>
      </c>
      <c r="H337">
        <f t="shared" si="16"/>
        <v>45.295411107404789</v>
      </c>
      <c r="I337">
        <f t="shared" si="17"/>
        <v>2051.6742673888093</v>
      </c>
    </row>
    <row r="338" spans="1:9" x14ac:dyDescent="0.2">
      <c r="A338" s="4">
        <f t="shared" si="15"/>
        <v>11</v>
      </c>
      <c r="B338" s="4">
        <v>334</v>
      </c>
      <c r="C338" s="5">
        <v>40877</v>
      </c>
      <c r="D338" s="4">
        <v>6.1</v>
      </c>
      <c r="E338" s="4">
        <v>1</v>
      </c>
      <c r="F338" s="4">
        <v>809</v>
      </c>
      <c r="G338">
        <f>Constant2*Display^E338*VLOOKUP(D338,PricePoint_Factors,2)*VLOOKUP(A338,MonthFactors,2)*Trend^B338</f>
        <v>829.64511327803257</v>
      </c>
      <c r="H338">
        <f t="shared" si="16"/>
        <v>20.645113278032568</v>
      </c>
      <c r="I338">
        <f t="shared" si="17"/>
        <v>426.22070226279664</v>
      </c>
    </row>
    <row r="339" spans="1:9" x14ac:dyDescent="0.2">
      <c r="A339" s="4">
        <f t="shared" si="15"/>
        <v>12</v>
      </c>
      <c r="B339" s="4">
        <v>335</v>
      </c>
      <c r="C339" s="5">
        <v>40878</v>
      </c>
      <c r="D339" s="4">
        <v>6.98</v>
      </c>
      <c r="E339" s="4">
        <v>0</v>
      </c>
      <c r="F339" s="4">
        <v>909</v>
      </c>
      <c r="G339">
        <f>Constant2*Display^E339*VLOOKUP(D339,PricePoint_Factors,2)*VLOOKUP(A339,MonthFactors,2)*Trend^B339</f>
        <v>799.33212571149068</v>
      </c>
      <c r="H339">
        <f t="shared" si="16"/>
        <v>-109.66787428850932</v>
      </c>
      <c r="I339">
        <f t="shared" si="17"/>
        <v>12027.042650960284</v>
      </c>
    </row>
    <row r="340" spans="1:9" x14ac:dyDescent="0.2">
      <c r="A340" s="4">
        <f t="shared" si="15"/>
        <v>12</v>
      </c>
      <c r="B340" s="4">
        <v>336</v>
      </c>
      <c r="C340" s="5">
        <v>40879</v>
      </c>
      <c r="D340" s="4">
        <v>6.1</v>
      </c>
      <c r="E340" s="4">
        <v>0</v>
      </c>
      <c r="F340" s="4">
        <v>903</v>
      </c>
      <c r="G340">
        <f>Constant2*Display^E340*VLOOKUP(D340,PricePoint_Factors,2)*VLOOKUP(A340,MonthFactors,2)*Trend^B340</f>
        <v>839.89702936057176</v>
      </c>
      <c r="H340">
        <f t="shared" si="16"/>
        <v>-63.102970639428236</v>
      </c>
      <c r="I340">
        <f t="shared" si="17"/>
        <v>3981.984903520542</v>
      </c>
    </row>
    <row r="341" spans="1:9" x14ac:dyDescent="0.2">
      <c r="A341" s="4">
        <f t="shared" si="15"/>
        <v>12</v>
      </c>
      <c r="B341" s="4">
        <v>337</v>
      </c>
      <c r="C341" s="5">
        <v>40880</v>
      </c>
      <c r="D341" s="4">
        <v>6.98</v>
      </c>
      <c r="E341" s="4">
        <v>0</v>
      </c>
      <c r="F341" s="4">
        <v>896</v>
      </c>
      <c r="G341">
        <f>Constant2*Display^E341*VLOOKUP(D341,PricePoint_Factors,2)*VLOOKUP(A341,MonthFactors,2)*Trend^B341</f>
        <v>799.54467704878834</v>
      </c>
      <c r="H341">
        <f t="shared" si="16"/>
        <v>-96.455322951211656</v>
      </c>
      <c r="I341">
        <f t="shared" si="17"/>
        <v>9303.6293256225381</v>
      </c>
    </row>
    <row r="342" spans="1:9" x14ac:dyDescent="0.2">
      <c r="A342" s="4">
        <f t="shared" si="15"/>
        <v>12</v>
      </c>
      <c r="B342" s="4">
        <v>338</v>
      </c>
      <c r="C342" s="5">
        <v>40881</v>
      </c>
      <c r="D342" s="4">
        <v>5.95</v>
      </c>
      <c r="E342" s="4">
        <v>0</v>
      </c>
      <c r="F342" s="4">
        <v>1154</v>
      </c>
      <c r="G342">
        <f>Constant2*Display^E342*VLOOKUP(D342,PricePoint_Factors,2)*VLOOKUP(A342,MonthFactors,2)*Trend^B342</f>
        <v>1076.8639239900028</v>
      </c>
      <c r="H342">
        <f t="shared" si="16"/>
        <v>-77.136076009997169</v>
      </c>
      <c r="I342">
        <f t="shared" si="17"/>
        <v>5949.9742222200603</v>
      </c>
    </row>
    <row r="343" spans="1:9" x14ac:dyDescent="0.2">
      <c r="A343" s="4">
        <f t="shared" si="15"/>
        <v>12</v>
      </c>
      <c r="B343" s="4">
        <v>339</v>
      </c>
      <c r="C343" s="5">
        <v>40882</v>
      </c>
      <c r="D343" s="4">
        <v>6.98</v>
      </c>
      <c r="E343" s="4">
        <v>0</v>
      </c>
      <c r="F343" s="4">
        <v>893</v>
      </c>
      <c r="G343">
        <f>Constant2*Display^E343*VLOOKUP(D343,PricePoint_Factors,2)*VLOOKUP(A343,MonthFactors,2)*Trend^B343</f>
        <v>799.75728490586016</v>
      </c>
      <c r="H343">
        <f t="shared" si="16"/>
        <v>-93.242715094139839</v>
      </c>
      <c r="I343">
        <f t="shared" si="17"/>
        <v>8694.2039181269338</v>
      </c>
    </row>
    <row r="344" spans="1:9" x14ac:dyDescent="0.2">
      <c r="A344" s="4">
        <f t="shared" si="15"/>
        <v>12</v>
      </c>
      <c r="B344" s="4">
        <v>340</v>
      </c>
      <c r="C344" s="5">
        <v>40883</v>
      </c>
      <c r="D344" s="4">
        <v>5.95</v>
      </c>
      <c r="E344" s="4">
        <v>0</v>
      </c>
      <c r="F344" s="4">
        <v>1172</v>
      </c>
      <c r="G344">
        <f>Constant2*Display^E344*VLOOKUP(D344,PricePoint_Factors,2)*VLOOKUP(A344,MonthFactors,2)*Trend^B344</f>
        <v>1077.1502741312888</v>
      </c>
      <c r="H344">
        <f t="shared" si="16"/>
        <v>-94.849725868711175</v>
      </c>
      <c r="I344">
        <f t="shared" si="17"/>
        <v>8996.4704973696571</v>
      </c>
    </row>
    <row r="345" spans="1:9" x14ac:dyDescent="0.2">
      <c r="A345" s="4">
        <f t="shared" si="15"/>
        <v>12</v>
      </c>
      <c r="B345" s="4">
        <v>341</v>
      </c>
      <c r="C345" s="5">
        <v>40884</v>
      </c>
      <c r="D345" s="4">
        <v>5.95</v>
      </c>
      <c r="E345" s="4">
        <v>0</v>
      </c>
      <c r="F345" s="4">
        <v>1188</v>
      </c>
      <c r="G345">
        <f>Constant2*Display^E345*VLOOKUP(D345,PricePoint_Factors,2)*VLOOKUP(A345,MonthFactors,2)*Trend^B345</f>
        <v>1077.2934777545538</v>
      </c>
      <c r="H345">
        <f t="shared" si="16"/>
        <v>-110.70652224544619</v>
      </c>
      <c r="I345">
        <f t="shared" si="17"/>
        <v>12255.934067681474</v>
      </c>
    </row>
    <row r="346" spans="1:9" x14ac:dyDescent="0.2">
      <c r="A346" s="4">
        <f t="shared" si="15"/>
        <v>12</v>
      </c>
      <c r="B346" s="4">
        <v>342</v>
      </c>
      <c r="C346" s="5">
        <v>40885</v>
      </c>
      <c r="D346" s="4">
        <v>6.98</v>
      </c>
      <c r="E346" s="4">
        <v>1</v>
      </c>
      <c r="F346" s="4">
        <v>1004</v>
      </c>
      <c r="G346">
        <f>Constant2*Display^E346*VLOOKUP(D346,PricePoint_Factors,2)*VLOOKUP(A346,MonthFactors,2)*Trend^B346</f>
        <v>888.3461043856056</v>
      </c>
      <c r="H346">
        <f t="shared" si="16"/>
        <v>-115.6538956143944</v>
      </c>
      <c r="I346">
        <f t="shared" si="17"/>
        <v>13375.823570785236</v>
      </c>
    </row>
    <row r="347" spans="1:9" x14ac:dyDescent="0.2">
      <c r="A347" s="4">
        <f t="shared" si="15"/>
        <v>12</v>
      </c>
      <c r="B347" s="4">
        <v>343</v>
      </c>
      <c r="C347" s="5">
        <v>40886</v>
      </c>
      <c r="D347" s="4">
        <v>6.2</v>
      </c>
      <c r="E347" s="4">
        <v>1</v>
      </c>
      <c r="F347" s="4">
        <v>969</v>
      </c>
      <c r="G347">
        <f>Constant2*Display^E347*VLOOKUP(D347,PricePoint_Factors,2)*VLOOKUP(A347,MonthFactors,2)*Trend^B347</f>
        <v>919.07829861005712</v>
      </c>
      <c r="H347">
        <f t="shared" si="16"/>
        <v>-49.921701389942882</v>
      </c>
      <c r="I347">
        <f t="shared" si="17"/>
        <v>2492.1762696666251</v>
      </c>
    </row>
    <row r="348" spans="1:9" x14ac:dyDescent="0.2">
      <c r="A348" s="4">
        <f t="shared" si="15"/>
        <v>12</v>
      </c>
      <c r="B348" s="4">
        <v>344</v>
      </c>
      <c r="C348" s="5">
        <v>40887</v>
      </c>
      <c r="D348" s="4">
        <v>5.95</v>
      </c>
      <c r="E348" s="4">
        <v>0</v>
      </c>
      <c r="F348" s="4">
        <v>1182</v>
      </c>
      <c r="G348">
        <f>Constant2*Display^E348*VLOOKUP(D348,PricePoint_Factors,2)*VLOOKUP(A348,MonthFactors,2)*Trend^B348</f>
        <v>1077.7232028652074</v>
      </c>
      <c r="H348">
        <f t="shared" si="16"/>
        <v>-104.27679713479256</v>
      </c>
      <c r="I348">
        <f t="shared" si="17"/>
        <v>10873.650420690681</v>
      </c>
    </row>
    <row r="349" spans="1:9" x14ac:dyDescent="0.2">
      <c r="A349" s="4">
        <f t="shared" si="15"/>
        <v>12</v>
      </c>
      <c r="B349" s="4">
        <v>345</v>
      </c>
      <c r="C349" s="5">
        <v>40888</v>
      </c>
      <c r="D349" s="4">
        <v>7.12</v>
      </c>
      <c r="E349" s="4">
        <v>0</v>
      </c>
      <c r="F349" s="4">
        <v>687</v>
      </c>
      <c r="G349">
        <f>Constant2*Display^E349*VLOOKUP(D349,PricePoint_Factors,2)*VLOOKUP(A349,MonthFactors,2)*Trend^B349</f>
        <v>625.94572465183103</v>
      </c>
      <c r="H349">
        <f t="shared" si="16"/>
        <v>-61.054275348168972</v>
      </c>
      <c r="I349">
        <f t="shared" si="17"/>
        <v>3727.6245382900333</v>
      </c>
    </row>
    <row r="350" spans="1:9" x14ac:dyDescent="0.2">
      <c r="A350" s="4">
        <f t="shared" si="15"/>
        <v>12</v>
      </c>
      <c r="B350" s="4">
        <v>346</v>
      </c>
      <c r="C350" s="5">
        <v>40889</v>
      </c>
      <c r="D350" s="4">
        <v>7.12</v>
      </c>
      <c r="E350" s="4">
        <v>0</v>
      </c>
      <c r="F350" s="4">
        <v>684</v>
      </c>
      <c r="G350">
        <f>Constant2*Display^E350*VLOOKUP(D350,PricePoint_Factors,2)*VLOOKUP(A350,MonthFactors,2)*Trend^B350</f>
        <v>626.02894209872795</v>
      </c>
      <c r="H350">
        <f t="shared" si="16"/>
        <v>-57.971057901272047</v>
      </c>
      <c r="I350">
        <f t="shared" si="17"/>
        <v>3360.6435541926362</v>
      </c>
    </row>
    <row r="351" spans="1:9" x14ac:dyDescent="0.2">
      <c r="A351" s="4">
        <f t="shared" si="15"/>
        <v>12</v>
      </c>
      <c r="B351" s="4">
        <v>347</v>
      </c>
      <c r="C351" s="5">
        <v>40890</v>
      </c>
      <c r="D351" s="4">
        <v>7.52</v>
      </c>
      <c r="E351" s="4">
        <v>0</v>
      </c>
      <c r="F351" s="4">
        <v>653</v>
      </c>
      <c r="G351">
        <f>Constant2*Display^E351*VLOOKUP(D351,PricePoint_Factors,2)*VLOOKUP(A351,MonthFactors,2)*Trend^B351</f>
        <v>584.30118847074345</v>
      </c>
      <c r="H351">
        <f t="shared" si="16"/>
        <v>-68.698811529256545</v>
      </c>
      <c r="I351">
        <f t="shared" si="17"/>
        <v>4719.526705532312</v>
      </c>
    </row>
    <row r="352" spans="1:9" x14ac:dyDescent="0.2">
      <c r="A352" s="4">
        <f t="shared" si="15"/>
        <v>12</v>
      </c>
      <c r="B352" s="4">
        <v>348</v>
      </c>
      <c r="C352" s="5">
        <v>40891</v>
      </c>
      <c r="D352" s="4">
        <v>6.2</v>
      </c>
      <c r="E352" s="4">
        <v>0</v>
      </c>
      <c r="F352" s="4">
        <v>905</v>
      </c>
      <c r="G352">
        <f>Constant2*Display^E352*VLOOKUP(D352,PricePoint_Factors,2)*VLOOKUP(A352,MonthFactors,2)*Trend^B352</f>
        <v>828.30519983950296</v>
      </c>
      <c r="H352">
        <f t="shared" si="16"/>
        <v>-76.694800160497039</v>
      </c>
      <c r="I352">
        <f t="shared" si="17"/>
        <v>5882.0923716585767</v>
      </c>
    </row>
    <row r="353" spans="1:9" x14ac:dyDescent="0.2">
      <c r="A353" s="4">
        <f t="shared" si="15"/>
        <v>12</v>
      </c>
      <c r="B353" s="4">
        <v>349</v>
      </c>
      <c r="C353" s="5">
        <v>40892</v>
      </c>
      <c r="D353" s="4">
        <v>7.32</v>
      </c>
      <c r="E353" s="4">
        <v>0</v>
      </c>
      <c r="F353" s="4">
        <v>689</v>
      </c>
      <c r="G353">
        <f>Constant2*Display^E353*VLOOKUP(D353,PricePoint_Factors,2)*VLOOKUP(A353,MonthFactors,2)*Trend^B353</f>
        <v>607.64236729870629</v>
      </c>
      <c r="H353">
        <f t="shared" si="16"/>
        <v>-81.35763270129371</v>
      </c>
      <c r="I353">
        <f t="shared" si="17"/>
        <v>6619.0643987586154</v>
      </c>
    </row>
    <row r="354" spans="1:9" x14ac:dyDescent="0.2">
      <c r="A354" s="4">
        <f t="shared" si="15"/>
        <v>12</v>
      </c>
      <c r="B354" s="4">
        <v>350</v>
      </c>
      <c r="C354" s="5">
        <v>40893</v>
      </c>
      <c r="D354" s="4">
        <v>6.1</v>
      </c>
      <c r="E354" s="4">
        <v>0</v>
      </c>
      <c r="F354" s="4">
        <v>903</v>
      </c>
      <c r="G354">
        <f>Constant2*Display^E354*VLOOKUP(D354,PricePoint_Factors,2)*VLOOKUP(A354,MonthFactors,2)*Trend^B354</f>
        <v>841.46164304963668</v>
      </c>
      <c r="H354">
        <f t="shared" si="16"/>
        <v>-61.538356950363323</v>
      </c>
      <c r="I354">
        <f t="shared" si="17"/>
        <v>3786.9693761503299</v>
      </c>
    </row>
    <row r="355" spans="1:9" x14ac:dyDescent="0.2">
      <c r="A355" s="4">
        <f t="shared" si="15"/>
        <v>12</v>
      </c>
      <c r="B355" s="4">
        <v>351</v>
      </c>
      <c r="C355" s="5">
        <v>40894</v>
      </c>
      <c r="D355" s="4">
        <v>7.12</v>
      </c>
      <c r="E355" s="4">
        <v>0</v>
      </c>
      <c r="F355" s="4">
        <v>685</v>
      </c>
      <c r="G355">
        <f>Constant2*Display^E355*VLOOKUP(D355,PricePoint_Factors,2)*VLOOKUP(A355,MonthFactors,2)*Trend^B355</f>
        <v>626.44519531496269</v>
      </c>
      <c r="H355">
        <f t="shared" si="16"/>
        <v>-58.554804685037311</v>
      </c>
      <c r="I355">
        <f t="shared" si="17"/>
        <v>3428.6651517028677</v>
      </c>
    </row>
    <row r="356" spans="1:9" x14ac:dyDescent="0.2">
      <c r="A356" s="4">
        <f t="shared" si="15"/>
        <v>12</v>
      </c>
      <c r="B356" s="4">
        <v>352</v>
      </c>
      <c r="C356" s="5">
        <v>40895</v>
      </c>
      <c r="D356" s="4">
        <v>6.98</v>
      </c>
      <c r="E356" s="4">
        <v>1</v>
      </c>
      <c r="F356" s="4">
        <v>987</v>
      </c>
      <c r="G356">
        <f>Constant2*Display^E356*VLOOKUP(D356,PricePoint_Factors,2)*VLOOKUP(A356,MonthFactors,2)*Trend^B356</f>
        <v>889.52783843170073</v>
      </c>
      <c r="H356">
        <f t="shared" si="16"/>
        <v>-97.472161568299271</v>
      </c>
      <c r="I356">
        <f t="shared" si="17"/>
        <v>9500.8222807966376</v>
      </c>
    </row>
    <row r="357" spans="1:9" x14ac:dyDescent="0.2">
      <c r="A357" s="4">
        <f t="shared" si="15"/>
        <v>12</v>
      </c>
      <c r="B357" s="4">
        <v>353</v>
      </c>
      <c r="C357" s="5">
        <v>40896</v>
      </c>
      <c r="D357" s="4">
        <v>7.32</v>
      </c>
      <c r="E357" s="4">
        <v>0</v>
      </c>
      <c r="F357" s="4">
        <v>663</v>
      </c>
      <c r="G357">
        <f>Constant2*Display^E357*VLOOKUP(D357,PricePoint_Factors,2)*VLOOKUP(A357,MonthFactors,2)*Trend^B357</f>
        <v>607.96556804472357</v>
      </c>
      <c r="H357">
        <f t="shared" si="16"/>
        <v>-55.034431955276432</v>
      </c>
      <c r="I357">
        <f t="shared" si="17"/>
        <v>3028.7887006399515</v>
      </c>
    </row>
    <row r="358" spans="1:9" x14ac:dyDescent="0.2">
      <c r="A358" s="4">
        <f t="shared" si="15"/>
        <v>12</v>
      </c>
      <c r="B358" s="4">
        <v>354</v>
      </c>
      <c r="C358" s="5">
        <v>40897</v>
      </c>
      <c r="D358" s="4">
        <v>7.12</v>
      </c>
      <c r="E358" s="4">
        <v>0</v>
      </c>
      <c r="F358" s="4">
        <v>686</v>
      </c>
      <c r="G358">
        <f>Constant2*Display^E358*VLOOKUP(D358,PricePoint_Factors,2)*VLOOKUP(A358,MonthFactors,2)*Trend^B358</f>
        <v>626.69508008307298</v>
      </c>
      <c r="H358">
        <f t="shared" si="16"/>
        <v>-59.30491991692702</v>
      </c>
      <c r="I358">
        <f t="shared" si="17"/>
        <v>3517.0735263531269</v>
      </c>
    </row>
    <row r="359" spans="1:9" x14ac:dyDescent="0.2">
      <c r="A359" s="4">
        <f t="shared" si="15"/>
        <v>12</v>
      </c>
      <c r="B359" s="4">
        <v>355</v>
      </c>
      <c r="C359" s="5">
        <v>40898</v>
      </c>
      <c r="D359" s="4">
        <v>5.95</v>
      </c>
      <c r="E359" s="4">
        <v>0</v>
      </c>
      <c r="F359" s="4">
        <v>1152</v>
      </c>
      <c r="G359">
        <f>Constant2*Display^E359*VLOOKUP(D359,PricePoint_Factors,2)*VLOOKUP(A359,MonthFactors,2)*Trend^B359</f>
        <v>1079.3003286702171</v>
      </c>
      <c r="H359">
        <f t="shared" si="16"/>
        <v>-72.699671329782859</v>
      </c>
      <c r="I359">
        <f t="shared" si="17"/>
        <v>5285.2422114584515</v>
      </c>
    </row>
    <row r="360" spans="1:9" x14ac:dyDescent="0.2">
      <c r="A360" s="4">
        <f t="shared" si="15"/>
        <v>12</v>
      </c>
      <c r="B360" s="4">
        <v>356</v>
      </c>
      <c r="C360" s="5">
        <v>40899</v>
      </c>
      <c r="D360" s="4">
        <v>5.95</v>
      </c>
      <c r="E360" s="4">
        <v>0</v>
      </c>
      <c r="F360" s="4">
        <v>1156</v>
      </c>
      <c r="G360">
        <f>Constant2*Display^E360*VLOOKUP(D360,PricePoint_Factors,2)*VLOOKUP(A360,MonthFactors,2)*Trend^B360</f>
        <v>1079.4438181362354</v>
      </c>
      <c r="H360">
        <f t="shared" si="16"/>
        <v>-76.55618186376455</v>
      </c>
      <c r="I360">
        <f t="shared" si="17"/>
        <v>5860.8489815577923</v>
      </c>
    </row>
    <row r="361" spans="1:9" x14ac:dyDescent="0.2">
      <c r="A361" s="4">
        <f t="shared" si="15"/>
        <v>12</v>
      </c>
      <c r="B361" s="4">
        <v>357</v>
      </c>
      <c r="C361" s="5">
        <v>40900</v>
      </c>
      <c r="D361" s="4">
        <v>6.1</v>
      </c>
      <c r="E361" s="4">
        <v>1</v>
      </c>
      <c r="F361" s="4">
        <v>1039</v>
      </c>
      <c r="G361">
        <f>Constant2*Display^E361*VLOOKUP(D361,PricePoint_Factors,2)*VLOOKUP(A361,MonthFactors,2)*Trend^B361</f>
        <v>935.1671833878728</v>
      </c>
      <c r="H361">
        <f t="shared" si="16"/>
        <v>-103.8328166121272</v>
      </c>
      <c r="I361">
        <f t="shared" si="17"/>
        <v>10781.253805607639</v>
      </c>
    </row>
    <row r="362" spans="1:9" x14ac:dyDescent="0.2">
      <c r="A362" s="4">
        <f t="shared" si="15"/>
        <v>12</v>
      </c>
      <c r="B362" s="4">
        <v>358</v>
      </c>
      <c r="C362" s="5">
        <v>40901</v>
      </c>
      <c r="D362" s="4">
        <v>6.98</v>
      </c>
      <c r="E362" s="4">
        <v>0</v>
      </c>
      <c r="F362" s="4">
        <v>532</v>
      </c>
      <c r="G362">
        <f>Constant2*Display^E362*VLOOKUP(D362,PricePoint_Factors,2)*VLOOKUP(A362,MonthFactors,2)*Trend^B362</f>
        <v>801.77988134678901</v>
      </c>
      <c r="H362">
        <f t="shared" si="16"/>
        <v>269.77988134678901</v>
      </c>
      <c r="I362">
        <f t="shared" si="17"/>
        <v>72781.18437948756</v>
      </c>
    </row>
    <row r="363" spans="1:9" x14ac:dyDescent="0.2">
      <c r="A363" s="4">
        <f t="shared" si="15"/>
        <v>12</v>
      </c>
      <c r="B363" s="4">
        <v>359</v>
      </c>
      <c r="C363" s="5">
        <v>40902</v>
      </c>
      <c r="D363" s="4">
        <v>6.1</v>
      </c>
      <c r="E363" s="4">
        <v>0</v>
      </c>
      <c r="F363" s="4">
        <v>548</v>
      </c>
      <c r="G363">
        <f>Constant2*Display^E363*VLOOKUP(D363,PricePoint_Factors,2)*VLOOKUP(A363,MonthFactors,2)*Trend^B363</f>
        <v>842.46900491435997</v>
      </c>
      <c r="H363">
        <f t="shared" si="16"/>
        <v>294.46900491435997</v>
      </c>
      <c r="I363">
        <f t="shared" si="17"/>
        <v>86711.994855253361</v>
      </c>
    </row>
    <row r="364" spans="1:9" x14ac:dyDescent="0.2">
      <c r="A364" s="4">
        <f t="shared" si="15"/>
        <v>12</v>
      </c>
      <c r="B364" s="4">
        <v>360</v>
      </c>
      <c r="C364" s="5">
        <v>40903</v>
      </c>
      <c r="D364" s="4">
        <v>5.95</v>
      </c>
      <c r="E364" s="4">
        <v>0</v>
      </c>
      <c r="F364" s="4">
        <v>724</v>
      </c>
      <c r="G364">
        <f>Constant2*Display^E364*VLOOKUP(D364,PricePoint_Factors,2)*VLOOKUP(A364,MonthFactors,2)*Trend^B364</f>
        <v>1080.0179667902476</v>
      </c>
      <c r="H364">
        <f t="shared" si="16"/>
        <v>356.01796679024756</v>
      </c>
      <c r="I364">
        <f t="shared" si="17"/>
        <v>126748.79267746181</v>
      </c>
    </row>
    <row r="365" spans="1:9" x14ac:dyDescent="0.2">
      <c r="A365" s="4">
        <f t="shared" si="15"/>
        <v>12</v>
      </c>
      <c r="B365" s="4">
        <v>361</v>
      </c>
      <c r="C365" s="5">
        <v>40904</v>
      </c>
      <c r="D365" s="4">
        <v>7.32</v>
      </c>
      <c r="E365" s="4">
        <v>0</v>
      </c>
      <c r="F365" s="4">
        <v>398</v>
      </c>
      <c r="G365">
        <f>Constant2*Display^E365*VLOOKUP(D365,PricePoint_Factors,2)*VLOOKUP(A365,MonthFactors,2)*Trend^B365</f>
        <v>608.61248535287677</v>
      </c>
      <c r="H365">
        <f t="shared" si="16"/>
        <v>210.61248535287677</v>
      </c>
      <c r="I365">
        <f t="shared" si="17"/>
        <v>44357.618986515736</v>
      </c>
    </row>
    <row r="366" spans="1:9" x14ac:dyDescent="0.2">
      <c r="A366" s="4">
        <f t="shared" si="15"/>
        <v>12</v>
      </c>
      <c r="B366" s="4">
        <v>362</v>
      </c>
      <c r="C366" s="5">
        <v>40905</v>
      </c>
      <c r="D366" s="4">
        <v>7.52</v>
      </c>
      <c r="E366" s="4">
        <v>0</v>
      </c>
      <c r="F366" s="4">
        <v>394</v>
      </c>
      <c r="G366">
        <f>Constant2*Display^E366*VLOOKUP(D366,PricePoint_Factors,2)*VLOOKUP(A366,MonthFactors,2)*Trend^B366</f>
        <v>585.46748759589195</v>
      </c>
      <c r="H366">
        <f t="shared" si="16"/>
        <v>191.46748759589195</v>
      </c>
      <c r="I366">
        <f t="shared" si="17"/>
        <v>36659.798806283041</v>
      </c>
    </row>
    <row r="367" spans="1:9" x14ac:dyDescent="0.2">
      <c r="A367" s="4">
        <f t="shared" si="15"/>
        <v>12</v>
      </c>
      <c r="B367" s="4">
        <v>363</v>
      </c>
      <c r="C367" s="5">
        <v>40906</v>
      </c>
      <c r="D367" s="4">
        <v>6.1</v>
      </c>
      <c r="E367" s="4">
        <v>0</v>
      </c>
      <c r="F367" s="4">
        <v>547</v>
      </c>
      <c r="G367">
        <f>Constant2*Display^E367*VLOOKUP(D367,PricePoint_Factors,2)*VLOOKUP(A367,MonthFactors,2)*Trend^B367</f>
        <v>842.9171083145477</v>
      </c>
      <c r="H367">
        <f t="shared" si="16"/>
        <v>295.9171083145477</v>
      </c>
      <c r="I367">
        <f t="shared" si="17"/>
        <v>87566.934993243762</v>
      </c>
    </row>
    <row r="368" spans="1:9" x14ac:dyDescent="0.2">
      <c r="A368" s="4">
        <f t="shared" si="15"/>
        <v>12</v>
      </c>
      <c r="B368" s="4">
        <v>364</v>
      </c>
      <c r="C368" s="5">
        <v>40907</v>
      </c>
      <c r="D368" s="4">
        <v>6.98</v>
      </c>
      <c r="E368" s="4">
        <v>0</v>
      </c>
      <c r="F368" s="4">
        <v>535</v>
      </c>
      <c r="G368">
        <f>Constant2*Display^E368*VLOOKUP(D368,PricePoint_Factors,2)*VLOOKUP(A368,MonthFactors,2)*Trend^B368</f>
        <v>802.419658108975</v>
      </c>
      <c r="H368">
        <f t="shared" si="16"/>
        <v>267.419658108975</v>
      </c>
      <c r="I368">
        <f t="shared" si="17"/>
        <v>71513.273543121075</v>
      </c>
    </row>
    <row r="369" spans="1:9" x14ac:dyDescent="0.2">
      <c r="A369" s="4">
        <f t="shared" si="15"/>
        <v>12</v>
      </c>
      <c r="B369" s="4">
        <v>365</v>
      </c>
      <c r="C369" s="5">
        <v>40908</v>
      </c>
      <c r="D369" s="4">
        <v>6.1</v>
      </c>
      <c r="E369" s="4">
        <v>1</v>
      </c>
      <c r="F369" s="4">
        <v>625</v>
      </c>
      <c r="G369">
        <f>Constant2*Display^E369*VLOOKUP(D369,PricePoint_Factors,2)*VLOOKUP(A369,MonthFactors,2)*Trend^B369</f>
        <v>936.16226578850296</v>
      </c>
      <c r="H369">
        <f t="shared" si="16"/>
        <v>311.16226578850296</v>
      </c>
      <c r="I369">
        <f t="shared" si="17"/>
        <v>96821.955650634962</v>
      </c>
    </row>
    <row r="370" spans="1:9" x14ac:dyDescent="0.2">
      <c r="A370" s="4">
        <f t="shared" si="15"/>
        <v>1</v>
      </c>
      <c r="B370" s="4">
        <v>366</v>
      </c>
      <c r="C370" s="5">
        <v>40909</v>
      </c>
      <c r="D370" s="4">
        <v>5.95</v>
      </c>
      <c r="E370" s="4">
        <v>0</v>
      </c>
      <c r="F370" s="4">
        <v>647</v>
      </c>
      <c r="G370">
        <f>Constant2*Display^E370*VLOOKUP(D370,PricePoint_Factors,2)*VLOOKUP(A370,MonthFactors,2)*Trend^B370</f>
        <v>664.92437702017833</v>
      </c>
      <c r="H370">
        <f t="shared" si="16"/>
        <v>17.924377020178326</v>
      </c>
      <c r="I370">
        <f t="shared" si="17"/>
        <v>321.28329156149687</v>
      </c>
    </row>
    <row r="371" spans="1:9" x14ac:dyDescent="0.2">
      <c r="A371" s="4">
        <f t="shared" si="15"/>
        <v>1</v>
      </c>
      <c r="B371" s="4">
        <v>367</v>
      </c>
      <c r="C371" s="5">
        <v>40910</v>
      </c>
      <c r="D371" s="4">
        <v>5.95</v>
      </c>
      <c r="E371" s="4">
        <v>0</v>
      </c>
      <c r="F371" s="4">
        <v>650</v>
      </c>
      <c r="G371">
        <f>Constant2*Display^E371*VLOOKUP(D371,PricePoint_Factors,2)*VLOOKUP(A371,MonthFactors,2)*Trend^B371</f>
        <v>665.01277655204808</v>
      </c>
      <c r="H371">
        <f t="shared" si="16"/>
        <v>15.012776552048081</v>
      </c>
      <c r="I371">
        <f t="shared" si="17"/>
        <v>225.38345980172465</v>
      </c>
    </row>
    <row r="372" spans="1:9" x14ac:dyDescent="0.2">
      <c r="A372" s="4">
        <f t="shared" si="15"/>
        <v>1</v>
      </c>
      <c r="B372" s="4">
        <v>368</v>
      </c>
      <c r="C372" s="5">
        <v>40911</v>
      </c>
      <c r="D372" s="4">
        <v>6.98</v>
      </c>
      <c r="E372" s="4">
        <v>0</v>
      </c>
      <c r="F372" s="4">
        <v>511</v>
      </c>
      <c r="G372">
        <f>Constant2*Display^E372*VLOOKUP(D372,PricePoint_Factors,2)*VLOOKUP(A372,MonthFactors,2)*Trend^B372</f>
        <v>493.88673977707782</v>
      </c>
      <c r="H372">
        <f t="shared" si="16"/>
        <v>-17.113260222922179</v>
      </c>
      <c r="I372">
        <f t="shared" si="17"/>
        <v>292.86367545745048</v>
      </c>
    </row>
    <row r="373" spans="1:9" x14ac:dyDescent="0.2">
      <c r="A373" s="4">
        <f t="shared" si="15"/>
        <v>1</v>
      </c>
      <c r="B373" s="4">
        <v>369</v>
      </c>
      <c r="C373" s="5">
        <v>40912</v>
      </c>
      <c r="D373" s="4">
        <v>5.95</v>
      </c>
      <c r="E373" s="4">
        <v>0</v>
      </c>
      <c r="F373" s="4">
        <v>668</v>
      </c>
      <c r="G373">
        <f>Constant2*Display^E373*VLOOKUP(D373,PricePoint_Factors,2)*VLOOKUP(A373,MonthFactors,2)*Trend^B373</f>
        <v>665.18961087464027</v>
      </c>
      <c r="H373">
        <f t="shared" si="16"/>
        <v>-2.810389125359734</v>
      </c>
      <c r="I373">
        <f t="shared" si="17"/>
        <v>7.8982870359402506</v>
      </c>
    </row>
    <row r="374" spans="1:9" x14ac:dyDescent="0.2">
      <c r="A374" s="4">
        <f t="shared" si="15"/>
        <v>1</v>
      </c>
      <c r="B374" s="4">
        <v>370</v>
      </c>
      <c r="C374" s="5">
        <v>40913</v>
      </c>
      <c r="D374" s="4">
        <v>6.1</v>
      </c>
      <c r="E374" s="4">
        <v>1</v>
      </c>
      <c r="F374" s="4">
        <v>575</v>
      </c>
      <c r="G374">
        <f>Constant2*Display^E374*VLOOKUP(D374,PricePoint_Factors,2)*VLOOKUP(A374,MonthFactors,2)*Trend^B374</f>
        <v>576.28149271776374</v>
      </c>
      <c r="H374">
        <f t="shared" si="16"/>
        <v>1.2814927177637401</v>
      </c>
      <c r="I374">
        <f t="shared" si="17"/>
        <v>1.6422235856814968</v>
      </c>
    </row>
    <row r="375" spans="1:9" x14ac:dyDescent="0.2">
      <c r="A375" s="4">
        <f t="shared" si="15"/>
        <v>1</v>
      </c>
      <c r="B375" s="4">
        <v>371</v>
      </c>
      <c r="C375" s="5">
        <v>40914</v>
      </c>
      <c r="D375" s="4">
        <v>6.98</v>
      </c>
      <c r="E375" s="4">
        <v>0</v>
      </c>
      <c r="F375" s="4">
        <v>489</v>
      </c>
      <c r="G375">
        <f>Constant2*Display^E375*VLOOKUP(D375,PricePoint_Factors,2)*VLOOKUP(A375,MonthFactors,2)*Trend^B375</f>
        <v>494.08374787030732</v>
      </c>
      <c r="H375">
        <f t="shared" si="16"/>
        <v>5.0837478703073202</v>
      </c>
      <c r="I375">
        <f t="shared" si="17"/>
        <v>25.844492408854215</v>
      </c>
    </row>
    <row r="376" spans="1:9" x14ac:dyDescent="0.2">
      <c r="A376" s="4">
        <f t="shared" si="15"/>
        <v>1</v>
      </c>
      <c r="B376" s="4">
        <v>372</v>
      </c>
      <c r="C376" s="5">
        <v>40915</v>
      </c>
      <c r="D376" s="4">
        <v>6.1</v>
      </c>
      <c r="E376" s="4">
        <v>0</v>
      </c>
      <c r="F376" s="4">
        <v>514</v>
      </c>
      <c r="G376">
        <f>Constant2*Display^E376*VLOOKUP(D376,PricePoint_Factors,2)*VLOOKUP(A376,MonthFactors,2)*Trend^B376</f>
        <v>519.15775526003404</v>
      </c>
      <c r="H376">
        <f t="shared" si="16"/>
        <v>5.1577552600340368</v>
      </c>
      <c r="I376">
        <f t="shared" si="17"/>
        <v>26.602439322408774</v>
      </c>
    </row>
    <row r="377" spans="1:9" x14ac:dyDescent="0.2">
      <c r="A377" s="4">
        <f t="shared" si="15"/>
        <v>1</v>
      </c>
      <c r="B377" s="4">
        <v>373</v>
      </c>
      <c r="C377" s="5">
        <v>40916</v>
      </c>
      <c r="D377" s="4">
        <v>6.98</v>
      </c>
      <c r="E377" s="4">
        <v>0</v>
      </c>
      <c r="F377" s="4">
        <v>500</v>
      </c>
      <c r="G377">
        <f>Constant2*Display^E377*VLOOKUP(D377,PricePoint_Factors,2)*VLOOKUP(A377,MonthFactors,2)*Trend^B377</f>
        <v>494.2151302556374</v>
      </c>
      <c r="H377">
        <f t="shared" si="16"/>
        <v>-5.7848697443625952</v>
      </c>
      <c r="I377">
        <f t="shared" si="17"/>
        <v>33.46471795924176</v>
      </c>
    </row>
    <row r="378" spans="1:9" x14ac:dyDescent="0.2">
      <c r="A378" s="4">
        <f t="shared" si="15"/>
        <v>1</v>
      </c>
      <c r="B378" s="4">
        <v>374</v>
      </c>
      <c r="C378" s="5">
        <v>40917</v>
      </c>
      <c r="D378" s="4">
        <v>7.12</v>
      </c>
      <c r="E378" s="4">
        <v>0</v>
      </c>
      <c r="F378" s="4">
        <v>379</v>
      </c>
      <c r="G378">
        <f>Constant2*Display^E378*VLOOKUP(D378,PricePoint_Factors,2)*VLOOKUP(A378,MonthFactors,2)*Trend^B378</f>
        <v>386.55014347519568</v>
      </c>
      <c r="H378">
        <f t="shared" si="16"/>
        <v>7.5501434751956822</v>
      </c>
      <c r="I378">
        <f t="shared" si="17"/>
        <v>57.004666496039931</v>
      </c>
    </row>
    <row r="379" spans="1:9" x14ac:dyDescent="0.2">
      <c r="A379" s="4">
        <f t="shared" si="15"/>
        <v>1</v>
      </c>
      <c r="B379" s="4">
        <v>375</v>
      </c>
      <c r="C379" s="5">
        <v>40918</v>
      </c>
      <c r="D379" s="4">
        <v>5.95</v>
      </c>
      <c r="E379" s="4">
        <v>0</v>
      </c>
      <c r="F379" s="4">
        <v>650</v>
      </c>
      <c r="G379">
        <f>Constant2*Display^E379*VLOOKUP(D379,PricePoint_Factors,2)*VLOOKUP(A379,MonthFactors,2)*Trend^B379</f>
        <v>665.72039602575944</v>
      </c>
      <c r="H379">
        <f t="shared" si="16"/>
        <v>15.720396025759442</v>
      </c>
      <c r="I379">
        <f t="shared" si="17"/>
        <v>247.13085120671326</v>
      </c>
    </row>
    <row r="380" spans="1:9" x14ac:dyDescent="0.2">
      <c r="A380" s="4">
        <f t="shared" si="15"/>
        <v>1</v>
      </c>
      <c r="B380" s="4">
        <v>376</v>
      </c>
      <c r="C380" s="5">
        <v>40919</v>
      </c>
      <c r="D380" s="4">
        <v>7.12</v>
      </c>
      <c r="E380" s="4">
        <v>0</v>
      </c>
      <c r="F380" s="4">
        <v>393</v>
      </c>
      <c r="G380">
        <f>Constant2*Display^E380*VLOOKUP(D380,PricePoint_Factors,2)*VLOOKUP(A380,MonthFactors,2)*Trend^B380</f>
        <v>386.65293147443339</v>
      </c>
      <c r="H380">
        <f t="shared" si="16"/>
        <v>-6.3470685255666126</v>
      </c>
      <c r="I380">
        <f t="shared" si="17"/>
        <v>40.285278868238336</v>
      </c>
    </row>
    <row r="381" spans="1:9" x14ac:dyDescent="0.2">
      <c r="A381" s="4">
        <f t="shared" si="15"/>
        <v>1</v>
      </c>
      <c r="B381" s="4">
        <v>377</v>
      </c>
      <c r="C381" s="5">
        <v>40920</v>
      </c>
      <c r="D381" s="4">
        <v>6.1</v>
      </c>
      <c r="E381" s="4">
        <v>1</v>
      </c>
      <c r="F381" s="4">
        <v>588</v>
      </c>
      <c r="G381">
        <f>Constant2*Display^E381*VLOOKUP(D381,PricePoint_Factors,2)*VLOOKUP(A381,MonthFactors,2)*Trend^B381</f>
        <v>576.81800990676186</v>
      </c>
      <c r="H381">
        <f t="shared" si="16"/>
        <v>-11.181990093238142</v>
      </c>
      <c r="I381">
        <f t="shared" si="17"/>
        <v>125.03690244527594</v>
      </c>
    </row>
    <row r="382" spans="1:9" x14ac:dyDescent="0.2">
      <c r="A382" s="4">
        <f t="shared" si="15"/>
        <v>1</v>
      </c>
      <c r="B382" s="4">
        <v>378</v>
      </c>
      <c r="C382" s="5">
        <v>40921</v>
      </c>
      <c r="D382" s="4">
        <v>6.98</v>
      </c>
      <c r="E382" s="4">
        <v>1</v>
      </c>
      <c r="F382" s="4">
        <v>548</v>
      </c>
      <c r="G382">
        <f>Constant2*Display^E382*VLOOKUP(D382,PricePoint_Factors,2)*VLOOKUP(A382,MonthFactors,2)*Trend^B382</f>
        <v>549.10513232549499</v>
      </c>
      <c r="H382">
        <f t="shared" si="16"/>
        <v>1.1051323254949921</v>
      </c>
      <c r="I382">
        <f t="shared" si="17"/>
        <v>1.2213174568539691</v>
      </c>
    </row>
    <row r="383" spans="1:9" x14ac:dyDescent="0.2">
      <c r="A383" s="4">
        <f t="shared" si="15"/>
        <v>1</v>
      </c>
      <c r="B383" s="4">
        <v>379</v>
      </c>
      <c r="C383" s="5">
        <v>40922</v>
      </c>
      <c r="D383" s="4">
        <v>7.12</v>
      </c>
      <c r="E383" s="4">
        <v>0</v>
      </c>
      <c r="F383" s="4">
        <v>387</v>
      </c>
      <c r="G383">
        <f>Constant2*Display^E383*VLOOKUP(D383,PricePoint_Factors,2)*VLOOKUP(A383,MonthFactors,2)*Trend^B383</f>
        <v>386.80716472395488</v>
      </c>
      <c r="H383">
        <f t="shared" si="16"/>
        <v>-0.19283527604511619</v>
      </c>
      <c r="I383">
        <f t="shared" si="17"/>
        <v>3.7185443687396159E-2</v>
      </c>
    </row>
    <row r="384" spans="1:9" x14ac:dyDescent="0.2">
      <c r="A384" s="4">
        <f t="shared" si="15"/>
        <v>1</v>
      </c>
      <c r="B384" s="4">
        <v>380</v>
      </c>
      <c r="C384" s="5">
        <v>40923</v>
      </c>
      <c r="D384" s="4">
        <v>7.12</v>
      </c>
      <c r="E384" s="4">
        <v>0</v>
      </c>
      <c r="F384" s="4">
        <v>382</v>
      </c>
      <c r="G384">
        <f>Constant2*Display^E384*VLOOKUP(D384,PricePoint_Factors,2)*VLOOKUP(A384,MonthFactors,2)*Trend^B384</f>
        <v>386.85858947760687</v>
      </c>
      <c r="H384">
        <f t="shared" si="16"/>
        <v>4.8585894776068699</v>
      </c>
      <c r="I384">
        <f t="shared" si="17"/>
        <v>23.605891711912196</v>
      </c>
    </row>
    <row r="385" spans="1:9" x14ac:dyDescent="0.2">
      <c r="A385" s="4">
        <f t="shared" si="15"/>
        <v>1</v>
      </c>
      <c r="B385" s="4">
        <v>381</v>
      </c>
      <c r="C385" s="5">
        <v>40924</v>
      </c>
      <c r="D385" s="4">
        <v>6.98</v>
      </c>
      <c r="E385" s="4">
        <v>0</v>
      </c>
      <c r="F385" s="4">
        <v>513</v>
      </c>
      <c r="G385">
        <f>Constant2*Display^E385*VLOOKUP(D385,PricePoint_Factors,2)*VLOOKUP(A385,MonthFactors,2)*Trend^B385</f>
        <v>494.74100925030109</v>
      </c>
      <c r="H385">
        <f t="shared" si="16"/>
        <v>-18.25899074969891</v>
      </c>
      <c r="I385">
        <f t="shared" si="17"/>
        <v>333.39074319759038</v>
      </c>
    </row>
    <row r="386" spans="1:9" x14ac:dyDescent="0.2">
      <c r="A386" s="4">
        <f t="shared" si="15"/>
        <v>1</v>
      </c>
      <c r="B386" s="4">
        <v>382</v>
      </c>
      <c r="C386" s="5">
        <v>40925</v>
      </c>
      <c r="D386" s="4">
        <v>6.2</v>
      </c>
      <c r="E386" s="4">
        <v>0</v>
      </c>
      <c r="F386" s="4">
        <v>509</v>
      </c>
      <c r="G386">
        <f>Constant2*Display^E386*VLOOKUP(D386,PricePoint_Factors,2)*VLOOKUP(A386,MonthFactors,2)*Trend^B386</f>
        <v>511.85649690991903</v>
      </c>
      <c r="H386">
        <f t="shared" si="16"/>
        <v>2.8564969099190307</v>
      </c>
      <c r="I386">
        <f t="shared" si="17"/>
        <v>8.1595745963769719</v>
      </c>
    </row>
    <row r="387" spans="1:9" x14ac:dyDescent="0.2">
      <c r="A387" s="4">
        <f t="shared" si="15"/>
        <v>1</v>
      </c>
      <c r="B387" s="4">
        <v>383</v>
      </c>
      <c r="C387" s="5">
        <v>40926</v>
      </c>
      <c r="D387" s="4">
        <v>5.95</v>
      </c>
      <c r="E387" s="4">
        <v>0</v>
      </c>
      <c r="F387" s="4">
        <v>672</v>
      </c>
      <c r="G387">
        <f>Constant2*Display^E387*VLOOKUP(D387,PricePoint_Factors,2)*VLOOKUP(A387,MonthFactors,2)*Trend^B387</f>
        <v>666.42876845541002</v>
      </c>
      <c r="H387">
        <f t="shared" si="16"/>
        <v>-5.5712315445899776</v>
      </c>
      <c r="I387">
        <f t="shared" si="17"/>
        <v>31.038620923434429</v>
      </c>
    </row>
    <row r="388" spans="1:9" x14ac:dyDescent="0.2">
      <c r="A388" s="4">
        <f t="shared" si="15"/>
        <v>1</v>
      </c>
      <c r="B388" s="4">
        <v>384</v>
      </c>
      <c r="C388" s="5">
        <v>40927</v>
      </c>
      <c r="D388" s="4">
        <v>6.2</v>
      </c>
      <c r="E388" s="4">
        <v>0</v>
      </c>
      <c r="F388" s="4">
        <v>503</v>
      </c>
      <c r="G388">
        <f>Constant2*Display^E388*VLOOKUP(D388,PricePoint_Factors,2)*VLOOKUP(A388,MonthFactors,2)*Trend^B388</f>
        <v>511.99260526766341</v>
      </c>
      <c r="H388">
        <f t="shared" si="16"/>
        <v>8.9926052676634072</v>
      </c>
      <c r="I388">
        <f t="shared" si="17"/>
        <v>80.866949500007664</v>
      </c>
    </row>
    <row r="389" spans="1:9" x14ac:dyDescent="0.2">
      <c r="A389" s="4">
        <f t="shared" si="15"/>
        <v>1</v>
      </c>
      <c r="B389" s="4">
        <v>385</v>
      </c>
      <c r="C389" s="5">
        <v>40928</v>
      </c>
      <c r="D389" s="4">
        <v>5.95</v>
      </c>
      <c r="E389" s="4">
        <v>0</v>
      </c>
      <c r="F389" s="4">
        <v>644</v>
      </c>
      <c r="G389">
        <f>Constant2*Display^E389*VLOOKUP(D389,PricePoint_Factors,2)*VLOOKUP(A389,MonthFactors,2)*Trend^B389</f>
        <v>666.60597930605968</v>
      </c>
      <c r="H389">
        <f t="shared" si="16"/>
        <v>22.60597930605968</v>
      </c>
      <c r="I389">
        <f t="shared" si="17"/>
        <v>511.03030038599849</v>
      </c>
    </row>
    <row r="390" spans="1:9" x14ac:dyDescent="0.2">
      <c r="A390" s="4">
        <f t="shared" ref="A390:A453" si="18">MONTH(C390)</f>
        <v>1</v>
      </c>
      <c r="B390" s="4">
        <v>386</v>
      </c>
      <c r="C390" s="5">
        <v>40929</v>
      </c>
      <c r="D390" s="4">
        <v>7.12</v>
      </c>
      <c r="E390" s="4">
        <v>0</v>
      </c>
      <c r="F390" s="4">
        <v>385</v>
      </c>
      <c r="G390">
        <f>Constant2*Display^E390*VLOOKUP(D390,PricePoint_Factors,2)*VLOOKUP(A390,MonthFactors,2)*Trend^B390</f>
        <v>387.16728160316148</v>
      </c>
      <c r="H390">
        <f t="shared" ref="H390:H453" si="19">G390-F390</f>
        <v>2.1672816031614843</v>
      </c>
      <c r="I390">
        <f t="shared" ref="I390:I453" si="20">H390^2</f>
        <v>4.6971095474022135</v>
      </c>
    </row>
    <row r="391" spans="1:9" x14ac:dyDescent="0.2">
      <c r="A391" s="4">
        <f t="shared" si="18"/>
        <v>1</v>
      </c>
      <c r="B391" s="4">
        <v>387</v>
      </c>
      <c r="C391" s="5">
        <v>40930</v>
      </c>
      <c r="D391" s="4">
        <v>6.98</v>
      </c>
      <c r="E391" s="4">
        <v>1</v>
      </c>
      <c r="F391" s="4">
        <v>540</v>
      </c>
      <c r="G391">
        <f>Constant2*Display^E391*VLOOKUP(D391,PricePoint_Factors,2)*VLOOKUP(A391,MonthFactors,2)*Trend^B391</f>
        <v>549.76249748836074</v>
      </c>
      <c r="H391">
        <f t="shared" si="19"/>
        <v>9.7624974883607365</v>
      </c>
      <c r="I391">
        <f t="shared" si="20"/>
        <v>95.306357210249686</v>
      </c>
    </row>
    <row r="392" spans="1:9" x14ac:dyDescent="0.2">
      <c r="A392" s="4">
        <f t="shared" si="18"/>
        <v>1</v>
      </c>
      <c r="B392" s="4">
        <v>388</v>
      </c>
      <c r="C392" s="5">
        <v>40931</v>
      </c>
      <c r="D392" s="4">
        <v>6.98</v>
      </c>
      <c r="E392" s="4">
        <v>1</v>
      </c>
      <c r="F392" s="4">
        <v>556</v>
      </c>
      <c r="G392">
        <f>Constant2*Display^E392*VLOOKUP(D392,PricePoint_Factors,2)*VLOOKUP(A392,MonthFactors,2)*Trend^B392</f>
        <v>549.83558662315124</v>
      </c>
      <c r="H392">
        <f t="shared" si="19"/>
        <v>-6.1644133768487563</v>
      </c>
      <c r="I392">
        <f t="shared" si="20"/>
        <v>37.99999228067189</v>
      </c>
    </row>
    <row r="393" spans="1:9" x14ac:dyDescent="0.2">
      <c r="A393" s="4">
        <f t="shared" si="18"/>
        <v>1</v>
      </c>
      <c r="B393" s="4">
        <v>389</v>
      </c>
      <c r="C393" s="5">
        <v>40932</v>
      </c>
      <c r="D393" s="4">
        <v>5.95</v>
      </c>
      <c r="E393" s="4">
        <v>0</v>
      </c>
      <c r="F393" s="4">
        <v>666</v>
      </c>
      <c r="G393">
        <f>Constant2*Display^E393*VLOOKUP(D393,PricePoint_Factors,2)*VLOOKUP(A393,MonthFactors,2)*Trend^B393</f>
        <v>666.96054238692091</v>
      </c>
      <c r="H393">
        <f t="shared" si="19"/>
        <v>0.96054238692090621</v>
      </c>
      <c r="I393">
        <f t="shared" si="20"/>
        <v>0.92264167707171185</v>
      </c>
    </row>
    <row r="394" spans="1:9" x14ac:dyDescent="0.2">
      <c r="A394" s="4">
        <f t="shared" si="18"/>
        <v>1</v>
      </c>
      <c r="B394" s="4">
        <v>390</v>
      </c>
      <c r="C394" s="5">
        <v>40933</v>
      </c>
      <c r="D394" s="4">
        <v>5.95</v>
      </c>
      <c r="E394" s="4">
        <v>0</v>
      </c>
      <c r="F394" s="4">
        <v>683</v>
      </c>
      <c r="G394">
        <f>Constant2*Display^E394*VLOOKUP(D394,PricePoint_Factors,2)*VLOOKUP(A394,MonthFactors,2)*Trend^B394</f>
        <v>667.04921262034929</v>
      </c>
      <c r="H394">
        <f t="shared" si="19"/>
        <v>-15.950787379650706</v>
      </c>
      <c r="I394">
        <f t="shared" si="20"/>
        <v>254.42761803082422</v>
      </c>
    </row>
    <row r="395" spans="1:9" x14ac:dyDescent="0.2">
      <c r="A395" s="4">
        <f t="shared" si="18"/>
        <v>1</v>
      </c>
      <c r="B395" s="4">
        <v>391</v>
      </c>
      <c r="C395" s="5">
        <v>40934</v>
      </c>
      <c r="D395" s="4">
        <v>6.98</v>
      </c>
      <c r="E395" s="4">
        <v>0</v>
      </c>
      <c r="F395" s="4">
        <v>511</v>
      </c>
      <c r="G395">
        <f>Constant2*Display^E395*VLOOKUP(D395,PricePoint_Factors,2)*VLOOKUP(A395,MonthFactors,2)*Trend^B395</f>
        <v>495.39914496085839</v>
      </c>
      <c r="H395">
        <f t="shared" si="19"/>
        <v>-15.600855039141607</v>
      </c>
      <c r="I395">
        <f t="shared" si="20"/>
        <v>243.38667795231007</v>
      </c>
    </row>
    <row r="396" spans="1:9" x14ac:dyDescent="0.2">
      <c r="A396" s="4">
        <f t="shared" si="18"/>
        <v>1</v>
      </c>
      <c r="B396" s="4">
        <v>392</v>
      </c>
      <c r="C396" s="5">
        <v>40935</v>
      </c>
      <c r="D396" s="4">
        <v>5.95</v>
      </c>
      <c r="E396" s="4">
        <v>0</v>
      </c>
      <c r="F396" s="4">
        <v>668</v>
      </c>
      <c r="G396">
        <f>Constant2*Display^E396*VLOOKUP(D396,PricePoint_Factors,2)*VLOOKUP(A396,MonthFactors,2)*Trend^B396</f>
        <v>667.22658845403009</v>
      </c>
      <c r="H396">
        <f t="shared" si="19"/>
        <v>-0.77341154596990691</v>
      </c>
      <c r="I396">
        <f t="shared" si="20"/>
        <v>0.59816541943956147</v>
      </c>
    </row>
    <row r="397" spans="1:9" x14ac:dyDescent="0.2">
      <c r="A397" s="4">
        <f t="shared" si="18"/>
        <v>1</v>
      </c>
      <c r="B397" s="4">
        <v>393</v>
      </c>
      <c r="C397" s="5">
        <v>40936</v>
      </c>
      <c r="D397" s="4">
        <v>6.98</v>
      </c>
      <c r="E397" s="4">
        <v>1</v>
      </c>
      <c r="F397" s="4">
        <v>562</v>
      </c>
      <c r="G397">
        <f>Constant2*Display^E397*VLOOKUP(D397,PricePoint_Factors,2)*VLOOKUP(A397,MonthFactors,2)*Trend^B397</f>
        <v>550.20117807738188</v>
      </c>
      <c r="H397">
        <f t="shared" si="19"/>
        <v>-11.798821922618117</v>
      </c>
      <c r="I397">
        <f t="shared" si="20"/>
        <v>139.21219876165389</v>
      </c>
    </row>
    <row r="398" spans="1:9" x14ac:dyDescent="0.2">
      <c r="A398" s="4">
        <f t="shared" si="18"/>
        <v>1</v>
      </c>
      <c r="B398" s="4">
        <v>394</v>
      </c>
      <c r="C398" s="5">
        <v>40937</v>
      </c>
      <c r="D398" s="4">
        <v>7.12</v>
      </c>
      <c r="E398" s="4">
        <v>1</v>
      </c>
      <c r="F398" s="4">
        <v>424</v>
      </c>
      <c r="G398">
        <f>Constant2*Display^E398*VLOOKUP(D398,PricePoint_Factors,2)*VLOOKUP(A398,MonthFactors,2)*Trend^B398</f>
        <v>430.33960578265345</v>
      </c>
      <c r="H398">
        <f t="shared" si="19"/>
        <v>6.3396057826534502</v>
      </c>
      <c r="I398">
        <f t="shared" si="20"/>
        <v>40.190601479453065</v>
      </c>
    </row>
    <row r="399" spans="1:9" x14ac:dyDescent="0.2">
      <c r="A399" s="4">
        <f t="shared" si="18"/>
        <v>1</v>
      </c>
      <c r="B399" s="4">
        <v>395</v>
      </c>
      <c r="C399" s="5">
        <v>40938</v>
      </c>
      <c r="D399" s="4">
        <v>5.95</v>
      </c>
      <c r="E399" s="4">
        <v>1</v>
      </c>
      <c r="F399" s="4">
        <v>751</v>
      </c>
      <c r="G399">
        <f>Constant2*Display^E399*VLOOKUP(D399,PricePoint_Factors,2)*VLOOKUP(A399,MonthFactors,2)*Trend^B399</f>
        <v>741.13503156824083</v>
      </c>
      <c r="H399">
        <f t="shared" si="19"/>
        <v>-9.8649684317591664</v>
      </c>
      <c r="I399">
        <f t="shared" si="20"/>
        <v>97.317602159604903</v>
      </c>
    </row>
    <row r="400" spans="1:9" x14ac:dyDescent="0.2">
      <c r="A400" s="4">
        <f t="shared" si="18"/>
        <v>1</v>
      </c>
      <c r="B400" s="4">
        <v>396</v>
      </c>
      <c r="C400" s="5">
        <v>40939</v>
      </c>
      <c r="D400" s="4">
        <v>6.98</v>
      </c>
      <c r="E400" s="4">
        <v>1</v>
      </c>
      <c r="F400" s="4">
        <v>556</v>
      </c>
      <c r="G400">
        <f>Constant2*Display^E400*VLOOKUP(D400,PricePoint_Factors,2)*VLOOKUP(A400,MonthFactors,2)*Trend^B400</f>
        <v>550.42064962066445</v>
      </c>
      <c r="H400">
        <f t="shared" si="19"/>
        <v>-5.5793503793355512</v>
      </c>
      <c r="I400">
        <f t="shared" si="20"/>
        <v>31.129150655391758</v>
      </c>
    </row>
    <row r="401" spans="1:9" x14ac:dyDescent="0.2">
      <c r="A401" s="4">
        <f t="shared" si="18"/>
        <v>2</v>
      </c>
      <c r="B401" s="4">
        <v>397</v>
      </c>
      <c r="C401" s="5">
        <v>40940</v>
      </c>
      <c r="D401" s="4">
        <v>6.1</v>
      </c>
      <c r="E401" s="4">
        <v>0</v>
      </c>
      <c r="F401" s="4">
        <v>515</v>
      </c>
      <c r="G401">
        <f>Constant2*Display^E401*VLOOKUP(D401,PricePoint_Factors,2)*VLOOKUP(A401,MonthFactors,2)*Trend^B401</f>
        <v>528.15579612826934</v>
      </c>
      <c r="H401">
        <f t="shared" si="19"/>
        <v>13.155796128269344</v>
      </c>
      <c r="I401">
        <f t="shared" si="20"/>
        <v>173.07497176858666</v>
      </c>
    </row>
    <row r="402" spans="1:9" x14ac:dyDescent="0.2">
      <c r="A402" s="4">
        <f t="shared" si="18"/>
        <v>2</v>
      </c>
      <c r="B402" s="4">
        <v>398</v>
      </c>
      <c r="C402" s="5">
        <v>40941</v>
      </c>
      <c r="D402" s="4">
        <v>6.1</v>
      </c>
      <c r="E402" s="4">
        <v>0</v>
      </c>
      <c r="F402" s="4">
        <v>517</v>
      </c>
      <c r="G402">
        <f>Constant2*Display^E402*VLOOKUP(D402,PricePoint_Factors,2)*VLOOKUP(A402,MonthFactors,2)*Trend^B402</f>
        <v>528.2260127224348</v>
      </c>
      <c r="H402">
        <f t="shared" si="19"/>
        <v>11.226012722434803</v>
      </c>
      <c r="I402">
        <f t="shared" si="20"/>
        <v>126.02336164426805</v>
      </c>
    </row>
    <row r="403" spans="1:9" x14ac:dyDescent="0.2">
      <c r="A403" s="4">
        <f t="shared" si="18"/>
        <v>2</v>
      </c>
      <c r="B403" s="4">
        <v>399</v>
      </c>
      <c r="C403" s="5">
        <v>40942</v>
      </c>
      <c r="D403" s="4">
        <v>7.32</v>
      </c>
      <c r="E403" s="4">
        <v>0</v>
      </c>
      <c r="F403" s="4">
        <v>381</v>
      </c>
      <c r="G403">
        <f>Constant2*Display^E403*VLOOKUP(D403,PricePoint_Factors,2)*VLOOKUP(A403,MonthFactors,2)*Trend^B403</f>
        <v>381.54781939761563</v>
      </c>
      <c r="H403">
        <f t="shared" si="19"/>
        <v>0.54781939761562626</v>
      </c>
      <c r="I403">
        <f t="shared" si="20"/>
        <v>0.30010609240394764</v>
      </c>
    </row>
    <row r="404" spans="1:9" x14ac:dyDescent="0.2">
      <c r="A404" s="4">
        <f t="shared" si="18"/>
        <v>2</v>
      </c>
      <c r="B404" s="4">
        <v>400</v>
      </c>
      <c r="C404" s="5">
        <v>40943</v>
      </c>
      <c r="D404" s="4">
        <v>6.98</v>
      </c>
      <c r="E404" s="4">
        <v>0</v>
      </c>
      <c r="F404" s="4">
        <v>504</v>
      </c>
      <c r="G404">
        <f>Constant2*Display^E404*VLOOKUP(D404,PricePoint_Factors,2)*VLOOKUP(A404,MonthFactors,2)*Trend^B404</f>
        <v>502.91456065800753</v>
      </c>
      <c r="H404">
        <f t="shared" si="19"/>
        <v>-1.0854393419924691</v>
      </c>
      <c r="I404">
        <f t="shared" si="20"/>
        <v>1.1781785651450443</v>
      </c>
    </row>
    <row r="405" spans="1:9" x14ac:dyDescent="0.2">
      <c r="A405" s="4">
        <f t="shared" si="18"/>
        <v>2</v>
      </c>
      <c r="B405" s="4">
        <v>401</v>
      </c>
      <c r="C405" s="5">
        <v>40944</v>
      </c>
      <c r="D405" s="4">
        <v>6.2</v>
      </c>
      <c r="E405" s="4">
        <v>0</v>
      </c>
      <c r="F405" s="4">
        <v>519</v>
      </c>
      <c r="G405">
        <f>Constant2*Display^E405*VLOOKUP(D405,PricePoint_Factors,2)*VLOOKUP(A405,MonthFactors,2)*Trend^B405</f>
        <v>520.3128110472926</v>
      </c>
      <c r="H405">
        <f t="shared" si="19"/>
        <v>1.3128110472925982</v>
      </c>
      <c r="I405">
        <f t="shared" si="20"/>
        <v>1.7234728458934887</v>
      </c>
    </row>
    <row r="406" spans="1:9" x14ac:dyDescent="0.2">
      <c r="A406" s="4">
        <f t="shared" si="18"/>
        <v>2</v>
      </c>
      <c r="B406" s="4">
        <v>402</v>
      </c>
      <c r="C406" s="5">
        <v>40945</v>
      </c>
      <c r="D406" s="4">
        <v>5.95</v>
      </c>
      <c r="E406" s="4">
        <v>0</v>
      </c>
      <c r="F406" s="4">
        <v>662</v>
      </c>
      <c r="G406">
        <f>Constant2*Display^E406*VLOOKUP(D406,PricePoint_Factors,2)*VLOOKUP(A406,MonthFactors,2)*Trend^B406</f>
        <v>677.43875084356694</v>
      </c>
      <c r="H406">
        <f t="shared" si="19"/>
        <v>15.438750843566936</v>
      </c>
      <c r="I406">
        <f t="shared" si="20"/>
        <v>238.35502760973878</v>
      </c>
    </row>
    <row r="407" spans="1:9" x14ac:dyDescent="0.2">
      <c r="A407" s="4">
        <f t="shared" si="18"/>
        <v>2</v>
      </c>
      <c r="B407" s="4">
        <v>403</v>
      </c>
      <c r="C407" s="5">
        <v>40946</v>
      </c>
      <c r="D407" s="4">
        <v>6.98</v>
      </c>
      <c r="E407" s="4">
        <v>0</v>
      </c>
      <c r="F407" s="4">
        <v>503</v>
      </c>
      <c r="G407">
        <f>Constant2*Display^E407*VLOOKUP(D407,PricePoint_Factors,2)*VLOOKUP(A407,MonthFactors,2)*Trend^B407</f>
        <v>503.11516988816703</v>
      </c>
      <c r="H407">
        <f t="shared" si="19"/>
        <v>0.11516988816703133</v>
      </c>
      <c r="I407">
        <f t="shared" si="20"/>
        <v>1.3264103140406503E-2</v>
      </c>
    </row>
    <row r="408" spans="1:9" x14ac:dyDescent="0.2">
      <c r="A408" s="4">
        <f t="shared" si="18"/>
        <v>2</v>
      </c>
      <c r="B408" s="4">
        <v>404</v>
      </c>
      <c r="C408" s="5">
        <v>40947</v>
      </c>
      <c r="D408" s="4">
        <v>6.1</v>
      </c>
      <c r="E408" s="4">
        <v>0</v>
      </c>
      <c r="F408" s="4">
        <v>524</v>
      </c>
      <c r="G408">
        <f>Constant2*Display^E408*VLOOKUP(D408,PricePoint_Factors,2)*VLOOKUP(A408,MonthFactors,2)*Trend^B408</f>
        <v>528.6475083672924</v>
      </c>
      <c r="H408">
        <f t="shared" si="19"/>
        <v>4.6475083672924029</v>
      </c>
      <c r="I408">
        <f t="shared" si="20"/>
        <v>21.599334024052897</v>
      </c>
    </row>
    <row r="409" spans="1:9" x14ac:dyDescent="0.2">
      <c r="A409" s="4">
        <f t="shared" si="18"/>
        <v>2</v>
      </c>
      <c r="B409" s="4">
        <v>405</v>
      </c>
      <c r="C409" s="5">
        <v>40948</v>
      </c>
      <c r="D409" s="4">
        <v>7.32</v>
      </c>
      <c r="E409" s="4">
        <v>0</v>
      </c>
      <c r="F409" s="4">
        <v>395</v>
      </c>
      <c r="G409">
        <f>Constant2*Display^E409*VLOOKUP(D409,PricePoint_Factors,2)*VLOOKUP(A409,MonthFactors,2)*Trend^B409</f>
        <v>381.85227381732921</v>
      </c>
      <c r="H409">
        <f t="shared" si="19"/>
        <v>-13.147726182670795</v>
      </c>
      <c r="I409">
        <f t="shared" si="20"/>
        <v>172.86270377448713</v>
      </c>
    </row>
    <row r="410" spans="1:9" x14ac:dyDescent="0.2">
      <c r="A410" s="4">
        <f t="shared" si="18"/>
        <v>2</v>
      </c>
      <c r="B410" s="4">
        <v>406</v>
      </c>
      <c r="C410" s="5">
        <v>40949</v>
      </c>
      <c r="D410" s="4">
        <v>7.12</v>
      </c>
      <c r="E410" s="4">
        <v>0</v>
      </c>
      <c r="F410" s="4">
        <v>391</v>
      </c>
      <c r="G410">
        <f>Constant2*Display^E410*VLOOKUP(D410,PricePoint_Factors,2)*VLOOKUP(A410,MonthFactors,2)*Trend^B410</f>
        <v>393.61594455008782</v>
      </c>
      <c r="H410">
        <f t="shared" si="19"/>
        <v>2.6159445500878178</v>
      </c>
      <c r="I410">
        <f t="shared" si="20"/>
        <v>6.8431658891341556</v>
      </c>
    </row>
    <row r="411" spans="1:9" x14ac:dyDescent="0.2">
      <c r="A411" s="4">
        <f t="shared" si="18"/>
        <v>2</v>
      </c>
      <c r="B411" s="4">
        <v>407</v>
      </c>
      <c r="C411" s="5">
        <v>40950</v>
      </c>
      <c r="D411" s="4">
        <v>5.95</v>
      </c>
      <c r="E411" s="4">
        <v>1</v>
      </c>
      <c r="F411" s="4">
        <v>739</v>
      </c>
      <c r="G411">
        <f>Constant2*Display^E411*VLOOKUP(D411,PricePoint_Factors,2)*VLOOKUP(A411,MonthFactors,2)*Trend^B411</f>
        <v>752.67848382537795</v>
      </c>
      <c r="H411">
        <f t="shared" si="19"/>
        <v>13.678483825377953</v>
      </c>
      <c r="I411">
        <f t="shared" si="20"/>
        <v>187.10091976112628</v>
      </c>
    </row>
    <row r="412" spans="1:9" x14ac:dyDescent="0.2">
      <c r="A412" s="4">
        <f t="shared" si="18"/>
        <v>2</v>
      </c>
      <c r="B412" s="4">
        <v>408</v>
      </c>
      <c r="C412" s="5">
        <v>40951</v>
      </c>
      <c r="D412" s="4">
        <v>6.2</v>
      </c>
      <c r="E412" s="4">
        <v>0</v>
      </c>
      <c r="F412" s="4">
        <v>515</v>
      </c>
      <c r="G412">
        <f>Constant2*Display^E412*VLOOKUP(D412,PricePoint_Factors,2)*VLOOKUP(A412,MonthFactors,2)*Trend^B412</f>
        <v>520.79722147919165</v>
      </c>
      <c r="H412">
        <f t="shared" si="19"/>
        <v>5.7972214791916485</v>
      </c>
      <c r="I412">
        <f t="shared" si="20"/>
        <v>33.607776878801005</v>
      </c>
    </row>
    <row r="413" spans="1:9" x14ac:dyDescent="0.2">
      <c r="A413" s="4">
        <f t="shared" si="18"/>
        <v>2</v>
      </c>
      <c r="B413" s="4">
        <v>409</v>
      </c>
      <c r="C413" s="5">
        <v>40952</v>
      </c>
      <c r="D413" s="4">
        <v>7.52</v>
      </c>
      <c r="E413" s="4">
        <v>1</v>
      </c>
      <c r="F413" s="4">
        <v>423</v>
      </c>
      <c r="G413">
        <f>Constant2*Display^E413*VLOOKUP(D413,PricePoint_Factors,2)*VLOOKUP(A413,MonthFactors,2)*Trend^B413</f>
        <v>408.01986119024679</v>
      </c>
      <c r="H413">
        <f t="shared" si="19"/>
        <v>-14.980138809753214</v>
      </c>
      <c r="I413">
        <f t="shared" si="20"/>
        <v>224.40455875947444</v>
      </c>
    </row>
    <row r="414" spans="1:9" x14ac:dyDescent="0.2">
      <c r="A414" s="4">
        <f t="shared" si="18"/>
        <v>2</v>
      </c>
      <c r="B414" s="4">
        <v>410</v>
      </c>
      <c r="C414" s="5">
        <v>40953</v>
      </c>
      <c r="D414" s="4">
        <v>5.95</v>
      </c>
      <c r="E414" s="4">
        <v>0</v>
      </c>
      <c r="F414" s="4">
        <v>673</v>
      </c>
      <c r="G414">
        <f>Constant2*Display^E414*VLOOKUP(D414,PricePoint_Factors,2)*VLOOKUP(A414,MonthFactors,2)*Trend^B414</f>
        <v>678.15959241119674</v>
      </c>
      <c r="H414">
        <f t="shared" si="19"/>
        <v>5.1595924111967406</v>
      </c>
      <c r="I414">
        <f t="shared" si="20"/>
        <v>26.621393849678995</v>
      </c>
    </row>
    <row r="415" spans="1:9" x14ac:dyDescent="0.2">
      <c r="A415" s="4">
        <f t="shared" si="18"/>
        <v>2</v>
      </c>
      <c r="B415" s="4">
        <v>411</v>
      </c>
      <c r="C415" s="5">
        <v>40954</v>
      </c>
      <c r="D415" s="4">
        <v>6.2</v>
      </c>
      <c r="E415" s="4">
        <v>0</v>
      </c>
      <c r="F415" s="4">
        <v>512</v>
      </c>
      <c r="G415">
        <f>Constant2*Display^E415*VLOOKUP(D415,PricePoint_Factors,2)*VLOOKUP(A415,MonthFactors,2)*Trend^B415</f>
        <v>521.00496398227881</v>
      </c>
      <c r="H415">
        <f t="shared" si="19"/>
        <v>9.0049639822788095</v>
      </c>
      <c r="I415">
        <f t="shared" si="20"/>
        <v>81.089376322138634</v>
      </c>
    </row>
    <row r="416" spans="1:9" x14ac:dyDescent="0.2">
      <c r="A416" s="4">
        <f t="shared" si="18"/>
        <v>2</v>
      </c>
      <c r="B416" s="4">
        <v>412</v>
      </c>
      <c r="C416" s="5">
        <v>40955</v>
      </c>
      <c r="D416" s="4">
        <v>6.98</v>
      </c>
      <c r="E416" s="4">
        <v>0</v>
      </c>
      <c r="F416" s="4">
        <v>510</v>
      </c>
      <c r="G416">
        <f>Constant2*Display^E416*VLOOKUP(D416,PricePoint_Factors,2)*VLOOKUP(A416,MonthFactors,2)*Trend^B416</f>
        <v>503.71747783636101</v>
      </c>
      <c r="H416">
        <f t="shared" si="19"/>
        <v>-6.282522163638987</v>
      </c>
      <c r="I416">
        <f t="shared" si="20"/>
        <v>39.4700847366151</v>
      </c>
    </row>
    <row r="417" spans="1:9" x14ac:dyDescent="0.2">
      <c r="A417" s="4">
        <f t="shared" si="18"/>
        <v>2</v>
      </c>
      <c r="B417" s="4">
        <v>413</v>
      </c>
      <c r="C417" s="5">
        <v>40956</v>
      </c>
      <c r="D417" s="4">
        <v>6.98</v>
      </c>
      <c r="E417" s="4">
        <v>0</v>
      </c>
      <c r="F417" s="4">
        <v>517</v>
      </c>
      <c r="G417">
        <f>Constant2*Display^E417*VLOOKUP(D417,PricePoint_Factors,2)*VLOOKUP(A417,MonthFactors,2)*Trend^B417</f>
        <v>503.78444543564621</v>
      </c>
      <c r="H417">
        <f t="shared" si="19"/>
        <v>-13.215554564353795</v>
      </c>
      <c r="I417">
        <f t="shared" si="20"/>
        <v>174.65088244341243</v>
      </c>
    </row>
    <row r="418" spans="1:9" x14ac:dyDescent="0.2">
      <c r="A418" s="4">
        <f t="shared" si="18"/>
        <v>2</v>
      </c>
      <c r="B418" s="4">
        <v>414</v>
      </c>
      <c r="C418" s="5">
        <v>40957</v>
      </c>
      <c r="D418" s="4">
        <v>7.32</v>
      </c>
      <c r="E418" s="4">
        <v>0</v>
      </c>
      <c r="F418" s="4">
        <v>381</v>
      </c>
      <c r="G418">
        <f>Constant2*Display^E418*VLOOKUP(D418,PricePoint_Factors,2)*VLOOKUP(A418,MonthFactors,2)*Trend^B418</f>
        <v>382.30941101636694</v>
      </c>
      <c r="H418">
        <f t="shared" si="19"/>
        <v>1.309411016366937</v>
      </c>
      <c r="I418">
        <f t="shared" si="20"/>
        <v>1.714557209783095</v>
      </c>
    </row>
    <row r="419" spans="1:9" x14ac:dyDescent="0.2">
      <c r="A419" s="4">
        <f t="shared" si="18"/>
        <v>2</v>
      </c>
      <c r="B419" s="4">
        <v>415</v>
      </c>
      <c r="C419" s="5">
        <v>40958</v>
      </c>
      <c r="D419" s="4">
        <v>6.98</v>
      </c>
      <c r="E419" s="4">
        <v>0</v>
      </c>
      <c r="F419" s="4">
        <v>506</v>
      </c>
      <c r="G419">
        <f>Constant2*Display^E419*VLOOKUP(D419,PricePoint_Factors,2)*VLOOKUP(A419,MonthFactors,2)*Trend^B419</f>
        <v>503.9184073447737</v>
      </c>
      <c r="H419">
        <f t="shared" si="19"/>
        <v>-2.0815926552263022</v>
      </c>
      <c r="I419">
        <f t="shared" si="20"/>
        <v>4.3330279822920872</v>
      </c>
    </row>
    <row r="420" spans="1:9" x14ac:dyDescent="0.2">
      <c r="A420" s="4">
        <f t="shared" si="18"/>
        <v>2</v>
      </c>
      <c r="B420" s="4">
        <v>416</v>
      </c>
      <c r="C420" s="5">
        <v>40959</v>
      </c>
      <c r="D420" s="4">
        <v>6.1</v>
      </c>
      <c r="E420" s="4">
        <v>0</v>
      </c>
      <c r="F420" s="4">
        <v>517</v>
      </c>
      <c r="G420">
        <f>Constant2*Display^E420*VLOOKUP(D420,PricePoint_Factors,2)*VLOOKUP(A420,MonthFactors,2)*Trend^B420</f>
        <v>529.49150891721979</v>
      </c>
      <c r="H420">
        <f t="shared" si="19"/>
        <v>12.49150891721979</v>
      </c>
      <c r="I420">
        <f t="shared" si="20"/>
        <v>156.03779502898152</v>
      </c>
    </row>
    <row r="421" spans="1:9" x14ac:dyDescent="0.2">
      <c r="A421" s="4">
        <f t="shared" si="18"/>
        <v>2</v>
      </c>
      <c r="B421" s="4">
        <v>417</v>
      </c>
      <c r="C421" s="5">
        <v>40960</v>
      </c>
      <c r="D421" s="4">
        <v>5.95</v>
      </c>
      <c r="E421" s="4">
        <v>0</v>
      </c>
      <c r="F421" s="4">
        <v>668</v>
      </c>
      <c r="G421">
        <f>Constant2*Display^E421*VLOOKUP(D421,PricePoint_Factors,2)*VLOOKUP(A421,MonthFactors,2)*Trend^B421</f>
        <v>678.79095795531077</v>
      </c>
      <c r="H421">
        <f t="shared" si="19"/>
        <v>10.790957955310773</v>
      </c>
      <c r="I421">
        <f t="shared" si="20"/>
        <v>116.44477359328486</v>
      </c>
    </row>
    <row r="422" spans="1:9" x14ac:dyDescent="0.2">
      <c r="A422" s="4">
        <f t="shared" si="18"/>
        <v>2</v>
      </c>
      <c r="B422" s="4">
        <v>418</v>
      </c>
      <c r="C422" s="5">
        <v>40961</v>
      </c>
      <c r="D422" s="4">
        <v>6.1</v>
      </c>
      <c r="E422" s="4">
        <v>0</v>
      </c>
      <c r="F422" s="4">
        <v>533</v>
      </c>
      <c r="G422">
        <f>Constant2*Display^E422*VLOOKUP(D422,PricePoint_Factors,2)*VLOOKUP(A422,MonthFactors,2)*Trend^B422</f>
        <v>529.6323066215632</v>
      </c>
      <c r="H422">
        <f t="shared" si="19"/>
        <v>-3.3676933784367975</v>
      </c>
      <c r="I422">
        <f t="shared" si="20"/>
        <v>11.34135869116705</v>
      </c>
    </row>
    <row r="423" spans="1:9" x14ac:dyDescent="0.2">
      <c r="A423" s="4">
        <f t="shared" si="18"/>
        <v>2</v>
      </c>
      <c r="B423" s="4">
        <v>419</v>
      </c>
      <c r="C423" s="5">
        <v>40962</v>
      </c>
      <c r="D423" s="4">
        <v>7.52</v>
      </c>
      <c r="E423" s="4">
        <v>0</v>
      </c>
      <c r="F423" s="4">
        <v>376</v>
      </c>
      <c r="G423">
        <f>Constant2*Display^E423*VLOOKUP(D423,PricePoint_Factors,2)*VLOOKUP(A423,MonthFactors,2)*Trend^B423</f>
        <v>367.96613480235402</v>
      </c>
      <c r="H423">
        <f t="shared" si="19"/>
        <v>-8.0338651976459801</v>
      </c>
      <c r="I423">
        <f t="shared" si="20"/>
        <v>64.542990013947289</v>
      </c>
    </row>
    <row r="424" spans="1:9" x14ac:dyDescent="0.2">
      <c r="A424" s="4">
        <f t="shared" si="18"/>
        <v>2</v>
      </c>
      <c r="B424" s="4">
        <v>420</v>
      </c>
      <c r="C424" s="5">
        <v>40963</v>
      </c>
      <c r="D424" s="4">
        <v>6.98</v>
      </c>
      <c r="E424" s="4">
        <v>0</v>
      </c>
      <c r="F424" s="4">
        <v>500</v>
      </c>
      <c r="G424">
        <f>Constant2*Display^E424*VLOOKUP(D424,PricePoint_Factors,2)*VLOOKUP(A424,MonthFactors,2)*Trend^B424</f>
        <v>504.25346798442081</v>
      </c>
      <c r="H424">
        <f t="shared" si="19"/>
        <v>4.2534679844208085</v>
      </c>
      <c r="I424">
        <f t="shared" si="20"/>
        <v>18.091989894492816</v>
      </c>
    </row>
    <row r="425" spans="1:9" x14ac:dyDescent="0.2">
      <c r="A425" s="4">
        <f t="shared" si="18"/>
        <v>2</v>
      </c>
      <c r="B425" s="4">
        <v>421</v>
      </c>
      <c r="C425" s="5">
        <v>40964</v>
      </c>
      <c r="D425" s="4">
        <v>6.98</v>
      </c>
      <c r="E425" s="4">
        <v>1</v>
      </c>
      <c r="F425" s="4">
        <v>547</v>
      </c>
      <c r="G425">
        <f>Constant2*Display^E425*VLOOKUP(D425,PricePoint_Factors,2)*VLOOKUP(A425,MonthFactors,2)*Trend^B425</f>
        <v>559.9605388929084</v>
      </c>
      <c r="H425">
        <f t="shared" si="19"/>
        <v>12.960538892908403</v>
      </c>
      <c r="I425">
        <f t="shared" si="20"/>
        <v>167.97556839459136</v>
      </c>
    </row>
    <row r="426" spans="1:9" x14ac:dyDescent="0.2">
      <c r="A426" s="4">
        <f t="shared" si="18"/>
        <v>2</v>
      </c>
      <c r="B426" s="4">
        <v>422</v>
      </c>
      <c r="C426" s="5">
        <v>40965</v>
      </c>
      <c r="D426" s="4">
        <v>7.52</v>
      </c>
      <c r="E426" s="4">
        <v>0</v>
      </c>
      <c r="F426" s="4">
        <v>377</v>
      </c>
      <c r="G426">
        <f>Constant2*Display^E426*VLOOKUP(D426,PricePoint_Factors,2)*VLOOKUP(A426,MonthFactors,2)*Trend^B426</f>
        <v>368.11291401457413</v>
      </c>
      <c r="H426">
        <f t="shared" si="19"/>
        <v>-8.8870859854258697</v>
      </c>
      <c r="I426">
        <f t="shared" si="20"/>
        <v>78.980297312352903</v>
      </c>
    </row>
    <row r="427" spans="1:9" x14ac:dyDescent="0.2">
      <c r="A427" s="4">
        <f t="shared" si="18"/>
        <v>2</v>
      </c>
      <c r="B427" s="4">
        <v>423</v>
      </c>
      <c r="C427" s="5">
        <v>40966</v>
      </c>
      <c r="D427" s="4">
        <v>6.2</v>
      </c>
      <c r="E427" s="4">
        <v>0</v>
      </c>
      <c r="F427" s="4">
        <v>527</v>
      </c>
      <c r="G427">
        <f>Constant2*Display^E427*VLOOKUP(D427,PricePoint_Factors,2)*VLOOKUP(A427,MonthFactors,2)*Trend^B427</f>
        <v>521.83676299609442</v>
      </c>
      <c r="H427">
        <f t="shared" si="19"/>
        <v>-5.1632370039055786</v>
      </c>
      <c r="I427">
        <f t="shared" si="20"/>
        <v>26.659016358499855</v>
      </c>
    </row>
    <row r="428" spans="1:9" x14ac:dyDescent="0.2">
      <c r="A428" s="4">
        <f t="shared" si="18"/>
        <v>2</v>
      </c>
      <c r="B428" s="4">
        <v>424</v>
      </c>
      <c r="C428" s="5">
        <v>40967</v>
      </c>
      <c r="D428" s="4">
        <v>7.12</v>
      </c>
      <c r="E428" s="4">
        <v>0</v>
      </c>
      <c r="F428" s="4">
        <v>388</v>
      </c>
      <c r="G428">
        <f>Constant2*Display^E428*VLOOKUP(D428,PricePoint_Factors,2)*VLOOKUP(A428,MonthFactors,2)*Trend^B428</f>
        <v>394.55894899901205</v>
      </c>
      <c r="H428">
        <f t="shared" si="19"/>
        <v>6.5589489990120455</v>
      </c>
      <c r="I428">
        <f t="shared" si="20"/>
        <v>43.019811971641111</v>
      </c>
    </row>
    <row r="429" spans="1:9" x14ac:dyDescent="0.2">
      <c r="A429" s="4">
        <f t="shared" si="18"/>
        <v>2</v>
      </c>
      <c r="B429" s="4">
        <v>425</v>
      </c>
      <c r="C429" s="5">
        <v>40968</v>
      </c>
      <c r="D429" s="4">
        <v>7.52</v>
      </c>
      <c r="E429" s="4">
        <v>0</v>
      </c>
      <c r="F429" s="4">
        <v>378</v>
      </c>
      <c r="G429">
        <f>Constant2*Display^E429*VLOOKUP(D429,PricePoint_Factors,2)*VLOOKUP(A429,MonthFactors,2)*Trend^B429</f>
        <v>368.25975177603328</v>
      </c>
      <c r="H429">
        <f t="shared" si="19"/>
        <v>-9.7402482239667165</v>
      </c>
      <c r="I429">
        <f t="shared" si="20"/>
        <v>94.87243546448677</v>
      </c>
    </row>
    <row r="430" spans="1:9" x14ac:dyDescent="0.2">
      <c r="A430" s="4">
        <f t="shared" si="18"/>
        <v>3</v>
      </c>
      <c r="B430" s="4">
        <v>426</v>
      </c>
      <c r="C430" s="5">
        <v>40969</v>
      </c>
      <c r="D430" s="4">
        <v>6.98</v>
      </c>
      <c r="E430" s="4">
        <v>1</v>
      </c>
      <c r="F430" s="4">
        <v>436</v>
      </c>
      <c r="G430">
        <f>Constant2*Display^E430*VLOOKUP(D430,PricePoint_Factors,2)*VLOOKUP(A430,MonthFactors,2)*Trend^B430</f>
        <v>437.36675661429234</v>
      </c>
      <c r="H430">
        <f t="shared" si="19"/>
        <v>1.366756614292342</v>
      </c>
      <c r="I430">
        <f t="shared" si="20"/>
        <v>1.8680236427118657</v>
      </c>
    </row>
    <row r="431" spans="1:9" x14ac:dyDescent="0.2">
      <c r="A431" s="4">
        <f t="shared" si="18"/>
        <v>3</v>
      </c>
      <c r="B431" s="4">
        <v>427</v>
      </c>
      <c r="C431" s="5">
        <v>40970</v>
      </c>
      <c r="D431" s="4">
        <v>6.2</v>
      </c>
      <c r="E431" s="4">
        <v>0</v>
      </c>
      <c r="F431" s="4">
        <v>413</v>
      </c>
      <c r="G431">
        <f>Constant2*Display^E431*VLOOKUP(D431,PricePoint_Factors,2)*VLOOKUP(A431,MonthFactors,2)*Trend^B431</f>
        <v>407.53534887274679</v>
      </c>
      <c r="H431">
        <f t="shared" si="19"/>
        <v>-5.4646511272532052</v>
      </c>
      <c r="I431">
        <f t="shared" si="20"/>
        <v>29.862411942589727</v>
      </c>
    </row>
    <row r="432" spans="1:9" x14ac:dyDescent="0.2">
      <c r="A432" s="4">
        <f t="shared" si="18"/>
        <v>3</v>
      </c>
      <c r="B432" s="4">
        <v>428</v>
      </c>
      <c r="C432" s="5">
        <v>40971</v>
      </c>
      <c r="D432" s="4">
        <v>7.52</v>
      </c>
      <c r="E432" s="4">
        <v>0</v>
      </c>
      <c r="F432" s="4">
        <v>302</v>
      </c>
      <c r="G432">
        <f>Constant2*Display^E432*VLOOKUP(D432,PricePoint_Factors,2)*VLOOKUP(A432,MonthFactors,2)*Trend^B432</f>
        <v>287.559112757224</v>
      </c>
      <c r="H432">
        <f t="shared" si="19"/>
        <v>-14.440887242776</v>
      </c>
      <c r="I432">
        <f t="shared" si="20"/>
        <v>208.53922435857064</v>
      </c>
    </row>
    <row r="433" spans="1:9" x14ac:dyDescent="0.2">
      <c r="A433" s="4">
        <f t="shared" si="18"/>
        <v>3</v>
      </c>
      <c r="B433" s="4">
        <v>429</v>
      </c>
      <c r="C433" s="5">
        <v>40972</v>
      </c>
      <c r="D433" s="4">
        <v>7.12</v>
      </c>
      <c r="E433" s="4">
        <v>0</v>
      </c>
      <c r="F433" s="4">
        <v>308</v>
      </c>
      <c r="G433">
        <f>Constant2*Display^E433*VLOOKUP(D433,PricePoint_Factors,2)*VLOOKUP(A433,MonthFactors,2)*Trend^B433</f>
        <v>308.17701575547119</v>
      </c>
      <c r="H433">
        <f t="shared" si="19"/>
        <v>0.17701575547118864</v>
      </c>
      <c r="I433">
        <f t="shared" si="20"/>
        <v>3.1334577685035649E-2</v>
      </c>
    </row>
    <row r="434" spans="1:9" x14ac:dyDescent="0.2">
      <c r="A434" s="4">
        <f t="shared" si="18"/>
        <v>3</v>
      </c>
      <c r="B434" s="4">
        <v>430</v>
      </c>
      <c r="C434" s="5">
        <v>40973</v>
      </c>
      <c r="D434" s="4">
        <v>6.2</v>
      </c>
      <c r="E434" s="4">
        <v>0</v>
      </c>
      <c r="F434" s="4">
        <v>404</v>
      </c>
      <c r="G434">
        <f>Constant2*Display^E434*VLOOKUP(D434,PricePoint_Factors,2)*VLOOKUP(A434,MonthFactors,2)*Trend^B434</f>
        <v>407.69791197788555</v>
      </c>
      <c r="H434">
        <f t="shared" si="19"/>
        <v>3.6979119778855534</v>
      </c>
      <c r="I434">
        <f t="shared" si="20"/>
        <v>13.674552996189446</v>
      </c>
    </row>
    <row r="435" spans="1:9" x14ac:dyDescent="0.2">
      <c r="A435" s="4">
        <f t="shared" si="18"/>
        <v>3</v>
      </c>
      <c r="B435" s="4">
        <v>431</v>
      </c>
      <c r="C435" s="5">
        <v>40974</v>
      </c>
      <c r="D435" s="4">
        <v>7.32</v>
      </c>
      <c r="E435" s="4">
        <v>0</v>
      </c>
      <c r="F435" s="4">
        <v>295</v>
      </c>
      <c r="G435">
        <f>Constant2*Display^E435*VLOOKUP(D435,PricePoint_Factors,2)*VLOOKUP(A435,MonthFactors,2)*Trend^B435</f>
        <v>299.08604271104952</v>
      </c>
      <c r="H435">
        <f t="shared" si="19"/>
        <v>4.0860427110495152</v>
      </c>
      <c r="I435">
        <f t="shared" si="20"/>
        <v>16.695745036520872</v>
      </c>
    </row>
    <row r="436" spans="1:9" x14ac:dyDescent="0.2">
      <c r="A436" s="4">
        <f t="shared" si="18"/>
        <v>3</v>
      </c>
      <c r="B436" s="4">
        <v>432</v>
      </c>
      <c r="C436" s="5">
        <v>40975</v>
      </c>
      <c r="D436" s="4">
        <v>5.95</v>
      </c>
      <c r="E436" s="4">
        <v>0</v>
      </c>
      <c r="F436" s="4">
        <v>535</v>
      </c>
      <c r="G436">
        <f>Constant2*Display^E436*VLOOKUP(D436,PricePoint_Factors,2)*VLOOKUP(A436,MonthFactors,2)*Trend^B436</f>
        <v>530.88656853532348</v>
      </c>
      <c r="H436">
        <f t="shared" si="19"/>
        <v>-4.1134314646765233</v>
      </c>
      <c r="I436">
        <f t="shared" si="20"/>
        <v>16.920318414590849</v>
      </c>
    </row>
    <row r="437" spans="1:9" x14ac:dyDescent="0.2">
      <c r="A437" s="4">
        <f t="shared" si="18"/>
        <v>3</v>
      </c>
      <c r="B437" s="4">
        <v>433</v>
      </c>
      <c r="C437" s="5">
        <v>40976</v>
      </c>
      <c r="D437" s="4">
        <v>5.95</v>
      </c>
      <c r="E437" s="4">
        <v>1</v>
      </c>
      <c r="F437" s="4">
        <v>577</v>
      </c>
      <c r="G437">
        <f>Constant2*Display^E437*VLOOKUP(D437,PricePoint_Factors,2)*VLOOKUP(A437,MonthFactors,2)*Trend^B437</f>
        <v>589.53591374651887</v>
      </c>
      <c r="H437">
        <f t="shared" si="19"/>
        <v>12.535913746518872</v>
      </c>
      <c r="I437">
        <f t="shared" si="20"/>
        <v>157.14913346016084</v>
      </c>
    </row>
    <row r="438" spans="1:9" x14ac:dyDescent="0.2">
      <c r="A438" s="4">
        <f t="shared" si="18"/>
        <v>3</v>
      </c>
      <c r="B438" s="4">
        <v>434</v>
      </c>
      <c r="C438" s="5">
        <v>40977</v>
      </c>
      <c r="D438" s="4">
        <v>6.98</v>
      </c>
      <c r="E438" s="4">
        <v>0</v>
      </c>
      <c r="F438" s="4">
        <v>401</v>
      </c>
      <c r="G438">
        <f>Constant2*Display^E438*VLOOKUP(D438,PricePoint_Factors,2)*VLOOKUP(A438,MonthFactors,2)*Trend^B438</f>
        <v>394.32730335497109</v>
      </c>
      <c r="H438">
        <f t="shared" si="19"/>
        <v>-6.6726966450289069</v>
      </c>
      <c r="I438">
        <f t="shared" si="20"/>
        <v>44.524880516580033</v>
      </c>
    </row>
    <row r="439" spans="1:9" x14ac:dyDescent="0.2">
      <c r="A439" s="4">
        <f t="shared" si="18"/>
        <v>3</v>
      </c>
      <c r="B439" s="4">
        <v>435</v>
      </c>
      <c r="C439" s="5">
        <v>40978</v>
      </c>
      <c r="D439" s="4">
        <v>7.52</v>
      </c>
      <c r="E439" s="4">
        <v>0</v>
      </c>
      <c r="F439" s="4">
        <v>290</v>
      </c>
      <c r="G439">
        <f>Constant2*Display^E439*VLOOKUP(D439,PricePoint_Factors,2)*VLOOKUP(A439,MonthFactors,2)*Trend^B439</f>
        <v>287.8268298517288</v>
      </c>
      <c r="H439">
        <f t="shared" si="19"/>
        <v>-2.1731701482711969</v>
      </c>
      <c r="I439">
        <f t="shared" si="20"/>
        <v>4.7226684933370562</v>
      </c>
    </row>
    <row r="440" spans="1:9" x14ac:dyDescent="0.2">
      <c r="A440" s="4">
        <f t="shared" si="18"/>
        <v>3</v>
      </c>
      <c r="B440" s="4">
        <v>436</v>
      </c>
      <c r="C440" s="5">
        <v>40979</v>
      </c>
      <c r="D440" s="4">
        <v>7.52</v>
      </c>
      <c r="E440" s="4">
        <v>0</v>
      </c>
      <c r="F440" s="4">
        <v>297</v>
      </c>
      <c r="G440">
        <f>Constant2*Display^E440*VLOOKUP(D440,PricePoint_Factors,2)*VLOOKUP(A440,MonthFactors,2)*Trend^B440</f>
        <v>287.8650954919998</v>
      </c>
      <c r="H440">
        <f t="shared" si="19"/>
        <v>-9.1349045080002043</v>
      </c>
      <c r="I440">
        <f t="shared" si="20"/>
        <v>83.446480370282458</v>
      </c>
    </row>
    <row r="441" spans="1:9" x14ac:dyDescent="0.2">
      <c r="A441" s="4">
        <f t="shared" si="18"/>
        <v>3</v>
      </c>
      <c r="B441" s="4">
        <v>437</v>
      </c>
      <c r="C441" s="5">
        <v>40980</v>
      </c>
      <c r="D441" s="4">
        <v>7.32</v>
      </c>
      <c r="E441" s="4">
        <v>0</v>
      </c>
      <c r="F441" s="4">
        <v>304</v>
      </c>
      <c r="G441">
        <f>Constant2*Display^E441*VLOOKUP(D441,PricePoint_Factors,2)*VLOOKUP(A441,MonthFactors,2)*Trend^B441</f>
        <v>299.32469711542211</v>
      </c>
      <c r="H441">
        <f t="shared" si="19"/>
        <v>-4.6753028845778886</v>
      </c>
      <c r="I441">
        <f t="shared" si="20"/>
        <v>21.858457062542325</v>
      </c>
    </row>
    <row r="442" spans="1:9" x14ac:dyDescent="0.2">
      <c r="A442" s="4">
        <f t="shared" si="18"/>
        <v>3</v>
      </c>
      <c r="B442" s="4">
        <v>438</v>
      </c>
      <c r="C442" s="5">
        <v>40981</v>
      </c>
      <c r="D442" s="4">
        <v>6.98</v>
      </c>
      <c r="E442" s="4">
        <v>0</v>
      </c>
      <c r="F442" s="4">
        <v>405</v>
      </c>
      <c r="G442">
        <f>Constant2*Display^E442*VLOOKUP(D442,PricePoint_Factors,2)*VLOOKUP(A442,MonthFactors,2)*Trend^B442</f>
        <v>394.53704330313468</v>
      </c>
      <c r="H442">
        <f t="shared" si="19"/>
        <v>-10.462956696865319</v>
      </c>
      <c r="I442">
        <f t="shared" si="20"/>
        <v>109.47346284047883</v>
      </c>
    </row>
    <row r="443" spans="1:9" x14ac:dyDescent="0.2">
      <c r="A443" s="4">
        <f t="shared" si="18"/>
        <v>3</v>
      </c>
      <c r="B443" s="4">
        <v>439</v>
      </c>
      <c r="C443" s="5">
        <v>40982</v>
      </c>
      <c r="D443" s="4">
        <v>5.95</v>
      </c>
      <c r="E443" s="4">
        <v>0</v>
      </c>
      <c r="F443" s="4">
        <v>523</v>
      </c>
      <c r="G443">
        <f>Constant2*Display^E443*VLOOKUP(D443,PricePoint_Factors,2)*VLOOKUP(A443,MonthFactors,2)*Trend^B443</f>
        <v>531.38082311928395</v>
      </c>
      <c r="H443">
        <f t="shared" si="19"/>
        <v>8.3808231192839457</v>
      </c>
      <c r="I443">
        <f t="shared" si="20"/>
        <v>70.238196156724285</v>
      </c>
    </row>
    <row r="444" spans="1:9" x14ac:dyDescent="0.2">
      <c r="A444" s="4">
        <f t="shared" si="18"/>
        <v>3</v>
      </c>
      <c r="B444" s="4">
        <v>440</v>
      </c>
      <c r="C444" s="5">
        <v>40983</v>
      </c>
      <c r="D444" s="4">
        <v>6.98</v>
      </c>
      <c r="E444" s="4">
        <v>0</v>
      </c>
      <c r="F444" s="4">
        <v>392</v>
      </c>
      <c r="G444">
        <f>Constant2*Display^E444*VLOOKUP(D444,PricePoint_Factors,2)*VLOOKUP(A444,MonthFactors,2)*Trend^B444</f>
        <v>394.64195510821565</v>
      </c>
      <c r="H444">
        <f t="shared" si="19"/>
        <v>2.6419551082156545</v>
      </c>
      <c r="I444">
        <f t="shared" si="20"/>
        <v>6.9799267938267908</v>
      </c>
    </row>
    <row r="445" spans="1:9" x14ac:dyDescent="0.2">
      <c r="A445" s="4">
        <f t="shared" si="18"/>
        <v>3</v>
      </c>
      <c r="B445" s="4">
        <v>441</v>
      </c>
      <c r="C445" s="5">
        <v>40984</v>
      </c>
      <c r="D445" s="4">
        <v>7.32</v>
      </c>
      <c r="E445" s="4">
        <v>1</v>
      </c>
      <c r="F445" s="4">
        <v>324</v>
      </c>
      <c r="G445">
        <f>Constant2*Display^E445*VLOOKUP(D445,PricePoint_Factors,2)*VLOOKUP(A445,MonthFactors,2)*Trend^B445</f>
        <v>332.52498565498388</v>
      </c>
      <c r="H445">
        <f t="shared" si="19"/>
        <v>8.5249856549838796</v>
      </c>
      <c r="I445">
        <f t="shared" si="20"/>
        <v>72.675380417680927</v>
      </c>
    </row>
    <row r="446" spans="1:9" x14ac:dyDescent="0.2">
      <c r="A446" s="4">
        <f t="shared" si="18"/>
        <v>3</v>
      </c>
      <c r="B446" s="4">
        <v>442</v>
      </c>
      <c r="C446" s="5">
        <v>40985</v>
      </c>
      <c r="D446" s="4">
        <v>7.32</v>
      </c>
      <c r="E446" s="4">
        <v>0</v>
      </c>
      <c r="F446" s="4">
        <v>296</v>
      </c>
      <c r="G446">
        <f>Constant2*Display^E446*VLOOKUP(D446,PricePoint_Factors,2)*VLOOKUP(A446,MonthFactors,2)*Trend^B446</f>
        <v>299.5237212491229</v>
      </c>
      <c r="H446">
        <f t="shared" si="19"/>
        <v>3.5237212491229002</v>
      </c>
      <c r="I446">
        <f t="shared" si="20"/>
        <v>12.416611441520253</v>
      </c>
    </row>
    <row r="447" spans="1:9" x14ac:dyDescent="0.2">
      <c r="A447" s="4">
        <f t="shared" si="18"/>
        <v>3</v>
      </c>
      <c r="B447" s="4">
        <v>443</v>
      </c>
      <c r="C447" s="5">
        <v>40986</v>
      </c>
      <c r="D447" s="4">
        <v>6.98</v>
      </c>
      <c r="E447" s="4">
        <v>1</v>
      </c>
      <c r="F447" s="4">
        <v>429</v>
      </c>
      <c r="G447">
        <f>Constant2*Display^E447*VLOOKUP(D447,PricePoint_Factors,2)*VLOOKUP(A447,MonthFactors,2)*Trend^B447</f>
        <v>438.35629892232771</v>
      </c>
      <c r="H447">
        <f t="shared" si="19"/>
        <v>9.35629892232771</v>
      </c>
      <c r="I447">
        <f t="shared" si="20"/>
        <v>87.54032952395066</v>
      </c>
    </row>
    <row r="448" spans="1:9" x14ac:dyDescent="0.2">
      <c r="A448" s="4">
        <f t="shared" si="18"/>
        <v>3</v>
      </c>
      <c r="B448" s="4">
        <v>444</v>
      </c>
      <c r="C448" s="5">
        <v>40987</v>
      </c>
      <c r="D448" s="4">
        <v>6.1</v>
      </c>
      <c r="E448" s="4">
        <v>0</v>
      </c>
      <c r="F448" s="4">
        <v>427</v>
      </c>
      <c r="G448">
        <f>Constant2*Display^E448*VLOOKUP(D448,PricePoint_Factors,2)*VLOOKUP(A448,MonthFactors,2)*Trend^B448</f>
        <v>414.8348498643399</v>
      </c>
      <c r="H448">
        <f t="shared" si="19"/>
        <v>-12.165150135660099</v>
      </c>
      <c r="I448">
        <f t="shared" si="20"/>
        <v>147.99087782315092</v>
      </c>
    </row>
    <row r="449" spans="1:9" x14ac:dyDescent="0.2">
      <c r="A449" s="4">
        <f t="shared" si="18"/>
        <v>3</v>
      </c>
      <c r="B449" s="4">
        <v>445</v>
      </c>
      <c r="C449" s="5">
        <v>40988</v>
      </c>
      <c r="D449" s="4">
        <v>6.98</v>
      </c>
      <c r="E449" s="4">
        <v>1</v>
      </c>
      <c r="F449" s="4">
        <v>443</v>
      </c>
      <c r="G449">
        <f>Constant2*Display^E449*VLOOKUP(D449,PricePoint_Factors,2)*VLOOKUP(A449,MonthFactors,2)*Trend^B449</f>
        <v>438.47286275674878</v>
      </c>
      <c r="H449">
        <f t="shared" si="19"/>
        <v>-4.527137243251218</v>
      </c>
      <c r="I449">
        <f t="shared" si="20"/>
        <v>20.494971619232238</v>
      </c>
    </row>
    <row r="450" spans="1:9" x14ac:dyDescent="0.2">
      <c r="A450" s="4">
        <f t="shared" si="18"/>
        <v>3</v>
      </c>
      <c r="B450" s="4">
        <v>446</v>
      </c>
      <c r="C450" s="5">
        <v>40989</v>
      </c>
      <c r="D450" s="4">
        <v>5.95</v>
      </c>
      <c r="E450" s="4">
        <v>0</v>
      </c>
      <c r="F450" s="4">
        <v>525</v>
      </c>
      <c r="G450">
        <f>Constant2*Display^E450*VLOOKUP(D450,PricePoint_Factors,2)*VLOOKUP(A450,MonthFactors,2)*Trend^B450</f>
        <v>531.8755378535069</v>
      </c>
      <c r="H450">
        <f t="shared" si="19"/>
        <v>6.8755378535068985</v>
      </c>
      <c r="I450">
        <f t="shared" si="20"/>
        <v>47.273020775006252</v>
      </c>
    </row>
    <row r="451" spans="1:9" x14ac:dyDescent="0.2">
      <c r="A451" s="4">
        <f t="shared" si="18"/>
        <v>3</v>
      </c>
      <c r="B451" s="4">
        <v>447</v>
      </c>
      <c r="C451" s="5">
        <v>40990</v>
      </c>
      <c r="D451" s="4">
        <v>7.12</v>
      </c>
      <c r="E451" s="4">
        <v>0</v>
      </c>
      <c r="F451" s="4">
        <v>310</v>
      </c>
      <c r="G451">
        <f>Constant2*Display^E451*VLOOKUP(D451,PricePoint_Factors,2)*VLOOKUP(A451,MonthFactors,2)*Trend^B451</f>
        <v>308.91533009699452</v>
      </c>
      <c r="H451">
        <f t="shared" si="19"/>
        <v>-1.0846699030054765</v>
      </c>
      <c r="I451">
        <f t="shared" si="20"/>
        <v>1.1765087984859097</v>
      </c>
    </row>
    <row r="452" spans="1:9" x14ac:dyDescent="0.2">
      <c r="A452" s="4">
        <f t="shared" si="18"/>
        <v>3</v>
      </c>
      <c r="B452" s="4">
        <v>448</v>
      </c>
      <c r="C452" s="5">
        <v>40991</v>
      </c>
      <c r="D452" s="4">
        <v>6.2</v>
      </c>
      <c r="E452" s="4">
        <v>1</v>
      </c>
      <c r="F452" s="4">
        <v>439</v>
      </c>
      <c r="G452">
        <f>Constant2*Display^E452*VLOOKUP(D452,PricePoint_Factors,2)*VLOOKUP(A452,MonthFactors,2)*Trend^B452</f>
        <v>453.762391118908</v>
      </c>
      <c r="H452">
        <f t="shared" si="19"/>
        <v>14.762391118907999</v>
      </c>
      <c r="I452">
        <f t="shared" si="20"/>
        <v>217.92819154761375</v>
      </c>
    </row>
    <row r="453" spans="1:9" x14ac:dyDescent="0.2">
      <c r="A453" s="4">
        <f t="shared" si="18"/>
        <v>3</v>
      </c>
      <c r="B453" s="4">
        <v>449</v>
      </c>
      <c r="C453" s="5">
        <v>40992</v>
      </c>
      <c r="D453" s="4">
        <v>6.98</v>
      </c>
      <c r="E453" s="4">
        <v>1</v>
      </c>
      <c r="F453" s="4">
        <v>444</v>
      </c>
      <c r="G453">
        <f>Constant2*Display^E453*VLOOKUP(D453,PricePoint_Factors,2)*VLOOKUP(A453,MonthFactors,2)*Trend^B453</f>
        <v>438.70608342070824</v>
      </c>
      <c r="H453">
        <f t="shared" si="19"/>
        <v>-5.2939165792917606</v>
      </c>
      <c r="I453">
        <f t="shared" si="20"/>
        <v>28.025552748500175</v>
      </c>
    </row>
    <row r="454" spans="1:9" x14ac:dyDescent="0.2">
      <c r="A454" s="4">
        <f t="shared" ref="A454:A517" si="21">MONTH(C454)</f>
        <v>3</v>
      </c>
      <c r="B454" s="4">
        <v>450</v>
      </c>
      <c r="C454" s="5">
        <v>40993</v>
      </c>
      <c r="D454" s="4">
        <v>6.98</v>
      </c>
      <c r="E454" s="4">
        <v>0</v>
      </c>
      <c r="F454" s="4">
        <v>401</v>
      </c>
      <c r="G454">
        <f>Constant2*Display^E454*VLOOKUP(D454,PricePoint_Factors,2)*VLOOKUP(A454,MonthFactors,2)*Trend^B454</f>
        <v>395.1669327403194</v>
      </c>
      <c r="H454">
        <f t="shared" ref="H454:H517" si="22">G454-F454</f>
        <v>-5.8330672596806039</v>
      </c>
      <c r="I454">
        <f t="shared" ref="I454:I517" si="23">H454^2</f>
        <v>34.024673655957791</v>
      </c>
    </row>
    <row r="455" spans="1:9" x14ac:dyDescent="0.2">
      <c r="A455" s="4">
        <f t="shared" si="21"/>
        <v>3</v>
      </c>
      <c r="B455" s="4">
        <v>451</v>
      </c>
      <c r="C455" s="5">
        <v>40994</v>
      </c>
      <c r="D455" s="4">
        <v>7.52</v>
      </c>
      <c r="E455" s="4">
        <v>1</v>
      </c>
      <c r="F455" s="4">
        <v>333</v>
      </c>
      <c r="G455">
        <f>Constant2*Display^E455*VLOOKUP(D455,PricePoint_Factors,2)*VLOOKUP(A455,MonthFactors,2)*Trend^B455</f>
        <v>320.26229865990166</v>
      </c>
      <c r="H455">
        <f t="shared" si="22"/>
        <v>-12.73770134009834</v>
      </c>
      <c r="I455">
        <f t="shared" si="23"/>
        <v>162.24903542954306</v>
      </c>
    </row>
    <row r="456" spans="1:9" x14ac:dyDescent="0.2">
      <c r="A456" s="4">
        <f t="shared" si="21"/>
        <v>3</v>
      </c>
      <c r="B456" s="4">
        <v>452</v>
      </c>
      <c r="C456" s="5">
        <v>40995</v>
      </c>
      <c r="D456" s="4">
        <v>6.98</v>
      </c>
      <c r="E456" s="4">
        <v>0</v>
      </c>
      <c r="F456" s="4">
        <v>393</v>
      </c>
      <c r="G456">
        <f>Constant2*Display^E456*VLOOKUP(D456,PricePoint_Factors,2)*VLOOKUP(A456,MonthFactors,2)*Trend^B456</f>
        <v>395.27201204003489</v>
      </c>
      <c r="H456">
        <f t="shared" si="22"/>
        <v>2.2720120400348947</v>
      </c>
      <c r="I456">
        <f t="shared" si="23"/>
        <v>5.1620387100635234</v>
      </c>
    </row>
    <row r="457" spans="1:9" x14ac:dyDescent="0.2">
      <c r="A457" s="4">
        <f t="shared" si="21"/>
        <v>3</v>
      </c>
      <c r="B457" s="4">
        <v>453</v>
      </c>
      <c r="C457" s="5">
        <v>40996</v>
      </c>
      <c r="D457" s="4">
        <v>5.95</v>
      </c>
      <c r="E457" s="4">
        <v>0</v>
      </c>
      <c r="F457" s="4">
        <v>540</v>
      </c>
      <c r="G457">
        <f>Constant2*Display^E457*VLOOKUP(D457,PricePoint_Factors,2)*VLOOKUP(A457,MonthFactors,2)*Trend^B457</f>
        <v>532.3707131663914</v>
      </c>
      <c r="H457">
        <f t="shared" si="22"/>
        <v>-7.629286833608603</v>
      </c>
      <c r="I457">
        <f t="shared" si="23"/>
        <v>58.206017589473582</v>
      </c>
    </row>
    <row r="458" spans="1:9" x14ac:dyDescent="0.2">
      <c r="A458" s="4">
        <f t="shared" si="21"/>
        <v>3</v>
      </c>
      <c r="B458" s="4">
        <v>454</v>
      </c>
      <c r="C458" s="5">
        <v>40997</v>
      </c>
      <c r="D458" s="4">
        <v>5.95</v>
      </c>
      <c r="E458" s="4">
        <v>1</v>
      </c>
      <c r="F458" s="4">
        <v>591</v>
      </c>
      <c r="G458">
        <f>Constant2*Display^E458*VLOOKUP(D458,PricePoint_Factors,2)*VLOOKUP(A458,MonthFactors,2)*Trend^B458</f>
        <v>591.18401828158471</v>
      </c>
      <c r="H458">
        <f t="shared" si="22"/>
        <v>0.18401828158471289</v>
      </c>
      <c r="I458">
        <f t="shared" si="23"/>
        <v>3.3862727957390683E-2</v>
      </c>
    </row>
    <row r="459" spans="1:9" x14ac:dyDescent="0.2">
      <c r="A459" s="4">
        <f t="shared" si="21"/>
        <v>3</v>
      </c>
      <c r="B459" s="4">
        <v>455</v>
      </c>
      <c r="C459" s="5">
        <v>40998</v>
      </c>
      <c r="D459" s="4">
        <v>5.95</v>
      </c>
      <c r="E459" s="4">
        <v>0</v>
      </c>
      <c r="F459" s="4">
        <v>530</v>
      </c>
      <c r="G459">
        <f>Constant2*Display^E459*VLOOKUP(D459,PricePoint_Factors,2)*VLOOKUP(A459,MonthFactors,2)*Trend^B459</f>
        <v>532.51227648329279</v>
      </c>
      <c r="H459">
        <f t="shared" si="22"/>
        <v>2.5122764832927942</v>
      </c>
      <c r="I459">
        <f t="shared" si="23"/>
        <v>6.3115331285060092</v>
      </c>
    </row>
    <row r="460" spans="1:9" x14ac:dyDescent="0.2">
      <c r="A460" s="4">
        <f t="shared" si="21"/>
        <v>3</v>
      </c>
      <c r="B460" s="4">
        <v>456</v>
      </c>
      <c r="C460" s="5">
        <v>40999</v>
      </c>
      <c r="D460" s="4">
        <v>5.95</v>
      </c>
      <c r="E460" s="4">
        <v>1</v>
      </c>
      <c r="F460" s="4">
        <v>569</v>
      </c>
      <c r="G460">
        <f>Constant2*Display^E460*VLOOKUP(D460,PricePoint_Factors,2)*VLOOKUP(A460,MonthFactors,2)*Trend^B460</f>
        <v>591.34122071300601</v>
      </c>
      <c r="H460">
        <f t="shared" si="22"/>
        <v>22.34122071300601</v>
      </c>
      <c r="I460">
        <f t="shared" si="23"/>
        <v>499.13014294724877</v>
      </c>
    </row>
    <row r="461" spans="1:9" x14ac:dyDescent="0.2">
      <c r="A461" s="4">
        <f t="shared" si="21"/>
        <v>4</v>
      </c>
      <c r="B461" s="4">
        <v>457</v>
      </c>
      <c r="C461" s="5">
        <v>41000</v>
      </c>
      <c r="D461" s="4">
        <v>5.95</v>
      </c>
      <c r="E461" s="4">
        <v>0</v>
      </c>
      <c r="F461" s="4">
        <v>639</v>
      </c>
      <c r="G461">
        <f>Constant2*Display^E461*VLOOKUP(D461,PricePoint_Factors,2)*VLOOKUP(A461,MonthFactors,2)*Trend^B461</f>
        <v>659.84892558947649</v>
      </c>
      <c r="H461">
        <f t="shared" si="22"/>
        <v>20.848925589476494</v>
      </c>
      <c r="I461">
        <f t="shared" si="23"/>
        <v>434.67769823552777</v>
      </c>
    </row>
    <row r="462" spans="1:9" x14ac:dyDescent="0.2">
      <c r="A462" s="4">
        <f t="shared" si="21"/>
        <v>4</v>
      </c>
      <c r="B462" s="4">
        <v>458</v>
      </c>
      <c r="C462" s="5">
        <v>41001</v>
      </c>
      <c r="D462" s="4">
        <v>5.95</v>
      </c>
      <c r="E462" s="4">
        <v>1</v>
      </c>
      <c r="F462" s="4">
        <v>708</v>
      </c>
      <c r="G462">
        <f>Constant2*Display^E462*VLOOKUP(D462,PricePoint_Factors,2)*VLOOKUP(A462,MonthFactors,2)*Trend^B462</f>
        <v>732.74530255170237</v>
      </c>
      <c r="H462">
        <f t="shared" si="22"/>
        <v>24.745302551702366</v>
      </c>
      <c r="I462">
        <f t="shared" si="23"/>
        <v>612.32999837528769</v>
      </c>
    </row>
    <row r="463" spans="1:9" x14ac:dyDescent="0.2">
      <c r="A463" s="4">
        <f t="shared" si="21"/>
        <v>4</v>
      </c>
      <c r="B463" s="4">
        <v>459</v>
      </c>
      <c r="C463" s="5">
        <v>41002</v>
      </c>
      <c r="D463" s="4">
        <v>5.95</v>
      </c>
      <c r="E463" s="4">
        <v>1</v>
      </c>
      <c r="F463" s="4">
        <v>724</v>
      </c>
      <c r="G463">
        <f>Constant2*Display^E463*VLOOKUP(D463,PricePoint_Factors,2)*VLOOKUP(A463,MonthFactors,2)*Trend^B463</f>
        <v>732.84271865489234</v>
      </c>
      <c r="H463">
        <f t="shared" si="22"/>
        <v>8.8427186548923373</v>
      </c>
      <c r="I463">
        <f t="shared" si="23"/>
        <v>78.19367320958095</v>
      </c>
    </row>
    <row r="464" spans="1:9" x14ac:dyDescent="0.2">
      <c r="A464" s="4">
        <f t="shared" si="21"/>
        <v>4</v>
      </c>
      <c r="B464" s="4">
        <v>460</v>
      </c>
      <c r="C464" s="5">
        <v>41003</v>
      </c>
      <c r="D464" s="4">
        <v>6.98</v>
      </c>
      <c r="E464" s="4">
        <v>0</v>
      </c>
      <c r="F464" s="4">
        <v>487</v>
      </c>
      <c r="G464">
        <f>Constant2*Display^E464*VLOOKUP(D464,PricePoint_Factors,2)*VLOOKUP(A464,MonthFactors,2)*Trend^B464</f>
        <v>490.18199959020882</v>
      </c>
      <c r="H464">
        <f t="shared" si="22"/>
        <v>3.1819995902088181</v>
      </c>
      <c r="I464">
        <f t="shared" si="23"/>
        <v>10.125121392089087</v>
      </c>
    </row>
    <row r="465" spans="1:9" x14ac:dyDescent="0.2">
      <c r="A465" s="4">
        <f t="shared" si="21"/>
        <v>4</v>
      </c>
      <c r="B465" s="4">
        <v>461</v>
      </c>
      <c r="C465" s="5">
        <v>41004</v>
      </c>
      <c r="D465" s="4">
        <v>7.12</v>
      </c>
      <c r="E465" s="4">
        <v>0</v>
      </c>
      <c r="F465" s="4">
        <v>374</v>
      </c>
      <c r="G465">
        <f>Constant2*Display^E465*VLOOKUP(D465,PricePoint_Factors,2)*VLOOKUP(A465,MonthFactors,2)*Trend^B465</f>
        <v>383.39563212591906</v>
      </c>
      <c r="H465">
        <f t="shared" si="22"/>
        <v>9.3956321259190645</v>
      </c>
      <c r="I465">
        <f t="shared" si="23"/>
        <v>88.2779030456024</v>
      </c>
    </row>
    <row r="466" spans="1:9" x14ac:dyDescent="0.2">
      <c r="A466" s="4">
        <f t="shared" si="21"/>
        <v>4</v>
      </c>
      <c r="B466" s="4">
        <v>462</v>
      </c>
      <c r="C466" s="5">
        <v>41005</v>
      </c>
      <c r="D466" s="4">
        <v>7.12</v>
      </c>
      <c r="E466" s="4">
        <v>1</v>
      </c>
      <c r="F466" s="4">
        <v>432</v>
      </c>
      <c r="G466">
        <f>Constant2*Display^E466*VLOOKUP(D466,PricePoint_Factors,2)*VLOOKUP(A466,MonthFactors,2)*Trend^B466</f>
        <v>425.7510129430575</v>
      </c>
      <c r="H466">
        <f t="shared" si="22"/>
        <v>-6.2489870569424966</v>
      </c>
      <c r="I466">
        <f t="shared" si="23"/>
        <v>39.049839237834846</v>
      </c>
    </row>
    <row r="467" spans="1:9" x14ac:dyDescent="0.2">
      <c r="A467" s="4">
        <f t="shared" si="21"/>
        <v>4</v>
      </c>
      <c r="B467" s="4">
        <v>463</v>
      </c>
      <c r="C467" s="5">
        <v>41006</v>
      </c>
      <c r="D467" s="4">
        <v>7.32</v>
      </c>
      <c r="E467" s="4">
        <v>0</v>
      </c>
      <c r="F467" s="4">
        <v>382</v>
      </c>
      <c r="G467">
        <f>Constant2*Display^E467*VLOOKUP(D467,PricePoint_Factors,2)*VLOOKUP(A467,MonthFactors,2)*Trend^B467</f>
        <v>372.08577065405871</v>
      </c>
      <c r="H467">
        <f t="shared" si="22"/>
        <v>-9.914229345941294</v>
      </c>
      <c r="I467">
        <f t="shared" si="23"/>
        <v>98.291943523923536</v>
      </c>
    </row>
    <row r="468" spans="1:9" x14ac:dyDescent="0.2">
      <c r="A468" s="4">
        <f t="shared" si="21"/>
        <v>4</v>
      </c>
      <c r="B468" s="4">
        <v>464</v>
      </c>
      <c r="C468" s="5">
        <v>41007</v>
      </c>
      <c r="D468" s="4">
        <v>6.1</v>
      </c>
      <c r="E468" s="4">
        <v>1</v>
      </c>
      <c r="F468" s="4">
        <v>583</v>
      </c>
      <c r="G468">
        <f>Constant2*Display^E468*VLOOKUP(D468,PricePoint_Factors,2)*VLOOKUP(A468,MonthFactors,2)*Trend^B468</f>
        <v>572.11078371778797</v>
      </c>
      <c r="H468">
        <f t="shared" si="22"/>
        <v>-10.889216282212033</v>
      </c>
      <c r="I468">
        <f t="shared" si="23"/>
        <v>118.57503124079165</v>
      </c>
    </row>
    <row r="469" spans="1:9" x14ac:dyDescent="0.2">
      <c r="A469" s="4">
        <f t="shared" si="21"/>
        <v>4</v>
      </c>
      <c r="B469" s="4">
        <v>465</v>
      </c>
      <c r="C469" s="5">
        <v>41008</v>
      </c>
      <c r="D469" s="4">
        <v>6.2</v>
      </c>
      <c r="E469" s="4">
        <v>1</v>
      </c>
      <c r="F469" s="4">
        <v>548</v>
      </c>
      <c r="G469">
        <f>Constant2*Display^E469*VLOOKUP(D469,PricePoint_Factors,2)*VLOOKUP(A469,MonthFactors,2)*Trend^B469</f>
        <v>563.39034515145079</v>
      </c>
      <c r="H469">
        <f t="shared" si="22"/>
        <v>15.390345151450788</v>
      </c>
      <c r="I469">
        <f t="shared" si="23"/>
        <v>236.86272388078478</v>
      </c>
    </row>
    <row r="470" spans="1:9" x14ac:dyDescent="0.2">
      <c r="A470" s="4">
        <f t="shared" si="21"/>
        <v>4</v>
      </c>
      <c r="B470" s="4">
        <v>466</v>
      </c>
      <c r="C470" s="5">
        <v>41009</v>
      </c>
      <c r="D470" s="4">
        <v>6.2</v>
      </c>
      <c r="E470" s="4">
        <v>0</v>
      </c>
      <c r="F470" s="4">
        <v>511</v>
      </c>
      <c r="G470">
        <f>Constant2*Display^E470*VLOOKUP(D470,PricePoint_Factors,2)*VLOOKUP(A470,MonthFactors,2)*Trend^B470</f>
        <v>507.47697158215374</v>
      </c>
      <c r="H470">
        <f t="shared" si="22"/>
        <v>-3.5230284178462625</v>
      </c>
      <c r="I470">
        <f t="shared" si="23"/>
        <v>12.411729232952339</v>
      </c>
    </row>
    <row r="471" spans="1:9" x14ac:dyDescent="0.2">
      <c r="A471" s="4">
        <f t="shared" si="21"/>
        <v>4</v>
      </c>
      <c r="B471" s="4">
        <v>467</v>
      </c>
      <c r="C471" s="5">
        <v>41010</v>
      </c>
      <c r="D471" s="4">
        <v>6.98</v>
      </c>
      <c r="E471" s="4">
        <v>0</v>
      </c>
      <c r="F471" s="4">
        <v>487</v>
      </c>
      <c r="G471">
        <f>Constant2*Display^E471*VLOOKUP(D471,PricePoint_Factors,2)*VLOOKUP(A471,MonthFactors,2)*Trend^B471</f>
        <v>490.63835828268952</v>
      </c>
      <c r="H471">
        <f t="shared" si="22"/>
        <v>3.6383582826895235</v>
      </c>
      <c r="I471">
        <f t="shared" si="23"/>
        <v>13.237650993215459</v>
      </c>
    </row>
    <row r="472" spans="1:9" x14ac:dyDescent="0.2">
      <c r="A472" s="4">
        <f t="shared" si="21"/>
        <v>4</v>
      </c>
      <c r="B472" s="4">
        <v>468</v>
      </c>
      <c r="C472" s="5">
        <v>41011</v>
      </c>
      <c r="D472" s="4">
        <v>7.32</v>
      </c>
      <c r="E472" s="4">
        <v>0</v>
      </c>
      <c r="F472" s="4">
        <v>380</v>
      </c>
      <c r="G472">
        <f>Constant2*Display^E472*VLOOKUP(D472,PricePoint_Factors,2)*VLOOKUP(A472,MonthFactors,2)*Trend^B472</f>
        <v>372.3331743894687</v>
      </c>
      <c r="H472">
        <f t="shared" si="22"/>
        <v>-7.6668256105313048</v>
      </c>
      <c r="I472">
        <f t="shared" si="23"/>
        <v>58.780214942298713</v>
      </c>
    </row>
    <row r="473" spans="1:9" x14ac:dyDescent="0.2">
      <c r="A473" s="4">
        <f t="shared" si="21"/>
        <v>4</v>
      </c>
      <c r="B473" s="4">
        <v>469</v>
      </c>
      <c r="C473" s="5">
        <v>41012</v>
      </c>
      <c r="D473" s="4">
        <v>6.98</v>
      </c>
      <c r="E473" s="4">
        <v>0</v>
      </c>
      <c r="F473" s="4">
        <v>509</v>
      </c>
      <c r="G473">
        <f>Constant2*Display^E473*VLOOKUP(D473,PricePoint_Factors,2)*VLOOKUP(A473,MonthFactors,2)*Trend^B473</f>
        <v>490.76882450045821</v>
      </c>
      <c r="H473">
        <f t="shared" si="22"/>
        <v>-18.231175499541791</v>
      </c>
      <c r="I473">
        <f t="shared" si="23"/>
        <v>332.37576009509291</v>
      </c>
    </row>
    <row r="474" spans="1:9" x14ac:dyDescent="0.2">
      <c r="A474" s="4">
        <f t="shared" si="21"/>
        <v>4</v>
      </c>
      <c r="B474" s="4">
        <v>470</v>
      </c>
      <c r="C474" s="5">
        <v>41013</v>
      </c>
      <c r="D474" s="4">
        <v>5.95</v>
      </c>
      <c r="E474" s="4">
        <v>0</v>
      </c>
      <c r="F474" s="4">
        <v>656</v>
      </c>
      <c r="G474">
        <f>Constant2*Display^E474*VLOOKUP(D474,PricePoint_Factors,2)*VLOOKUP(A474,MonthFactors,2)*Trend^B474</f>
        <v>660.99025769797709</v>
      </c>
      <c r="H474">
        <f t="shared" si="22"/>
        <v>4.9902576979770856</v>
      </c>
      <c r="I474">
        <f t="shared" si="23"/>
        <v>24.902671892219562</v>
      </c>
    </row>
    <row r="475" spans="1:9" x14ac:dyDescent="0.2">
      <c r="A475" s="4">
        <f t="shared" si="21"/>
        <v>4</v>
      </c>
      <c r="B475" s="4">
        <v>471</v>
      </c>
      <c r="C475" s="5">
        <v>41014</v>
      </c>
      <c r="D475" s="4">
        <v>6.2</v>
      </c>
      <c r="E475" s="4">
        <v>0</v>
      </c>
      <c r="F475" s="4">
        <v>517</v>
      </c>
      <c r="G475">
        <f>Constant2*Display^E475*VLOOKUP(D475,PricePoint_Factors,2)*VLOOKUP(A475,MonthFactors,2)*Trend^B475</f>
        <v>507.81439834852335</v>
      </c>
      <c r="H475">
        <f t="shared" si="22"/>
        <v>-9.1856016514766452</v>
      </c>
      <c r="I475">
        <f t="shared" si="23"/>
        <v>84.375277699610479</v>
      </c>
    </row>
    <row r="476" spans="1:9" x14ac:dyDescent="0.2">
      <c r="A476" s="4">
        <f t="shared" si="21"/>
        <v>4</v>
      </c>
      <c r="B476" s="4">
        <v>472</v>
      </c>
      <c r="C476" s="5">
        <v>41015</v>
      </c>
      <c r="D476" s="4">
        <v>6.98</v>
      </c>
      <c r="E476" s="4">
        <v>0</v>
      </c>
      <c r="F476" s="4">
        <v>485</v>
      </c>
      <c r="G476">
        <f>Constant2*Display^E476*VLOOKUP(D476,PricePoint_Factors,2)*VLOOKUP(A476,MonthFactors,2)*Trend^B476</f>
        <v>490.96458887828908</v>
      </c>
      <c r="H476">
        <f t="shared" si="22"/>
        <v>5.9645888782890779</v>
      </c>
      <c r="I476">
        <f t="shared" si="23"/>
        <v>35.57632048700976</v>
      </c>
    </row>
    <row r="477" spans="1:9" x14ac:dyDescent="0.2">
      <c r="A477" s="4">
        <f t="shared" si="21"/>
        <v>4</v>
      </c>
      <c r="B477" s="4">
        <v>473</v>
      </c>
      <c r="C477" s="5">
        <v>41016</v>
      </c>
      <c r="D477" s="4">
        <v>7.52</v>
      </c>
      <c r="E477" s="4">
        <v>0</v>
      </c>
      <c r="F477" s="4">
        <v>373</v>
      </c>
      <c r="G477">
        <f>Constant2*Display^E477*VLOOKUP(D477,PricePoint_Factors,2)*VLOOKUP(A477,MonthFactors,2)*Trend^B477</f>
        <v>358.36418118652665</v>
      </c>
      <c r="H477">
        <f t="shared" si="22"/>
        <v>-14.63581881347335</v>
      </c>
      <c r="I477">
        <f t="shared" si="23"/>
        <v>214.20719234082046</v>
      </c>
    </row>
    <row r="478" spans="1:9" x14ac:dyDescent="0.2">
      <c r="A478" s="4">
        <f t="shared" si="21"/>
        <v>4</v>
      </c>
      <c r="B478" s="4">
        <v>474</v>
      </c>
      <c r="C478" s="5">
        <v>41017</v>
      </c>
      <c r="D478" s="4">
        <v>7.32</v>
      </c>
      <c r="E478" s="4">
        <v>0</v>
      </c>
      <c r="F478" s="4">
        <v>371</v>
      </c>
      <c r="G478">
        <f>Constant2*Display^E478*VLOOKUP(D478,PricePoint_Factors,2)*VLOOKUP(A478,MonthFactors,2)*Trend^B478</f>
        <v>372.63027602335512</v>
      </c>
      <c r="H478">
        <f t="shared" si="22"/>
        <v>1.6302760233551226</v>
      </c>
      <c r="I478">
        <f t="shared" si="23"/>
        <v>2.6577999123265923</v>
      </c>
    </row>
    <row r="479" spans="1:9" x14ac:dyDescent="0.2">
      <c r="A479" s="4">
        <f t="shared" si="21"/>
        <v>4</v>
      </c>
      <c r="B479" s="4">
        <v>475</v>
      </c>
      <c r="C479" s="5">
        <v>41018</v>
      </c>
      <c r="D479" s="4">
        <v>7.52</v>
      </c>
      <c r="E479" s="4">
        <v>0</v>
      </c>
      <c r="F479" s="4">
        <v>357</v>
      </c>
      <c r="G479">
        <f>Constant2*Display^E479*VLOOKUP(D479,PricePoint_Factors,2)*VLOOKUP(A479,MonthFactors,2)*Trend^B479</f>
        <v>358.45947422367686</v>
      </c>
      <c r="H479">
        <f t="shared" si="22"/>
        <v>1.4594742236768639</v>
      </c>
      <c r="I479">
        <f t="shared" si="23"/>
        <v>2.1300650095771845</v>
      </c>
    </row>
    <row r="480" spans="1:9" x14ac:dyDescent="0.2">
      <c r="A480" s="4">
        <f t="shared" si="21"/>
        <v>4</v>
      </c>
      <c r="B480" s="4">
        <v>476</v>
      </c>
      <c r="C480" s="5">
        <v>41019</v>
      </c>
      <c r="D480" s="4">
        <v>7.12</v>
      </c>
      <c r="E480" s="4">
        <v>0</v>
      </c>
      <c r="F480" s="4">
        <v>388</v>
      </c>
      <c r="G480">
        <f>Constant2*Display^E480*VLOOKUP(D480,PricePoint_Factors,2)*VLOOKUP(A480,MonthFactors,2)*Trend^B480</f>
        <v>384.16091208625005</v>
      </c>
      <c r="H480">
        <f t="shared" si="22"/>
        <v>-3.8390879137499496</v>
      </c>
      <c r="I480">
        <f t="shared" si="23"/>
        <v>14.73859600950094</v>
      </c>
    </row>
    <row r="481" spans="1:9" x14ac:dyDescent="0.2">
      <c r="A481" s="4">
        <f t="shared" si="21"/>
        <v>4</v>
      </c>
      <c r="B481" s="4">
        <v>477</v>
      </c>
      <c r="C481" s="5">
        <v>41020</v>
      </c>
      <c r="D481" s="4">
        <v>6.2</v>
      </c>
      <c r="E481" s="4">
        <v>0</v>
      </c>
      <c r="F481" s="4">
        <v>519</v>
      </c>
      <c r="G481">
        <f>Constant2*Display^E481*VLOOKUP(D481,PricePoint_Factors,2)*VLOOKUP(A481,MonthFactors,2)*Trend^B481</f>
        <v>508.21960663464449</v>
      </c>
      <c r="H481">
        <f t="shared" si="22"/>
        <v>-10.780393365355508</v>
      </c>
      <c r="I481">
        <f t="shared" si="23"/>
        <v>116.21688111180104</v>
      </c>
    </row>
    <row r="482" spans="1:9" x14ac:dyDescent="0.2">
      <c r="A482" s="4">
        <f t="shared" si="21"/>
        <v>4</v>
      </c>
      <c r="B482" s="4">
        <v>478</v>
      </c>
      <c r="C482" s="5">
        <v>41021</v>
      </c>
      <c r="D482" s="4">
        <v>5.95</v>
      </c>
      <c r="E482" s="4">
        <v>0</v>
      </c>
      <c r="F482" s="4">
        <v>638</v>
      </c>
      <c r="G482">
        <f>Constant2*Display^E482*VLOOKUP(D482,PricePoint_Factors,2)*VLOOKUP(A482,MonthFactors,2)*Trend^B482</f>
        <v>661.69359693411297</v>
      </c>
      <c r="H482">
        <f t="shared" si="22"/>
        <v>23.693596934112975</v>
      </c>
      <c r="I482">
        <f t="shared" si="23"/>
        <v>561.38653567620781</v>
      </c>
    </row>
    <row r="483" spans="1:9" x14ac:dyDescent="0.2">
      <c r="A483" s="4">
        <f t="shared" si="21"/>
        <v>4</v>
      </c>
      <c r="B483" s="4">
        <v>479</v>
      </c>
      <c r="C483" s="5">
        <v>41022</v>
      </c>
      <c r="D483" s="4">
        <v>7.52</v>
      </c>
      <c r="E483" s="4">
        <v>0</v>
      </c>
      <c r="F483" s="4">
        <v>373</v>
      </c>
      <c r="G483">
        <f>Constant2*Display^E483*VLOOKUP(D483,PricePoint_Factors,2)*VLOOKUP(A483,MonthFactors,2)*Trend^B483</f>
        <v>358.65013632316311</v>
      </c>
      <c r="H483">
        <f t="shared" si="22"/>
        <v>-14.34986367683689</v>
      </c>
      <c r="I483">
        <f t="shared" si="23"/>
        <v>205.91858754380274</v>
      </c>
    </row>
    <row r="484" spans="1:9" x14ac:dyDescent="0.2">
      <c r="A484" s="4">
        <f t="shared" si="21"/>
        <v>4</v>
      </c>
      <c r="B484" s="4">
        <v>480</v>
      </c>
      <c r="C484" s="5">
        <v>41023</v>
      </c>
      <c r="D484" s="4">
        <v>7.32</v>
      </c>
      <c r="E484" s="4">
        <v>1</v>
      </c>
      <c r="F484" s="4">
        <v>403</v>
      </c>
      <c r="G484">
        <f>Constant2*Display^E484*VLOOKUP(D484,PricePoint_Factors,2)*VLOOKUP(A484,MonthFactors,2)*Trend^B484</f>
        <v>414.07149873588577</v>
      </c>
      <c r="H484">
        <f t="shared" si="22"/>
        <v>11.071498735885768</v>
      </c>
      <c r="I484">
        <f t="shared" si="23"/>
        <v>122.57808425872017</v>
      </c>
    </row>
    <row r="485" spans="1:9" x14ac:dyDescent="0.2">
      <c r="A485" s="4">
        <f t="shared" si="21"/>
        <v>4</v>
      </c>
      <c r="B485" s="4">
        <v>481</v>
      </c>
      <c r="C485" s="5">
        <v>41024</v>
      </c>
      <c r="D485" s="4">
        <v>5.95</v>
      </c>
      <c r="E485" s="4">
        <v>0</v>
      </c>
      <c r="F485" s="4">
        <v>641</v>
      </c>
      <c r="G485">
        <f>Constant2*Display^E485*VLOOKUP(D485,PricePoint_Factors,2)*VLOOKUP(A485,MonthFactors,2)*Trend^B485</f>
        <v>661.95754205216383</v>
      </c>
      <c r="H485">
        <f t="shared" si="22"/>
        <v>20.957542052163831</v>
      </c>
      <c r="I485">
        <f t="shared" si="23"/>
        <v>439.21856886821536</v>
      </c>
    </row>
    <row r="486" spans="1:9" x14ac:dyDescent="0.2">
      <c r="A486" s="4">
        <f t="shared" si="21"/>
        <v>4</v>
      </c>
      <c r="B486" s="4">
        <v>482</v>
      </c>
      <c r="C486" s="5">
        <v>41025</v>
      </c>
      <c r="D486" s="4">
        <v>7.12</v>
      </c>
      <c r="E486" s="4">
        <v>0</v>
      </c>
      <c r="F486" s="4">
        <v>375</v>
      </c>
      <c r="G486">
        <f>Constant2*Display^E486*VLOOKUP(D486,PricePoint_Factors,2)*VLOOKUP(A486,MonthFactors,2)*Trend^B486</f>
        <v>384.46745161188664</v>
      </c>
      <c r="H486">
        <f t="shared" si="22"/>
        <v>9.467451611886645</v>
      </c>
      <c r="I486">
        <f t="shared" si="23"/>
        <v>89.632640023415036</v>
      </c>
    </row>
    <row r="487" spans="1:9" x14ac:dyDescent="0.2">
      <c r="A487" s="4">
        <f t="shared" si="21"/>
        <v>4</v>
      </c>
      <c r="B487" s="4">
        <v>483</v>
      </c>
      <c r="C487" s="5">
        <v>41026</v>
      </c>
      <c r="D487" s="4">
        <v>7.32</v>
      </c>
      <c r="E487" s="4">
        <v>1</v>
      </c>
      <c r="F487" s="4">
        <v>419</v>
      </c>
      <c r="G487">
        <f>Constant2*Display^E487*VLOOKUP(D487,PricePoint_Factors,2)*VLOOKUP(A487,MonthFactors,2)*Trend^B487</f>
        <v>414.2366690671717</v>
      </c>
      <c r="H487">
        <f t="shared" si="22"/>
        <v>-4.7633309328282962</v>
      </c>
      <c r="I487">
        <f t="shared" si="23"/>
        <v>22.689321575638886</v>
      </c>
    </row>
    <row r="488" spans="1:9" x14ac:dyDescent="0.2">
      <c r="A488" s="4">
        <f t="shared" si="21"/>
        <v>4</v>
      </c>
      <c r="B488" s="4">
        <v>484</v>
      </c>
      <c r="C488" s="5">
        <v>41027</v>
      </c>
      <c r="D488" s="4">
        <v>7.52</v>
      </c>
      <c r="E488" s="4">
        <v>0</v>
      </c>
      <c r="F488" s="4">
        <v>368</v>
      </c>
      <c r="G488">
        <f>Constant2*Display^E488*VLOOKUP(D488,PricePoint_Factors,2)*VLOOKUP(A488,MonthFactors,2)*Trend^B488</f>
        <v>358.8886065642468</v>
      </c>
      <c r="H488">
        <f t="shared" si="22"/>
        <v>-9.1113934357532003</v>
      </c>
      <c r="I488">
        <f t="shared" si="23"/>
        <v>83.017490341086514</v>
      </c>
    </row>
    <row r="489" spans="1:9" x14ac:dyDescent="0.2">
      <c r="A489" s="4">
        <f t="shared" si="21"/>
        <v>4</v>
      </c>
      <c r="B489" s="4">
        <v>485</v>
      </c>
      <c r="C489" s="5">
        <v>41028</v>
      </c>
      <c r="D489" s="4">
        <v>5.95</v>
      </c>
      <c r="E489" s="4">
        <v>0</v>
      </c>
      <c r="F489" s="4">
        <v>649</v>
      </c>
      <c r="G489">
        <f>Constant2*Display^E489*VLOOKUP(D489,PricePoint_Factors,2)*VLOOKUP(A489,MonthFactors,2)*Trend^B489</f>
        <v>662.30963266160268</v>
      </c>
      <c r="H489">
        <f t="shared" si="22"/>
        <v>13.309632661602677</v>
      </c>
      <c r="I489">
        <f t="shared" si="23"/>
        <v>177.14632158680075</v>
      </c>
    </row>
    <row r="490" spans="1:9" x14ac:dyDescent="0.2">
      <c r="A490" s="4">
        <f t="shared" si="21"/>
        <v>4</v>
      </c>
      <c r="B490" s="4">
        <v>486</v>
      </c>
      <c r="C490" s="5">
        <v>41029</v>
      </c>
      <c r="D490" s="4">
        <v>6.98</v>
      </c>
      <c r="E490" s="4">
        <v>0</v>
      </c>
      <c r="F490" s="4">
        <v>500</v>
      </c>
      <c r="G490">
        <f>Constant2*Display^E490*VLOOKUP(D490,PricePoint_Factors,2)*VLOOKUP(A490,MonthFactors,2)*Trend^B490</f>
        <v>491.87918898967411</v>
      </c>
      <c r="H490">
        <f t="shared" si="22"/>
        <v>-8.1208110103258946</v>
      </c>
      <c r="I490">
        <f t="shared" si="23"/>
        <v>65.947571465430272</v>
      </c>
    </row>
    <row r="491" spans="1:9" x14ac:dyDescent="0.2">
      <c r="A491" s="4">
        <f t="shared" si="21"/>
        <v>5</v>
      </c>
      <c r="B491" s="4">
        <v>487</v>
      </c>
      <c r="C491" s="5">
        <v>41030</v>
      </c>
      <c r="D491" s="4">
        <v>6.98</v>
      </c>
      <c r="E491" s="4">
        <v>0</v>
      </c>
      <c r="F491" s="4">
        <v>571</v>
      </c>
      <c r="G491">
        <f>Constant2*Display^E491*VLOOKUP(D491,PricePoint_Factors,2)*VLOOKUP(A491,MonthFactors,2)*Trend^B491</f>
        <v>560.45108320393774</v>
      </c>
      <c r="H491">
        <f t="shared" si="22"/>
        <v>-10.548916796062258</v>
      </c>
      <c r="I491">
        <f t="shared" si="23"/>
        <v>111.27964557024441</v>
      </c>
    </row>
    <row r="492" spans="1:9" x14ac:dyDescent="0.2">
      <c r="A492" s="4">
        <f t="shared" si="21"/>
        <v>5</v>
      </c>
      <c r="B492" s="4">
        <v>488</v>
      </c>
      <c r="C492" s="5">
        <v>41031</v>
      </c>
      <c r="D492" s="4">
        <v>6.98</v>
      </c>
      <c r="E492" s="4">
        <v>1</v>
      </c>
      <c r="F492" s="4">
        <v>629</v>
      </c>
      <c r="G492">
        <f>Constant2*Display^E492*VLOOKUP(D492,PricePoint_Factors,2)*VLOOKUP(A492,MonthFactors,2)*Trend^B492</f>
        <v>622.36654876845989</v>
      </c>
      <c r="H492">
        <f t="shared" si="22"/>
        <v>-6.6334512315401071</v>
      </c>
      <c r="I492">
        <f t="shared" si="23"/>
        <v>44.002675241220963</v>
      </c>
    </row>
    <row r="493" spans="1:9" x14ac:dyDescent="0.2">
      <c r="A493" s="4">
        <f t="shared" si="21"/>
        <v>5</v>
      </c>
      <c r="B493" s="4">
        <v>489</v>
      </c>
      <c r="C493" s="5">
        <v>41032</v>
      </c>
      <c r="D493" s="4">
        <v>7.12</v>
      </c>
      <c r="E493" s="4">
        <v>1</v>
      </c>
      <c r="F493" s="4">
        <v>469</v>
      </c>
      <c r="G493">
        <f>Constant2*Display^E493*VLOOKUP(D493,PricePoint_Factors,2)*VLOOKUP(A493,MonthFactors,2)*Trend^B493</f>
        <v>486.78371824871175</v>
      </c>
      <c r="H493">
        <f t="shared" si="22"/>
        <v>17.78371824871175</v>
      </c>
      <c r="I493">
        <f t="shared" si="23"/>
        <v>316.26063474956334</v>
      </c>
    </row>
    <row r="494" spans="1:9" x14ac:dyDescent="0.2">
      <c r="A494" s="4">
        <f t="shared" si="21"/>
        <v>5</v>
      </c>
      <c r="B494" s="4">
        <v>490</v>
      </c>
      <c r="C494" s="5">
        <v>41033</v>
      </c>
      <c r="D494" s="4">
        <v>6.2</v>
      </c>
      <c r="E494" s="4">
        <v>0</v>
      </c>
      <c r="F494" s="4">
        <v>583</v>
      </c>
      <c r="G494">
        <f>Constant2*Display^E494*VLOOKUP(D494,PricePoint_Factors,2)*VLOOKUP(A494,MonthFactors,2)*Trend^B494</f>
        <v>579.9939864485641</v>
      </c>
      <c r="H494">
        <f t="shared" si="22"/>
        <v>-3.006013551435899</v>
      </c>
      <c r="I494">
        <f t="shared" si="23"/>
        <v>9.0361174714162669</v>
      </c>
    </row>
    <row r="495" spans="1:9" x14ac:dyDescent="0.2">
      <c r="A495" s="4">
        <f t="shared" si="21"/>
        <v>5</v>
      </c>
      <c r="B495" s="4">
        <v>491</v>
      </c>
      <c r="C495" s="5">
        <v>41034</v>
      </c>
      <c r="D495" s="4">
        <v>5.95</v>
      </c>
      <c r="E495" s="4">
        <v>0</v>
      </c>
      <c r="F495" s="4">
        <v>742</v>
      </c>
      <c r="G495">
        <f>Constant2*Display^E495*VLOOKUP(D495,PricePoint_Factors,2)*VLOOKUP(A495,MonthFactors,2)*Trend^B495</f>
        <v>755.14266290241926</v>
      </c>
      <c r="H495">
        <f t="shared" si="22"/>
        <v>13.142662902419261</v>
      </c>
      <c r="I495">
        <f t="shared" si="23"/>
        <v>172.72958816662748</v>
      </c>
    </row>
    <row r="496" spans="1:9" x14ac:dyDescent="0.2">
      <c r="A496" s="4">
        <f t="shared" si="21"/>
        <v>5</v>
      </c>
      <c r="B496" s="4">
        <v>492</v>
      </c>
      <c r="C496" s="5">
        <v>41035</v>
      </c>
      <c r="D496" s="4">
        <v>7.12</v>
      </c>
      <c r="E496" s="4">
        <v>0</v>
      </c>
      <c r="F496" s="4">
        <v>448</v>
      </c>
      <c r="G496">
        <f>Constant2*Display^E496*VLOOKUP(D496,PricePoint_Factors,2)*VLOOKUP(A496,MonthFactors,2)*Trend^B496</f>
        <v>438.58972330679859</v>
      </c>
      <c r="H496">
        <f t="shared" si="22"/>
        <v>-9.4102766932014106</v>
      </c>
      <c r="I496">
        <f t="shared" si="23"/>
        <v>88.553307442609679</v>
      </c>
    </row>
    <row r="497" spans="1:9" x14ac:dyDescent="0.2">
      <c r="A497" s="4">
        <f t="shared" si="21"/>
        <v>5</v>
      </c>
      <c r="B497" s="4">
        <v>493</v>
      </c>
      <c r="C497" s="5">
        <v>41036</v>
      </c>
      <c r="D497" s="4">
        <v>6.98</v>
      </c>
      <c r="E497" s="4">
        <v>0</v>
      </c>
      <c r="F497" s="4">
        <v>582</v>
      </c>
      <c r="G497">
        <f>Constant2*Display^E497*VLOOKUP(D497,PricePoint_Factors,2)*VLOOKUP(A497,MonthFactors,2)*Trend^B497</f>
        <v>560.89829270335008</v>
      </c>
      <c r="H497">
        <f t="shared" si="22"/>
        <v>-21.10170729664992</v>
      </c>
      <c r="I497">
        <f t="shared" si="23"/>
        <v>445.28205083348848</v>
      </c>
    </row>
    <row r="498" spans="1:9" x14ac:dyDescent="0.2">
      <c r="A498" s="4">
        <f t="shared" si="21"/>
        <v>5</v>
      </c>
      <c r="B498" s="4">
        <v>494</v>
      </c>
      <c r="C498" s="5">
        <v>41037</v>
      </c>
      <c r="D498" s="4">
        <v>5.95</v>
      </c>
      <c r="E498" s="4">
        <v>0</v>
      </c>
      <c r="F498" s="4">
        <v>736</v>
      </c>
      <c r="G498">
        <f>Constant2*Display^E498*VLOOKUP(D498,PricePoint_Factors,2)*VLOOKUP(A498,MonthFactors,2)*Trend^B498</f>
        <v>755.44388422332736</v>
      </c>
      <c r="H498">
        <f t="shared" si="22"/>
        <v>19.443884223327359</v>
      </c>
      <c r="I498">
        <f t="shared" si="23"/>
        <v>378.06463369015859</v>
      </c>
    </row>
    <row r="499" spans="1:9" x14ac:dyDescent="0.2">
      <c r="A499" s="4">
        <f t="shared" si="21"/>
        <v>5</v>
      </c>
      <c r="B499" s="4">
        <v>495</v>
      </c>
      <c r="C499" s="5">
        <v>41038</v>
      </c>
      <c r="D499" s="4">
        <v>7.12</v>
      </c>
      <c r="E499" s="4">
        <v>0</v>
      </c>
      <c r="F499" s="4">
        <v>433</v>
      </c>
      <c r="G499">
        <f>Constant2*Display^E499*VLOOKUP(D499,PricePoint_Factors,2)*VLOOKUP(A499,MonthFactors,2)*Trend^B499</f>
        <v>438.76467379268882</v>
      </c>
      <c r="H499">
        <f t="shared" si="22"/>
        <v>5.764673792688825</v>
      </c>
      <c r="I499">
        <f t="shared" si="23"/>
        <v>33.231463936113364</v>
      </c>
    </row>
    <row r="500" spans="1:9" x14ac:dyDescent="0.2">
      <c r="A500" s="4">
        <f t="shared" si="21"/>
        <v>5</v>
      </c>
      <c r="B500" s="4">
        <v>496</v>
      </c>
      <c r="C500" s="5">
        <v>41039</v>
      </c>
      <c r="D500" s="4">
        <v>6.98</v>
      </c>
      <c r="E500" s="4">
        <v>0</v>
      </c>
      <c r="F500" s="4">
        <v>580</v>
      </c>
      <c r="G500">
        <f>Constant2*Display^E500*VLOOKUP(D500,PricePoint_Factors,2)*VLOOKUP(A500,MonthFactors,2)*Trend^B500</f>
        <v>561.12203125359156</v>
      </c>
      <c r="H500">
        <f t="shared" si="22"/>
        <v>-18.877968746408442</v>
      </c>
      <c r="I500">
        <f t="shared" si="23"/>
        <v>356.3777039903739</v>
      </c>
    </row>
    <row r="501" spans="1:9" x14ac:dyDescent="0.2">
      <c r="A501" s="4">
        <f t="shared" si="21"/>
        <v>5</v>
      </c>
      <c r="B501" s="4">
        <v>497</v>
      </c>
      <c r="C501" s="5">
        <v>41040</v>
      </c>
      <c r="D501" s="4">
        <v>5.95</v>
      </c>
      <c r="E501" s="4">
        <v>0</v>
      </c>
      <c r="F501" s="4">
        <v>734</v>
      </c>
      <c r="G501">
        <f>Constant2*Display^E501*VLOOKUP(D501,PricePoint_Factors,2)*VLOOKUP(A501,MonthFactors,2)*Trend^B501</f>
        <v>755.74522569939154</v>
      </c>
      <c r="H501">
        <f t="shared" si="22"/>
        <v>21.74522569939154</v>
      </c>
      <c r="I501">
        <f t="shared" si="23"/>
        <v>472.85484071747828</v>
      </c>
    </row>
    <row r="502" spans="1:9" x14ac:dyDescent="0.2">
      <c r="A502" s="4">
        <f t="shared" si="21"/>
        <v>5</v>
      </c>
      <c r="B502" s="4">
        <v>498</v>
      </c>
      <c r="C502" s="5">
        <v>41041</v>
      </c>
      <c r="D502" s="4">
        <v>6.2</v>
      </c>
      <c r="E502" s="4">
        <v>0</v>
      </c>
      <c r="F502" s="4">
        <v>567</v>
      </c>
      <c r="G502">
        <f>Constant2*Display^E502*VLOOKUP(D502,PricePoint_Factors,2)*VLOOKUP(A502,MonthFactors,2)*Trend^B502</f>
        <v>580.6111400641297</v>
      </c>
      <c r="H502">
        <f t="shared" si="22"/>
        <v>13.6111400641297</v>
      </c>
      <c r="I502">
        <f t="shared" si="23"/>
        <v>185.26313384535663</v>
      </c>
    </row>
    <row r="503" spans="1:9" x14ac:dyDescent="0.2">
      <c r="A503" s="4">
        <f t="shared" si="21"/>
        <v>5</v>
      </c>
      <c r="B503" s="4">
        <v>499</v>
      </c>
      <c r="C503" s="5">
        <v>41042</v>
      </c>
      <c r="D503" s="4">
        <v>6.2</v>
      </c>
      <c r="E503" s="4">
        <v>0</v>
      </c>
      <c r="F503" s="4">
        <v>577</v>
      </c>
      <c r="G503">
        <f>Constant2*Display^E503*VLOOKUP(D503,PricePoint_Factors,2)*VLOOKUP(A503,MonthFactors,2)*Trend^B503</f>
        <v>580.68833042555104</v>
      </c>
      <c r="H503">
        <f t="shared" si="22"/>
        <v>3.6883304255510438</v>
      </c>
      <c r="I503">
        <f t="shared" si="23"/>
        <v>13.603781328045544</v>
      </c>
    </row>
    <row r="504" spans="1:9" x14ac:dyDescent="0.2">
      <c r="A504" s="4">
        <f t="shared" si="21"/>
        <v>5</v>
      </c>
      <c r="B504" s="4">
        <v>500</v>
      </c>
      <c r="C504" s="5">
        <v>41043</v>
      </c>
      <c r="D504" s="4">
        <v>6.98</v>
      </c>
      <c r="E504" s="4">
        <v>0</v>
      </c>
      <c r="F504" s="4">
        <v>559</v>
      </c>
      <c r="G504">
        <f>Constant2*Display^E504*VLOOKUP(D504,PricePoint_Factors,2)*VLOOKUP(A504,MonthFactors,2)*Trend^B504</f>
        <v>561.42048815664452</v>
      </c>
      <c r="H504">
        <f t="shared" si="22"/>
        <v>2.4204881566445238</v>
      </c>
      <c r="I504">
        <f t="shared" si="23"/>
        <v>5.8587629164564046</v>
      </c>
    </row>
    <row r="505" spans="1:9" x14ac:dyDescent="0.2">
      <c r="A505" s="4">
        <f t="shared" si="21"/>
        <v>5</v>
      </c>
      <c r="B505" s="4">
        <v>501</v>
      </c>
      <c r="C505" s="5">
        <v>41044</v>
      </c>
      <c r="D505" s="4">
        <v>7.52</v>
      </c>
      <c r="E505" s="4">
        <v>0</v>
      </c>
      <c r="F505" s="4">
        <v>425</v>
      </c>
      <c r="G505">
        <f>Constant2*Display^E505*VLOOKUP(D505,PricePoint_Factors,2)*VLOOKUP(A505,MonthFactors,2)*Trend^B505</f>
        <v>409.79125195009146</v>
      </c>
      <c r="H505">
        <f t="shared" si="22"/>
        <v>-15.208748049908536</v>
      </c>
      <c r="I505">
        <f t="shared" si="23"/>
        <v>231.30601724559671</v>
      </c>
    </row>
    <row r="506" spans="1:9" x14ac:dyDescent="0.2">
      <c r="A506" s="4">
        <f t="shared" si="21"/>
        <v>5</v>
      </c>
      <c r="B506" s="4">
        <v>502</v>
      </c>
      <c r="C506" s="5">
        <v>41045</v>
      </c>
      <c r="D506" s="4">
        <v>6.1</v>
      </c>
      <c r="E506" s="4">
        <v>0</v>
      </c>
      <c r="F506" s="4">
        <v>598</v>
      </c>
      <c r="G506">
        <f>Constant2*Display^E506*VLOOKUP(D506,PricePoint_Factors,2)*VLOOKUP(A506,MonthFactors,2)*Trend^B506</f>
        <v>589.9901607256952</v>
      </c>
      <c r="H506">
        <f t="shared" si="22"/>
        <v>-8.0098392743047953</v>
      </c>
      <c r="I506">
        <f t="shared" si="23"/>
        <v>64.157525200195565</v>
      </c>
    </row>
    <row r="507" spans="1:9" x14ac:dyDescent="0.2">
      <c r="A507" s="4">
        <f t="shared" si="21"/>
        <v>5</v>
      </c>
      <c r="B507" s="4">
        <v>503</v>
      </c>
      <c r="C507" s="5">
        <v>41046</v>
      </c>
      <c r="D507" s="4">
        <v>6.1</v>
      </c>
      <c r="E507" s="4">
        <v>0</v>
      </c>
      <c r="F507" s="4">
        <v>591</v>
      </c>
      <c r="G507">
        <f>Constant2*Display^E507*VLOOKUP(D507,PricePoint_Factors,2)*VLOOKUP(A507,MonthFactors,2)*Trend^B507</f>
        <v>590.06859799738857</v>
      </c>
      <c r="H507">
        <f t="shared" si="22"/>
        <v>-0.93140200261143491</v>
      </c>
      <c r="I507">
        <f t="shared" si="23"/>
        <v>0.86750969046859139</v>
      </c>
    </row>
    <row r="508" spans="1:9" x14ac:dyDescent="0.2">
      <c r="A508" s="4">
        <f t="shared" si="21"/>
        <v>5</v>
      </c>
      <c r="B508" s="4">
        <v>504</v>
      </c>
      <c r="C508" s="5">
        <v>41047</v>
      </c>
      <c r="D508" s="4">
        <v>6.2</v>
      </c>
      <c r="E508" s="4">
        <v>0</v>
      </c>
      <c r="F508" s="4">
        <v>581</v>
      </c>
      <c r="G508">
        <f>Constant2*Display^E508*VLOOKUP(D508,PricePoint_Factors,2)*VLOOKUP(A508,MonthFactors,2)*Trend^B508</f>
        <v>581.07443619305673</v>
      </c>
      <c r="H508">
        <f t="shared" si="22"/>
        <v>7.4436193056726552E-2</v>
      </c>
      <c r="I508">
        <f t="shared" si="23"/>
        <v>5.5407468367782665E-3</v>
      </c>
    </row>
    <row r="509" spans="1:9" x14ac:dyDescent="0.2">
      <c r="A509" s="4">
        <f t="shared" si="21"/>
        <v>5</v>
      </c>
      <c r="B509" s="4">
        <v>505</v>
      </c>
      <c r="C509" s="5">
        <v>41048</v>
      </c>
      <c r="D509" s="4">
        <v>5.95</v>
      </c>
      <c r="E509" s="4">
        <v>1</v>
      </c>
      <c r="F509" s="4">
        <v>847</v>
      </c>
      <c r="G509">
        <f>Constant2*Display^E509*VLOOKUP(D509,PricePoint_Factors,2)*VLOOKUP(A509,MonthFactors,2)*Trend^B509</f>
        <v>840.01701061338542</v>
      </c>
      <c r="H509">
        <f t="shared" si="22"/>
        <v>-6.9829893866145767</v>
      </c>
      <c r="I509">
        <f t="shared" si="23"/>
        <v>48.762140773571822</v>
      </c>
    </row>
    <row r="510" spans="1:9" x14ac:dyDescent="0.2">
      <c r="A510" s="4">
        <f t="shared" si="21"/>
        <v>5</v>
      </c>
      <c r="B510" s="4">
        <v>506</v>
      </c>
      <c r="C510" s="5">
        <v>41049</v>
      </c>
      <c r="D510" s="4">
        <v>6.98</v>
      </c>
      <c r="E510" s="4">
        <v>0</v>
      </c>
      <c r="F510" s="4">
        <v>568</v>
      </c>
      <c r="G510">
        <f>Constant2*Display^E510*VLOOKUP(D510,PricePoint_Factors,2)*VLOOKUP(A510,MonthFactors,2)*Trend^B510</f>
        <v>561.86847118851426</v>
      </c>
      <c r="H510">
        <f t="shared" si="22"/>
        <v>-6.1315288114857367</v>
      </c>
      <c r="I510">
        <f t="shared" si="23"/>
        <v>37.595645566079689</v>
      </c>
    </row>
    <row r="511" spans="1:9" x14ac:dyDescent="0.2">
      <c r="A511" s="4">
        <f t="shared" si="21"/>
        <v>5</v>
      </c>
      <c r="B511" s="4">
        <v>507</v>
      </c>
      <c r="C511" s="5">
        <v>41050</v>
      </c>
      <c r="D511" s="4">
        <v>7.52</v>
      </c>
      <c r="E511" s="4">
        <v>0</v>
      </c>
      <c r="F511" s="4">
        <v>431</v>
      </c>
      <c r="G511">
        <f>Constant2*Display^E511*VLOOKUP(D511,PricePoint_Factors,2)*VLOOKUP(A511,MonthFactors,2)*Trend^B511</f>
        <v>410.11824309372605</v>
      </c>
      <c r="H511">
        <f t="shared" si="22"/>
        <v>-20.881756906273949</v>
      </c>
      <c r="I511">
        <f t="shared" si="23"/>
        <v>436.04777149271979</v>
      </c>
    </row>
    <row r="512" spans="1:9" x14ac:dyDescent="0.2">
      <c r="A512" s="4">
        <f t="shared" si="21"/>
        <v>5</v>
      </c>
      <c r="B512" s="4">
        <v>508</v>
      </c>
      <c r="C512" s="5">
        <v>41051</v>
      </c>
      <c r="D512" s="4">
        <v>6.98</v>
      </c>
      <c r="E512" s="4">
        <v>0</v>
      </c>
      <c r="F512" s="4">
        <v>574</v>
      </c>
      <c r="G512">
        <f>Constant2*Display^E512*VLOOKUP(D512,PricePoint_Factors,2)*VLOOKUP(A512,MonthFactors,2)*Trend^B512</f>
        <v>562.01787828863564</v>
      </c>
      <c r="H512">
        <f t="shared" si="22"/>
        <v>-11.982121711364357</v>
      </c>
      <c r="I512">
        <f t="shared" si="23"/>
        <v>143.57124070594909</v>
      </c>
    </row>
    <row r="513" spans="1:9" x14ac:dyDescent="0.2">
      <c r="A513" s="4">
        <f t="shared" si="21"/>
        <v>5</v>
      </c>
      <c r="B513" s="4">
        <v>509</v>
      </c>
      <c r="C513" s="5">
        <v>41052</v>
      </c>
      <c r="D513" s="4">
        <v>7.32</v>
      </c>
      <c r="E513" s="4">
        <v>0</v>
      </c>
      <c r="F513" s="4">
        <v>437</v>
      </c>
      <c r="G513">
        <f>Constant2*Display^E513*VLOOKUP(D513,PricePoint_Factors,2)*VLOOKUP(A513,MonthFactors,2)*Trend^B513</f>
        <v>426.5013062151865</v>
      </c>
      <c r="H513">
        <f t="shared" si="22"/>
        <v>-10.498693784813497</v>
      </c>
      <c r="I513">
        <f t="shared" si="23"/>
        <v>110.22257118728156</v>
      </c>
    </row>
    <row r="514" spans="1:9" x14ac:dyDescent="0.2">
      <c r="A514" s="4">
        <f t="shared" si="21"/>
        <v>5</v>
      </c>
      <c r="B514" s="4">
        <v>510</v>
      </c>
      <c r="C514" s="5">
        <v>41053</v>
      </c>
      <c r="D514" s="4">
        <v>5.95</v>
      </c>
      <c r="E514" s="4">
        <v>0</v>
      </c>
      <c r="F514" s="4">
        <v>763</v>
      </c>
      <c r="G514">
        <f>Constant2*Display^E514*VLOOKUP(D514,PricePoint_Factors,2)*VLOOKUP(A514,MonthFactors,2)*Trend^B514</f>
        <v>757.05242839153209</v>
      </c>
      <c r="H514">
        <f t="shared" si="22"/>
        <v>-5.9475716084679107</v>
      </c>
      <c r="I514">
        <f t="shared" si="23"/>
        <v>35.373608037853572</v>
      </c>
    </row>
    <row r="515" spans="1:9" x14ac:dyDescent="0.2">
      <c r="A515" s="4">
        <f t="shared" si="21"/>
        <v>5</v>
      </c>
      <c r="B515" s="4">
        <v>511</v>
      </c>
      <c r="C515" s="5">
        <v>41054</v>
      </c>
      <c r="D515" s="4">
        <v>6.1</v>
      </c>
      <c r="E515" s="4">
        <v>0</v>
      </c>
      <c r="F515" s="4">
        <v>605</v>
      </c>
      <c r="G515">
        <f>Constant2*Display^E515*VLOOKUP(D515,PricePoint_Factors,2)*VLOOKUP(A515,MonthFactors,2)*Trend^B515</f>
        <v>590.69647169469329</v>
      </c>
      <c r="H515">
        <f t="shared" si="22"/>
        <v>-14.303528305306713</v>
      </c>
      <c r="I515">
        <f t="shared" si="23"/>
        <v>204.59092198071033</v>
      </c>
    </row>
    <row r="516" spans="1:9" x14ac:dyDescent="0.2">
      <c r="A516" s="4">
        <f t="shared" si="21"/>
        <v>5</v>
      </c>
      <c r="B516" s="4">
        <v>512</v>
      </c>
      <c r="C516" s="5">
        <v>41055</v>
      </c>
      <c r="D516" s="4">
        <v>7.12</v>
      </c>
      <c r="E516" s="4">
        <v>0</v>
      </c>
      <c r="F516" s="4">
        <v>448</v>
      </c>
      <c r="G516">
        <f>Constant2*Display^E516*VLOOKUP(D516,PricePoint_Factors,2)*VLOOKUP(A516,MonthFactors,2)*Trend^B516</f>
        <v>439.7573788884082</v>
      </c>
      <c r="H516">
        <f t="shared" si="22"/>
        <v>-8.2426211115918022</v>
      </c>
      <c r="I516">
        <f t="shared" si="23"/>
        <v>67.940802789258882</v>
      </c>
    </row>
    <row r="517" spans="1:9" x14ac:dyDescent="0.2">
      <c r="A517" s="4">
        <f t="shared" si="21"/>
        <v>5</v>
      </c>
      <c r="B517" s="4">
        <v>513</v>
      </c>
      <c r="C517" s="5">
        <v>41056</v>
      </c>
      <c r="D517" s="4">
        <v>5.95</v>
      </c>
      <c r="E517" s="4">
        <v>0</v>
      </c>
      <c r="F517" s="4">
        <v>760</v>
      </c>
      <c r="G517">
        <f>Constant2*Display^E517*VLOOKUP(D517,PricePoint_Factors,2)*VLOOKUP(A517,MonthFactors,2)*Trend^B517</f>
        <v>757.35441150502834</v>
      </c>
      <c r="H517">
        <f t="shared" si="22"/>
        <v>-2.6455884949716619</v>
      </c>
      <c r="I517">
        <f t="shared" si="23"/>
        <v>6.9991384847264229</v>
      </c>
    </row>
    <row r="518" spans="1:9" x14ac:dyDescent="0.2">
      <c r="A518" s="4">
        <f t="shared" ref="A518:A581" si="24">MONTH(C518)</f>
        <v>5</v>
      </c>
      <c r="B518" s="4">
        <v>514</v>
      </c>
      <c r="C518" s="5">
        <v>41057</v>
      </c>
      <c r="D518" s="4">
        <v>7.12</v>
      </c>
      <c r="E518" s="4">
        <v>1</v>
      </c>
      <c r="F518" s="4">
        <v>493</v>
      </c>
      <c r="G518">
        <f>Constant2*Display^E518*VLOOKUP(D518,PricePoint_Factors,2)*VLOOKUP(A518,MonthFactors,2)*Trend^B518</f>
        <v>488.40420980488506</v>
      </c>
      <c r="H518">
        <f t="shared" ref="H518:H581" si="25">G518-F518</f>
        <v>-4.5957901951149438</v>
      </c>
      <c r="I518">
        <f t="shared" ref="I518:I581" si="26">H518^2</f>
        <v>21.121287517514652</v>
      </c>
    </row>
    <row r="519" spans="1:9" x14ac:dyDescent="0.2">
      <c r="A519" s="4">
        <f t="shared" si="24"/>
        <v>5</v>
      </c>
      <c r="B519" s="4">
        <v>515</v>
      </c>
      <c r="C519" s="5">
        <v>41058</v>
      </c>
      <c r="D519" s="4">
        <v>5.95</v>
      </c>
      <c r="E519" s="4">
        <v>0</v>
      </c>
      <c r="F519" s="4">
        <v>738</v>
      </c>
      <c r="G519">
        <f>Constant2*Display^E519*VLOOKUP(D519,PricePoint_Factors,2)*VLOOKUP(A519,MonthFactors,2)*Trend^B519</f>
        <v>757.55580049940966</v>
      </c>
      <c r="H519">
        <f t="shared" si="25"/>
        <v>19.555800499409656</v>
      </c>
      <c r="I519">
        <f t="shared" si="26"/>
        <v>382.42933317271098</v>
      </c>
    </row>
    <row r="520" spans="1:9" x14ac:dyDescent="0.2">
      <c r="A520" s="4">
        <f t="shared" si="24"/>
        <v>5</v>
      </c>
      <c r="B520" s="4">
        <v>516</v>
      </c>
      <c r="C520" s="5">
        <v>41059</v>
      </c>
      <c r="D520" s="4">
        <v>5.95</v>
      </c>
      <c r="E520" s="4">
        <v>1</v>
      </c>
      <c r="F520" s="4">
        <v>839</v>
      </c>
      <c r="G520">
        <f>Constant2*Display^E520*VLOOKUP(D520,PricePoint_Factors,2)*VLOOKUP(A520,MonthFactors,2)*Trend^B520</f>
        <v>841.24628033733973</v>
      </c>
      <c r="H520">
        <f t="shared" si="25"/>
        <v>2.2462803373397264</v>
      </c>
      <c r="I520">
        <f t="shared" si="26"/>
        <v>5.0457753539190753</v>
      </c>
    </row>
    <row r="521" spans="1:9" x14ac:dyDescent="0.2">
      <c r="A521" s="4">
        <f t="shared" si="24"/>
        <v>5</v>
      </c>
      <c r="B521" s="4">
        <v>517</v>
      </c>
      <c r="C521" s="5">
        <v>41060</v>
      </c>
      <c r="D521" s="4">
        <v>7.32</v>
      </c>
      <c r="E521" s="4">
        <v>0</v>
      </c>
      <c r="F521" s="4">
        <v>428</v>
      </c>
      <c r="G521">
        <f>Constant2*Display^E521*VLOOKUP(D521,PricePoint_Factors,2)*VLOOKUP(A521,MonthFactors,2)*Trend^B521</f>
        <v>426.95513302947137</v>
      </c>
      <c r="H521">
        <f t="shared" si="25"/>
        <v>-1.0448669705286306</v>
      </c>
      <c r="I521">
        <f t="shared" si="26"/>
        <v>1.0917469861016782</v>
      </c>
    </row>
    <row r="522" spans="1:9" x14ac:dyDescent="0.2">
      <c r="A522" s="4">
        <f t="shared" si="24"/>
        <v>6</v>
      </c>
      <c r="B522" s="4">
        <v>518</v>
      </c>
      <c r="C522" s="5">
        <v>41061</v>
      </c>
      <c r="D522" s="4">
        <v>6.98</v>
      </c>
      <c r="E522" s="4">
        <v>0</v>
      </c>
      <c r="F522" s="4">
        <v>563</v>
      </c>
      <c r="G522">
        <f>Constant2*Display^E522*VLOOKUP(D522,PricePoint_Factors,2)*VLOOKUP(A522,MonthFactors,2)*Trend^B522</f>
        <v>562.16905861120324</v>
      </c>
      <c r="H522">
        <f t="shared" si="25"/>
        <v>-0.83094138879675938</v>
      </c>
      <c r="I522">
        <f t="shared" si="26"/>
        <v>0.6904635916154872</v>
      </c>
    </row>
    <row r="523" spans="1:9" x14ac:dyDescent="0.2">
      <c r="A523" s="4">
        <f t="shared" si="24"/>
        <v>6</v>
      </c>
      <c r="B523" s="4">
        <v>519</v>
      </c>
      <c r="C523" s="5">
        <v>41062</v>
      </c>
      <c r="D523" s="4">
        <v>6.1</v>
      </c>
      <c r="E523" s="4">
        <v>1</v>
      </c>
      <c r="F523" s="4">
        <v>645</v>
      </c>
      <c r="G523">
        <f>Constant2*Display^E523*VLOOKUP(D523,PricePoint_Factors,2)*VLOOKUP(A523,MonthFactors,2)*Trend^B523</f>
        <v>655.868103862157</v>
      </c>
      <c r="H523">
        <f t="shared" si="25"/>
        <v>10.868103862157</v>
      </c>
      <c r="I523">
        <f t="shared" si="26"/>
        <v>118.11568155863189</v>
      </c>
    </row>
    <row r="524" spans="1:9" x14ac:dyDescent="0.2">
      <c r="A524" s="4">
        <f t="shared" si="24"/>
        <v>6</v>
      </c>
      <c r="B524" s="4">
        <v>520</v>
      </c>
      <c r="C524" s="5">
        <v>41063</v>
      </c>
      <c r="D524" s="4">
        <v>7.12</v>
      </c>
      <c r="E524" s="4">
        <v>1</v>
      </c>
      <c r="F524" s="4">
        <v>495</v>
      </c>
      <c r="G524">
        <f>Constant2*Display^E524*VLOOKUP(D524,PricePoint_Factors,2)*VLOOKUP(A524,MonthFactors,2)*Trend^B524</f>
        <v>488.27587783528583</v>
      </c>
      <c r="H524">
        <f t="shared" si="25"/>
        <v>-6.7241221647141742</v>
      </c>
      <c r="I524">
        <f t="shared" si="26"/>
        <v>45.213818886000432</v>
      </c>
    </row>
    <row r="525" spans="1:9" x14ac:dyDescent="0.2">
      <c r="A525" s="4">
        <f t="shared" si="24"/>
        <v>6</v>
      </c>
      <c r="B525" s="4">
        <v>521</v>
      </c>
      <c r="C525" s="5">
        <v>41064</v>
      </c>
      <c r="D525" s="4">
        <v>7.12</v>
      </c>
      <c r="E525" s="4">
        <v>1</v>
      </c>
      <c r="F525" s="4">
        <v>491</v>
      </c>
      <c r="G525">
        <f>Constant2*Display^E525*VLOOKUP(D525,PricePoint_Factors,2)*VLOOKUP(A525,MonthFactors,2)*Trend^B525</f>
        <v>488.34079252410714</v>
      </c>
      <c r="H525">
        <f t="shared" si="25"/>
        <v>-2.6592074758928561</v>
      </c>
      <c r="I525">
        <f t="shared" si="26"/>
        <v>7.0713843998444545</v>
      </c>
    </row>
    <row r="526" spans="1:9" x14ac:dyDescent="0.2">
      <c r="A526" s="4">
        <f t="shared" si="24"/>
        <v>6</v>
      </c>
      <c r="B526" s="4">
        <v>522</v>
      </c>
      <c r="C526" s="5">
        <v>41065</v>
      </c>
      <c r="D526" s="4">
        <v>6.98</v>
      </c>
      <c r="E526" s="4">
        <v>0</v>
      </c>
      <c r="F526" s="4">
        <v>583</v>
      </c>
      <c r="G526">
        <f>Constant2*Display^E526*VLOOKUP(D526,PricePoint_Factors,2)*VLOOKUP(A526,MonthFactors,2)*Trend^B526</f>
        <v>562.4680724208207</v>
      </c>
      <c r="H526">
        <f t="shared" si="25"/>
        <v>-20.531927579179296</v>
      </c>
      <c r="I526">
        <f t="shared" si="26"/>
        <v>421.56005011666338</v>
      </c>
    </row>
    <row r="527" spans="1:9" x14ac:dyDescent="0.2">
      <c r="A527" s="4">
        <f t="shared" si="24"/>
        <v>6</v>
      </c>
      <c r="B527" s="4">
        <v>523</v>
      </c>
      <c r="C527" s="5">
        <v>41066</v>
      </c>
      <c r="D527" s="4">
        <v>5.95</v>
      </c>
      <c r="E527" s="4">
        <v>1</v>
      </c>
      <c r="F527" s="4">
        <v>815</v>
      </c>
      <c r="G527">
        <f>Constant2*Display^E527*VLOOKUP(D527,PricePoint_Factors,2)*VLOOKUP(A527,MonthFactors,2)*Trend^B527</f>
        <v>841.13704796281741</v>
      </c>
      <c r="H527">
        <f t="shared" si="25"/>
        <v>26.137047962817405</v>
      </c>
      <c r="I527">
        <f t="shared" si="26"/>
        <v>683.14527621061745</v>
      </c>
    </row>
    <row r="528" spans="1:9" x14ac:dyDescent="0.2">
      <c r="A528" s="4">
        <f t="shared" si="24"/>
        <v>6</v>
      </c>
      <c r="B528" s="4">
        <v>524</v>
      </c>
      <c r="C528" s="5">
        <v>41067</v>
      </c>
      <c r="D528" s="4">
        <v>6.98</v>
      </c>
      <c r="E528" s="4">
        <v>0</v>
      </c>
      <c r="F528" s="4">
        <v>584</v>
      </c>
      <c r="G528">
        <f>Constant2*Display^E528*VLOOKUP(D528,PricePoint_Factors,2)*VLOOKUP(A528,MonthFactors,2)*Trend^B528</f>
        <v>562.61763896160494</v>
      </c>
      <c r="H528">
        <f t="shared" si="25"/>
        <v>-21.382361038395061</v>
      </c>
      <c r="I528">
        <f t="shared" si="26"/>
        <v>457.20536357627509</v>
      </c>
    </row>
    <row r="529" spans="1:9" x14ac:dyDescent="0.2">
      <c r="A529" s="4">
        <f t="shared" si="24"/>
        <v>6</v>
      </c>
      <c r="B529" s="4">
        <v>525</v>
      </c>
      <c r="C529" s="5">
        <v>41068</v>
      </c>
      <c r="D529" s="4">
        <v>6.98</v>
      </c>
      <c r="E529" s="4">
        <v>0</v>
      </c>
      <c r="F529" s="4">
        <v>583</v>
      </c>
      <c r="G529">
        <f>Constant2*Display^E529*VLOOKUP(D529,PricePoint_Factors,2)*VLOOKUP(A529,MonthFactors,2)*Trend^B529</f>
        <v>562.69243714561594</v>
      </c>
      <c r="H529">
        <f t="shared" si="25"/>
        <v>-20.307562854384059</v>
      </c>
      <c r="I529">
        <f t="shared" si="26"/>
        <v>412.39710908475922</v>
      </c>
    </row>
    <row r="530" spans="1:9" x14ac:dyDescent="0.2">
      <c r="A530" s="4">
        <f t="shared" si="24"/>
        <v>6</v>
      </c>
      <c r="B530" s="4">
        <v>526</v>
      </c>
      <c r="C530" s="5">
        <v>41069</v>
      </c>
      <c r="D530" s="4">
        <v>5.95</v>
      </c>
      <c r="E530" s="4">
        <v>0</v>
      </c>
      <c r="F530" s="4">
        <v>746</v>
      </c>
      <c r="G530">
        <f>Constant2*Display^E530*VLOOKUP(D530,PricePoint_Factors,2)*VLOOKUP(A530,MonthFactors,2)*Trend^B530</f>
        <v>757.86032132779906</v>
      </c>
      <c r="H530">
        <f t="shared" si="25"/>
        <v>11.860321327799056</v>
      </c>
      <c r="I530">
        <f t="shared" si="26"/>
        <v>140.66722199864518</v>
      </c>
    </row>
    <row r="531" spans="1:9" x14ac:dyDescent="0.2">
      <c r="A531" s="4">
        <f t="shared" si="24"/>
        <v>6</v>
      </c>
      <c r="B531" s="4">
        <v>527</v>
      </c>
      <c r="C531" s="5">
        <v>41070</v>
      </c>
      <c r="D531" s="4">
        <v>6.98</v>
      </c>
      <c r="E531" s="4">
        <v>0</v>
      </c>
      <c r="F531" s="4">
        <v>560</v>
      </c>
      <c r="G531">
        <f>Constant2*Display^E531*VLOOKUP(D531,PricePoint_Factors,2)*VLOOKUP(A531,MonthFactors,2)*Trend^B531</f>
        <v>562.84206334748558</v>
      </c>
      <c r="H531">
        <f t="shared" si="25"/>
        <v>2.8420633474855777</v>
      </c>
      <c r="I531">
        <f t="shared" si="26"/>
        <v>8.0773240711209269</v>
      </c>
    </row>
    <row r="532" spans="1:9" x14ac:dyDescent="0.2">
      <c r="A532" s="4">
        <f t="shared" si="24"/>
        <v>6</v>
      </c>
      <c r="B532" s="4">
        <v>528</v>
      </c>
      <c r="C532" s="5">
        <v>41071</v>
      </c>
      <c r="D532" s="4">
        <v>6.2</v>
      </c>
      <c r="E532" s="4">
        <v>0</v>
      </c>
      <c r="F532" s="4">
        <v>564</v>
      </c>
      <c r="G532">
        <f>Constant2*Display^E532*VLOOKUP(D532,PricePoint_Factors,2)*VLOOKUP(A532,MonthFactors,2)*Trend^B532</f>
        <v>582.31349629810268</v>
      </c>
      <c r="H532">
        <f t="shared" si="25"/>
        <v>18.313496298102677</v>
      </c>
      <c r="I532">
        <f t="shared" si="26"/>
        <v>335.38414666062044</v>
      </c>
    </row>
    <row r="533" spans="1:9" x14ac:dyDescent="0.2">
      <c r="A533" s="4">
        <f t="shared" si="24"/>
        <v>6</v>
      </c>
      <c r="B533" s="4">
        <v>529</v>
      </c>
      <c r="C533" s="5">
        <v>41072</v>
      </c>
      <c r="D533" s="4">
        <v>7.52</v>
      </c>
      <c r="E533" s="4">
        <v>0</v>
      </c>
      <c r="F533" s="4">
        <v>414</v>
      </c>
      <c r="G533">
        <f>Constant2*Display^E533*VLOOKUP(D533,PricePoint_Factors,2)*VLOOKUP(A533,MonthFactors,2)*Trend^B533</f>
        <v>410.88350447441974</v>
      </c>
      <c r="H533">
        <f t="shared" si="25"/>
        <v>-3.1164955255802624</v>
      </c>
      <c r="I533">
        <f t="shared" si="26"/>
        <v>9.7125443609617967</v>
      </c>
    </row>
    <row r="534" spans="1:9" x14ac:dyDescent="0.2">
      <c r="A534" s="4">
        <f t="shared" si="24"/>
        <v>6</v>
      </c>
      <c r="B534" s="4">
        <v>530</v>
      </c>
      <c r="C534" s="5">
        <v>41073</v>
      </c>
      <c r="D534" s="4">
        <v>7.32</v>
      </c>
      <c r="E534" s="4">
        <v>0</v>
      </c>
      <c r="F534" s="4">
        <v>422</v>
      </c>
      <c r="G534">
        <f>Constant2*Display^E534*VLOOKUP(D534,PricePoint_Factors,2)*VLOOKUP(A534,MonthFactors,2)*Trend^B534</f>
        <v>427.24033740987858</v>
      </c>
      <c r="H534">
        <f t="shared" si="25"/>
        <v>5.2403374098785775</v>
      </c>
      <c r="I534">
        <f t="shared" si="26"/>
        <v>27.461136169372917</v>
      </c>
    </row>
    <row r="535" spans="1:9" x14ac:dyDescent="0.2">
      <c r="A535" s="4">
        <f t="shared" si="24"/>
        <v>6</v>
      </c>
      <c r="B535" s="4">
        <v>531</v>
      </c>
      <c r="C535" s="5">
        <v>41074</v>
      </c>
      <c r="D535" s="4">
        <v>7.32</v>
      </c>
      <c r="E535" s="4">
        <v>0</v>
      </c>
      <c r="F535" s="4">
        <v>421</v>
      </c>
      <c r="G535">
        <f>Constant2*Display^E535*VLOOKUP(D535,PricePoint_Factors,2)*VLOOKUP(A535,MonthFactors,2)*Trend^B535</f>
        <v>427.29713762224583</v>
      </c>
      <c r="H535">
        <f t="shared" si="25"/>
        <v>6.2971376222458275</v>
      </c>
      <c r="I535">
        <f t="shared" si="26"/>
        <v>39.653942233503834</v>
      </c>
    </row>
    <row r="536" spans="1:9" x14ac:dyDescent="0.2">
      <c r="A536" s="4">
        <f t="shared" si="24"/>
        <v>6</v>
      </c>
      <c r="B536" s="4">
        <v>532</v>
      </c>
      <c r="C536" s="5">
        <v>41075</v>
      </c>
      <c r="D536" s="4">
        <v>6.98</v>
      </c>
      <c r="E536" s="4">
        <v>0</v>
      </c>
      <c r="F536" s="4">
        <v>580</v>
      </c>
      <c r="G536">
        <f>Constant2*Display^E536*VLOOKUP(D536,PricePoint_Factors,2)*VLOOKUP(A536,MonthFactors,2)*Trend^B536</f>
        <v>563.21630294464444</v>
      </c>
      <c r="H536">
        <f t="shared" si="25"/>
        <v>-16.78369705535556</v>
      </c>
      <c r="I536">
        <f t="shared" si="26"/>
        <v>281.6924868459509</v>
      </c>
    </row>
    <row r="537" spans="1:9" x14ac:dyDescent="0.2">
      <c r="A537" s="4">
        <f t="shared" si="24"/>
        <v>6</v>
      </c>
      <c r="B537" s="4">
        <v>533</v>
      </c>
      <c r="C537" s="5">
        <v>41076</v>
      </c>
      <c r="D537" s="4">
        <v>6.1</v>
      </c>
      <c r="E537" s="4">
        <v>0</v>
      </c>
      <c r="F537" s="4">
        <v>598</v>
      </c>
      <c r="G537">
        <f>Constant2*Display^E537*VLOOKUP(D537,PricePoint_Factors,2)*VLOOKUP(A537,MonthFactors,2)*Trend^B537</f>
        <v>591.7986835692252</v>
      </c>
      <c r="H537">
        <f t="shared" si="25"/>
        <v>-6.2013164307747957</v>
      </c>
      <c r="I537">
        <f t="shared" si="26"/>
        <v>38.456325474597449</v>
      </c>
    </row>
    <row r="538" spans="1:9" x14ac:dyDescent="0.2">
      <c r="A538" s="4">
        <f t="shared" si="24"/>
        <v>6</v>
      </c>
      <c r="B538" s="4">
        <v>534</v>
      </c>
      <c r="C538" s="5">
        <v>41077</v>
      </c>
      <c r="D538" s="4">
        <v>7.12</v>
      </c>
      <c r="E538" s="4">
        <v>0</v>
      </c>
      <c r="F538" s="4">
        <v>448</v>
      </c>
      <c r="G538">
        <f>Constant2*Display^E538*VLOOKUP(D538,PricePoint_Factors,2)*VLOOKUP(A538,MonthFactors,2)*Trend^B538</f>
        <v>440.57794550451342</v>
      </c>
      <c r="H538">
        <f t="shared" si="25"/>
        <v>-7.4220544954865773</v>
      </c>
      <c r="I538">
        <f t="shared" si="26"/>
        <v>55.086892933972514</v>
      </c>
    </row>
    <row r="539" spans="1:9" x14ac:dyDescent="0.2">
      <c r="A539" s="4">
        <f t="shared" si="24"/>
        <v>6</v>
      </c>
      <c r="B539" s="4">
        <v>535</v>
      </c>
      <c r="C539" s="5">
        <v>41078</v>
      </c>
      <c r="D539" s="4">
        <v>5.95</v>
      </c>
      <c r="E539" s="4">
        <v>0</v>
      </c>
      <c r="F539" s="4">
        <v>732</v>
      </c>
      <c r="G539">
        <f>Constant2*Display^E539*VLOOKUP(D539,PricePoint_Factors,2)*VLOOKUP(A539,MonthFactors,2)*Trend^B539</f>
        <v>758.76759926827151</v>
      </c>
      <c r="H539">
        <f t="shared" si="25"/>
        <v>26.76759926827151</v>
      </c>
      <c r="I539">
        <f t="shared" si="26"/>
        <v>716.50437058676948</v>
      </c>
    </row>
    <row r="540" spans="1:9" x14ac:dyDescent="0.2">
      <c r="A540" s="4">
        <f t="shared" si="24"/>
        <v>6</v>
      </c>
      <c r="B540" s="4">
        <v>536</v>
      </c>
      <c r="C540" s="5">
        <v>41079</v>
      </c>
      <c r="D540" s="4">
        <v>6.98</v>
      </c>
      <c r="E540" s="4">
        <v>0</v>
      </c>
      <c r="F540" s="4">
        <v>572</v>
      </c>
      <c r="G540">
        <f>Constant2*Display^E540*VLOOKUP(D540,PricePoint_Factors,2)*VLOOKUP(A540,MonthFactors,2)*Trend^B540</f>
        <v>563.51587377623389</v>
      </c>
      <c r="H540">
        <f t="shared" si="25"/>
        <v>-8.4841262237661113</v>
      </c>
      <c r="I540">
        <f t="shared" si="26"/>
        <v>71.980397780795812</v>
      </c>
    </row>
    <row r="541" spans="1:9" x14ac:dyDescent="0.2">
      <c r="A541" s="4">
        <f t="shared" si="24"/>
        <v>6</v>
      </c>
      <c r="B541" s="4">
        <v>537</v>
      </c>
      <c r="C541" s="5">
        <v>41080</v>
      </c>
      <c r="D541" s="4">
        <v>7.52</v>
      </c>
      <c r="E541" s="4">
        <v>0</v>
      </c>
      <c r="F541" s="4">
        <v>425</v>
      </c>
      <c r="G541">
        <f>Constant2*Display^E541*VLOOKUP(D541,PricePoint_Factors,2)*VLOOKUP(A541,MonthFactors,2)*Trend^B541</f>
        <v>411.32071287017487</v>
      </c>
      <c r="H541">
        <f t="shared" si="25"/>
        <v>-13.679287129825127</v>
      </c>
      <c r="I541">
        <f t="shared" si="26"/>
        <v>187.12289638019936</v>
      </c>
    </row>
    <row r="542" spans="1:9" x14ac:dyDescent="0.2">
      <c r="A542" s="4">
        <f t="shared" si="24"/>
        <v>6</v>
      </c>
      <c r="B542" s="4">
        <v>538</v>
      </c>
      <c r="C542" s="5">
        <v>41081</v>
      </c>
      <c r="D542" s="4">
        <v>5.95</v>
      </c>
      <c r="E542" s="4">
        <v>0</v>
      </c>
      <c r="F542" s="4">
        <v>770</v>
      </c>
      <c r="G542">
        <f>Constant2*Display^E542*VLOOKUP(D542,PricePoint_Factors,2)*VLOOKUP(A542,MonthFactors,2)*Trend^B542</f>
        <v>759.07026655187542</v>
      </c>
      <c r="H542">
        <f t="shared" si="25"/>
        <v>-10.92973344812458</v>
      </c>
      <c r="I542">
        <f t="shared" si="26"/>
        <v>119.45907324705321</v>
      </c>
    </row>
    <row r="543" spans="1:9" x14ac:dyDescent="0.2">
      <c r="A543" s="4">
        <f t="shared" si="24"/>
        <v>6</v>
      </c>
      <c r="B543" s="4">
        <v>539</v>
      </c>
      <c r="C543" s="5">
        <v>41082</v>
      </c>
      <c r="D543" s="4">
        <v>7.12</v>
      </c>
      <c r="E543" s="4">
        <v>0</v>
      </c>
      <c r="F543" s="4">
        <v>437</v>
      </c>
      <c r="G543">
        <f>Constant2*Display^E543*VLOOKUP(D543,PricePoint_Factors,2)*VLOOKUP(A543,MonthFactors,2)*Trend^B543</f>
        <v>440.87089040607594</v>
      </c>
      <c r="H543">
        <f t="shared" si="25"/>
        <v>3.8708904060759437</v>
      </c>
      <c r="I543">
        <f t="shared" si="26"/>
        <v>14.983792535850784</v>
      </c>
    </row>
    <row r="544" spans="1:9" x14ac:dyDescent="0.2">
      <c r="A544" s="4">
        <f t="shared" si="24"/>
        <v>6</v>
      </c>
      <c r="B544" s="4">
        <v>540</v>
      </c>
      <c r="C544" s="5">
        <v>41083</v>
      </c>
      <c r="D544" s="4">
        <v>6.98</v>
      </c>
      <c r="E544" s="4">
        <v>0</v>
      </c>
      <c r="F544" s="4">
        <v>587</v>
      </c>
      <c r="G544">
        <f>Constant2*Display^E544*VLOOKUP(D544,PricePoint_Factors,2)*VLOOKUP(A544,MonthFactors,2)*Trend^B544</f>
        <v>563.81560394746384</v>
      </c>
      <c r="H544">
        <f t="shared" si="25"/>
        <v>-23.184396052536158</v>
      </c>
      <c r="I544">
        <f t="shared" si="26"/>
        <v>537.51622032085425</v>
      </c>
    </row>
    <row r="545" spans="1:9" x14ac:dyDescent="0.2">
      <c r="A545" s="4">
        <f t="shared" si="24"/>
        <v>6</v>
      </c>
      <c r="B545" s="4">
        <v>541</v>
      </c>
      <c r="C545" s="5">
        <v>41084</v>
      </c>
      <c r="D545" s="4">
        <v>6.2</v>
      </c>
      <c r="E545" s="4">
        <v>0</v>
      </c>
      <c r="F545" s="4">
        <v>598</v>
      </c>
      <c r="G545">
        <f>Constant2*Display^E545*VLOOKUP(D545,PricePoint_Factors,2)*VLOOKUP(A545,MonthFactors,2)*Trend^B545</f>
        <v>583.32071638252523</v>
      </c>
      <c r="H545">
        <f t="shared" si="25"/>
        <v>-14.679283617474766</v>
      </c>
      <c r="I545">
        <f t="shared" si="26"/>
        <v>215.48136752226307</v>
      </c>
    </row>
    <row r="546" spans="1:9" x14ac:dyDescent="0.2">
      <c r="A546" s="4">
        <f t="shared" si="24"/>
        <v>6</v>
      </c>
      <c r="B546" s="4">
        <v>542</v>
      </c>
      <c r="C546" s="5">
        <v>41085</v>
      </c>
      <c r="D546" s="4">
        <v>6.1</v>
      </c>
      <c r="E546" s="4">
        <v>1</v>
      </c>
      <c r="F546" s="4">
        <v>670</v>
      </c>
      <c r="G546">
        <f>Constant2*Display^E546*VLOOKUP(D546,PricePoint_Factors,2)*VLOOKUP(A546,MonthFactors,2)*Trend^B546</f>
        <v>657.87653664697973</v>
      </c>
      <c r="H546">
        <f t="shared" si="25"/>
        <v>-12.12346335302027</v>
      </c>
      <c r="I546">
        <f t="shared" si="26"/>
        <v>146.97836367202549</v>
      </c>
    </row>
    <row r="547" spans="1:9" x14ac:dyDescent="0.2">
      <c r="A547" s="4">
        <f t="shared" si="24"/>
        <v>6</v>
      </c>
      <c r="B547" s="4">
        <v>543</v>
      </c>
      <c r="C547" s="5">
        <v>41086</v>
      </c>
      <c r="D547" s="4">
        <v>7.12</v>
      </c>
      <c r="E547" s="4">
        <v>0</v>
      </c>
      <c r="F547" s="4">
        <v>433</v>
      </c>
      <c r="G547">
        <f>Constant2*Display^E547*VLOOKUP(D547,PricePoint_Factors,2)*VLOOKUP(A547,MonthFactors,2)*Trend^B547</f>
        <v>441.10538656425189</v>
      </c>
      <c r="H547">
        <f t="shared" si="25"/>
        <v>8.1053865642518872</v>
      </c>
      <c r="I547">
        <f t="shared" si="26"/>
        <v>65.697291355955016</v>
      </c>
    </row>
    <row r="548" spans="1:9" x14ac:dyDescent="0.2">
      <c r="A548" s="4">
        <f t="shared" si="24"/>
        <v>6</v>
      </c>
      <c r="B548" s="4">
        <v>544</v>
      </c>
      <c r="C548" s="5">
        <v>41087</v>
      </c>
      <c r="D548" s="4">
        <v>7.32</v>
      </c>
      <c r="E548" s="4">
        <v>1</v>
      </c>
      <c r="F548" s="4">
        <v>466</v>
      </c>
      <c r="G548">
        <f>Constant2*Display^E548*VLOOKUP(D548,PricePoint_Factors,2)*VLOOKUP(A548,MonthFactors,2)*Trend^B548</f>
        <v>475.260064985729</v>
      </c>
      <c r="H548">
        <f t="shared" si="25"/>
        <v>9.2600649857290023</v>
      </c>
      <c r="I548">
        <f t="shared" si="26"/>
        <v>85.748803539924268</v>
      </c>
    </row>
    <row r="549" spans="1:9" x14ac:dyDescent="0.2">
      <c r="A549" s="4">
        <f t="shared" si="24"/>
        <v>6</v>
      </c>
      <c r="B549" s="4">
        <v>545</v>
      </c>
      <c r="C549" s="5">
        <v>41088</v>
      </c>
      <c r="D549" s="4">
        <v>5.95</v>
      </c>
      <c r="E549" s="4">
        <v>0</v>
      </c>
      <c r="F549" s="4">
        <v>765</v>
      </c>
      <c r="G549">
        <f>Constant2*Display^E549*VLOOKUP(D549,PricePoint_Factors,2)*VLOOKUP(A549,MonthFactors,2)*Trend^B549</f>
        <v>759.77695980995964</v>
      </c>
      <c r="H549">
        <f t="shared" si="25"/>
        <v>-5.2230401900403649</v>
      </c>
      <c r="I549">
        <f t="shared" si="26"/>
        <v>27.280148826776891</v>
      </c>
    </row>
    <row r="550" spans="1:9" x14ac:dyDescent="0.2">
      <c r="A550" s="4">
        <f t="shared" si="24"/>
        <v>6</v>
      </c>
      <c r="B550" s="4">
        <v>546</v>
      </c>
      <c r="C550" s="5">
        <v>41089</v>
      </c>
      <c r="D550" s="4">
        <v>6.98</v>
      </c>
      <c r="E550" s="4">
        <v>1</v>
      </c>
      <c r="F550" s="4">
        <v>645</v>
      </c>
      <c r="G550">
        <f>Constant2*Display^E550*VLOOKUP(D550,PricePoint_Factors,2)*VLOOKUP(A550,MonthFactors,2)*Trend^B550</f>
        <v>626.51906503317139</v>
      </c>
      <c r="H550">
        <f t="shared" si="25"/>
        <v>-18.480934966828613</v>
      </c>
      <c r="I550">
        <f t="shared" si="26"/>
        <v>341.54495724814853</v>
      </c>
    </row>
    <row r="551" spans="1:9" x14ac:dyDescent="0.2">
      <c r="A551" s="4">
        <f t="shared" si="24"/>
        <v>6</v>
      </c>
      <c r="B551" s="4">
        <v>547</v>
      </c>
      <c r="C551" s="5">
        <v>41090</v>
      </c>
      <c r="D551" s="4">
        <v>7.12</v>
      </c>
      <c r="E551" s="4">
        <v>0</v>
      </c>
      <c r="F551" s="4">
        <v>441</v>
      </c>
      <c r="G551">
        <f>Constant2*Display^E551*VLOOKUP(D551,PricePoint_Factors,2)*VLOOKUP(A551,MonthFactors,2)*Trend^B551</f>
        <v>441.34000744930245</v>
      </c>
      <c r="H551">
        <f t="shared" si="25"/>
        <v>0.34000744930244764</v>
      </c>
      <c r="I551">
        <f t="shared" si="26"/>
        <v>0.1156050655811565</v>
      </c>
    </row>
    <row r="552" spans="1:9" x14ac:dyDescent="0.2">
      <c r="A552" s="4">
        <f t="shared" si="24"/>
        <v>7</v>
      </c>
      <c r="B552" s="4">
        <v>548</v>
      </c>
      <c r="C552" s="5">
        <v>41091</v>
      </c>
      <c r="D552" s="4">
        <v>7.32</v>
      </c>
      <c r="E552" s="4">
        <v>0</v>
      </c>
      <c r="F552" s="4">
        <v>443</v>
      </c>
      <c r="G552">
        <f>Constant2*Display^E552*VLOOKUP(D552,PricePoint_Factors,2)*VLOOKUP(A552,MonthFactors,2)*Trend^B552</f>
        <v>429.1451648678534</v>
      </c>
      <c r="H552">
        <f t="shared" si="25"/>
        <v>-13.854835132146604</v>
      </c>
      <c r="I552">
        <f t="shared" si="26"/>
        <v>191.95645653896381</v>
      </c>
    </row>
    <row r="553" spans="1:9" x14ac:dyDescent="0.2">
      <c r="A553" s="4">
        <f t="shared" si="24"/>
        <v>7</v>
      </c>
      <c r="B553" s="4">
        <v>549</v>
      </c>
      <c r="C553" s="5">
        <v>41092</v>
      </c>
      <c r="D553" s="4">
        <v>7.52</v>
      </c>
      <c r="E553" s="4">
        <v>0</v>
      </c>
      <c r="F553" s="4">
        <v>428</v>
      </c>
      <c r="G553">
        <f>Constant2*Display^E553*VLOOKUP(D553,PricePoint_Factors,2)*VLOOKUP(A553,MonthFactors,2)*Trend^B553</f>
        <v>412.82515153042021</v>
      </c>
      <c r="H553">
        <f t="shared" si="25"/>
        <v>-15.174848469579786</v>
      </c>
      <c r="I553">
        <f t="shared" si="26"/>
        <v>230.27602607470797</v>
      </c>
    </row>
    <row r="554" spans="1:9" x14ac:dyDescent="0.2">
      <c r="A554" s="4">
        <f t="shared" si="24"/>
        <v>7</v>
      </c>
      <c r="B554" s="4">
        <v>550</v>
      </c>
      <c r="C554" s="5">
        <v>41093</v>
      </c>
      <c r="D554" s="4">
        <v>7.32</v>
      </c>
      <c r="E554" s="4">
        <v>0</v>
      </c>
      <c r="F554" s="4">
        <v>420</v>
      </c>
      <c r="G554">
        <f>Constant2*Display^E554*VLOOKUP(D554,PricePoint_Factors,2)*VLOOKUP(A554,MonthFactors,2)*Trend^B554</f>
        <v>429.25927935888092</v>
      </c>
      <c r="H554">
        <f t="shared" si="25"/>
        <v>9.2592793588809172</v>
      </c>
      <c r="I554">
        <f t="shared" si="26"/>
        <v>85.734254245798212</v>
      </c>
    </row>
    <row r="555" spans="1:9" x14ac:dyDescent="0.2">
      <c r="A555" s="4">
        <f t="shared" si="24"/>
        <v>7</v>
      </c>
      <c r="B555" s="4">
        <v>551</v>
      </c>
      <c r="C555" s="5">
        <v>41094</v>
      </c>
      <c r="D555" s="4">
        <v>7.12</v>
      </c>
      <c r="E555" s="4">
        <v>0</v>
      </c>
      <c r="F555" s="4">
        <v>449</v>
      </c>
      <c r="G555">
        <f>Constant2*Display^E555*VLOOKUP(D555,PricePoint_Factors,2)*VLOOKUP(A555,MonthFactors,2)*Trend^B555</f>
        <v>442.4834112224371</v>
      </c>
      <c r="H555">
        <f t="shared" si="25"/>
        <v>-6.5165887775629017</v>
      </c>
      <c r="I555">
        <f t="shared" si="26"/>
        <v>42.46592929585875</v>
      </c>
    </row>
    <row r="556" spans="1:9" x14ac:dyDescent="0.2">
      <c r="A556" s="4">
        <f t="shared" si="24"/>
        <v>7</v>
      </c>
      <c r="B556" s="4">
        <v>552</v>
      </c>
      <c r="C556" s="5">
        <v>41095</v>
      </c>
      <c r="D556" s="4">
        <v>7.12</v>
      </c>
      <c r="E556" s="4">
        <v>0</v>
      </c>
      <c r="F556" s="4">
        <v>454</v>
      </c>
      <c r="G556">
        <f>Constant2*Display^E556*VLOOKUP(D556,PricePoint_Factors,2)*VLOOKUP(A556,MonthFactors,2)*Trend^B556</f>
        <v>442.54223795185789</v>
      </c>
      <c r="H556">
        <f t="shared" si="25"/>
        <v>-11.457762048142115</v>
      </c>
      <c r="I556">
        <f t="shared" si="26"/>
        <v>131.28031115184578</v>
      </c>
    </row>
    <row r="557" spans="1:9" x14ac:dyDescent="0.2">
      <c r="A557" s="4">
        <f t="shared" si="24"/>
        <v>7</v>
      </c>
      <c r="B557" s="4">
        <v>553</v>
      </c>
      <c r="C557" s="5">
        <v>41096</v>
      </c>
      <c r="D557" s="4">
        <v>6.98</v>
      </c>
      <c r="E557" s="4">
        <v>0</v>
      </c>
      <c r="F557" s="4">
        <v>583</v>
      </c>
      <c r="G557">
        <f>Constant2*Display^E557*VLOOKUP(D557,PricePoint_Factors,2)*VLOOKUP(A557,MonthFactors,2)*Trend^B557</f>
        <v>565.9530365755586</v>
      </c>
      <c r="H557">
        <f t="shared" si="25"/>
        <v>-17.046963424441401</v>
      </c>
      <c r="I557">
        <f t="shared" si="26"/>
        <v>290.59896199424287</v>
      </c>
    </row>
    <row r="558" spans="1:9" x14ac:dyDescent="0.2">
      <c r="A558" s="4">
        <f t="shared" si="24"/>
        <v>7</v>
      </c>
      <c r="B558" s="4">
        <v>554</v>
      </c>
      <c r="C558" s="5">
        <v>41097</v>
      </c>
      <c r="D558" s="4">
        <v>6.1</v>
      </c>
      <c r="E558" s="4">
        <v>0</v>
      </c>
      <c r="F558" s="4">
        <v>584</v>
      </c>
      <c r="G558">
        <f>Constant2*Display^E558*VLOOKUP(D558,PricePoint_Factors,2)*VLOOKUP(A558,MonthFactors,2)*Trend^B558</f>
        <v>594.6743023174522</v>
      </c>
      <c r="H558">
        <f t="shared" si="25"/>
        <v>10.674302317452202</v>
      </c>
      <c r="I558">
        <f t="shared" si="26"/>
        <v>113.94072996436546</v>
      </c>
    </row>
    <row r="559" spans="1:9" x14ac:dyDescent="0.2">
      <c r="A559" s="4">
        <f t="shared" si="24"/>
        <v>7</v>
      </c>
      <c r="B559" s="4">
        <v>555</v>
      </c>
      <c r="C559" s="5">
        <v>41098</v>
      </c>
      <c r="D559" s="4">
        <v>6.98</v>
      </c>
      <c r="E559" s="4">
        <v>0</v>
      </c>
      <c r="F559" s="4">
        <v>588</v>
      </c>
      <c r="G559">
        <f>Constant2*Display^E559*VLOOKUP(D559,PricePoint_Factors,2)*VLOOKUP(A559,MonthFactors,2)*Trend^B559</f>
        <v>566.10352980722348</v>
      </c>
      <c r="H559">
        <f t="shared" si="25"/>
        <v>-21.896470192776519</v>
      </c>
      <c r="I559">
        <f t="shared" si="26"/>
        <v>479.45540690315056</v>
      </c>
    </row>
    <row r="560" spans="1:9" x14ac:dyDescent="0.2">
      <c r="A560" s="4">
        <f t="shared" si="24"/>
        <v>7</v>
      </c>
      <c r="B560" s="4">
        <v>556</v>
      </c>
      <c r="C560" s="5">
        <v>41099</v>
      </c>
      <c r="D560" s="4">
        <v>6.1</v>
      </c>
      <c r="E560" s="4">
        <v>0</v>
      </c>
      <c r="F560" s="4">
        <v>596</v>
      </c>
      <c r="G560">
        <f>Constant2*Display^E560*VLOOKUP(D560,PricePoint_Factors,2)*VLOOKUP(A560,MonthFactors,2)*Trend^B560</f>
        <v>594.83243285436959</v>
      </c>
      <c r="H560">
        <f t="shared" si="25"/>
        <v>-1.1675671456304144</v>
      </c>
      <c r="I560">
        <f t="shared" si="26"/>
        <v>1.3632130395555533</v>
      </c>
    </row>
    <row r="561" spans="1:9" x14ac:dyDescent="0.2">
      <c r="A561" s="4">
        <f t="shared" si="24"/>
        <v>7</v>
      </c>
      <c r="B561" s="4">
        <v>557</v>
      </c>
      <c r="C561" s="5">
        <v>41100</v>
      </c>
      <c r="D561" s="4">
        <v>7.52</v>
      </c>
      <c r="E561" s="4">
        <v>0</v>
      </c>
      <c r="F561" s="4">
        <v>430</v>
      </c>
      <c r="G561">
        <f>Constant2*Display^E561*VLOOKUP(D561,PricePoint_Factors,2)*VLOOKUP(A561,MonthFactors,2)*Trend^B561</f>
        <v>413.26442597259773</v>
      </c>
      <c r="H561">
        <f t="shared" si="25"/>
        <v>-16.735574027402265</v>
      </c>
      <c r="I561">
        <f t="shared" si="26"/>
        <v>280.07943802666125</v>
      </c>
    </row>
    <row r="562" spans="1:9" x14ac:dyDescent="0.2">
      <c r="A562" s="4">
        <f t="shared" si="24"/>
        <v>7</v>
      </c>
      <c r="B562" s="4">
        <v>558</v>
      </c>
      <c r="C562" s="5">
        <v>41101</v>
      </c>
      <c r="D562" s="4">
        <v>6.98</v>
      </c>
      <c r="E562" s="4">
        <v>0</v>
      </c>
      <c r="F562" s="4">
        <v>575</v>
      </c>
      <c r="G562">
        <f>Constant2*Display^E562*VLOOKUP(D562,PricePoint_Factors,2)*VLOOKUP(A562,MonthFactors,2)*Trend^B562</f>
        <v>566.32934469147847</v>
      </c>
      <c r="H562">
        <f t="shared" si="25"/>
        <v>-8.6706553085215319</v>
      </c>
      <c r="I562">
        <f t="shared" si="26"/>
        <v>75.180263479192618</v>
      </c>
    </row>
    <row r="563" spans="1:9" x14ac:dyDescent="0.2">
      <c r="A563" s="4">
        <f t="shared" si="24"/>
        <v>7</v>
      </c>
      <c r="B563" s="4">
        <v>559</v>
      </c>
      <c r="C563" s="5">
        <v>41102</v>
      </c>
      <c r="D563" s="4">
        <v>6.98</v>
      </c>
      <c r="E563" s="4">
        <v>0</v>
      </c>
      <c r="F563" s="4">
        <v>585</v>
      </c>
      <c r="G563">
        <f>Constant2*Display^E563*VLOOKUP(D563,PricePoint_Factors,2)*VLOOKUP(A563,MonthFactors,2)*Trend^B563</f>
        <v>566.4046363346863</v>
      </c>
      <c r="H563">
        <f t="shared" si="25"/>
        <v>-18.595363665313698</v>
      </c>
      <c r="I563">
        <f t="shared" si="26"/>
        <v>345.78754984526887</v>
      </c>
    </row>
    <row r="564" spans="1:9" x14ac:dyDescent="0.2">
      <c r="A564" s="4">
        <f t="shared" si="24"/>
        <v>7</v>
      </c>
      <c r="B564" s="4">
        <v>560</v>
      </c>
      <c r="C564" s="5">
        <v>41103</v>
      </c>
      <c r="D564" s="4">
        <v>6.2</v>
      </c>
      <c r="E564" s="4">
        <v>0</v>
      </c>
      <c r="F564" s="4">
        <v>576</v>
      </c>
      <c r="G564">
        <f>Constant2*Display^E564*VLOOKUP(D564,PricePoint_Factors,2)*VLOOKUP(A564,MonthFactors,2)*Trend^B564</f>
        <v>585.9993159393282</v>
      </c>
      <c r="H564">
        <f t="shared" si="25"/>
        <v>9.9993159393281985</v>
      </c>
      <c r="I564">
        <f t="shared" si="26"/>
        <v>99.986319254502973</v>
      </c>
    </row>
    <row r="565" spans="1:9" x14ac:dyDescent="0.2">
      <c r="A565" s="4">
        <f t="shared" si="24"/>
        <v>7</v>
      </c>
      <c r="B565" s="4">
        <v>561</v>
      </c>
      <c r="C565" s="5">
        <v>41104</v>
      </c>
      <c r="D565" s="4">
        <v>6.98</v>
      </c>
      <c r="E565" s="4">
        <v>0</v>
      </c>
      <c r="F565" s="4">
        <v>573</v>
      </c>
      <c r="G565">
        <f>Constant2*Display^E565*VLOOKUP(D565,PricePoint_Factors,2)*VLOOKUP(A565,MonthFactors,2)*Trend^B565</f>
        <v>566.55524965176949</v>
      </c>
      <c r="H565">
        <f t="shared" si="25"/>
        <v>-6.4447503482305137</v>
      </c>
      <c r="I565">
        <f t="shared" si="26"/>
        <v>41.534807051017332</v>
      </c>
    </row>
    <row r="566" spans="1:9" x14ac:dyDescent="0.2">
      <c r="A566" s="4">
        <f t="shared" si="24"/>
        <v>7</v>
      </c>
      <c r="B566" s="4">
        <v>562</v>
      </c>
      <c r="C566" s="5">
        <v>41105</v>
      </c>
      <c r="D566" s="4">
        <v>6.98</v>
      </c>
      <c r="E566" s="4">
        <v>1</v>
      </c>
      <c r="F566" s="4">
        <v>628</v>
      </c>
      <c r="G566">
        <f>Constant2*Display^E566*VLOOKUP(D566,PricePoint_Factors,2)*VLOOKUP(A566,MonthFactors,2)*Trend^B566</f>
        <v>629.14506899814228</v>
      </c>
      <c r="H566">
        <f t="shared" si="25"/>
        <v>1.1450689981422784</v>
      </c>
      <c r="I566">
        <f t="shared" si="26"/>
        <v>1.3111830105065612</v>
      </c>
    </row>
    <row r="567" spans="1:9" x14ac:dyDescent="0.2">
      <c r="A567" s="4">
        <f t="shared" si="24"/>
        <v>7</v>
      </c>
      <c r="B567" s="4">
        <v>563</v>
      </c>
      <c r="C567" s="5">
        <v>41106</v>
      </c>
      <c r="D567" s="4">
        <v>5.95</v>
      </c>
      <c r="E567" s="4">
        <v>0</v>
      </c>
      <c r="F567" s="4">
        <v>761</v>
      </c>
      <c r="G567">
        <f>Constant2*Display^E567*VLOOKUP(D567,PricePoint_Factors,2)*VLOOKUP(A567,MonthFactors,2)*Trend^B567</f>
        <v>763.16438344078165</v>
      </c>
      <c r="H567">
        <f t="shared" si="25"/>
        <v>2.1643834407816485</v>
      </c>
      <c r="I567">
        <f t="shared" si="26"/>
        <v>4.6845556787298079</v>
      </c>
    </row>
    <row r="568" spans="1:9" x14ac:dyDescent="0.2">
      <c r="A568" s="4">
        <f t="shared" si="24"/>
        <v>7</v>
      </c>
      <c r="B568" s="4">
        <v>564</v>
      </c>
      <c r="C568" s="5">
        <v>41107</v>
      </c>
      <c r="D568" s="4">
        <v>6.2</v>
      </c>
      <c r="E568" s="4">
        <v>1</v>
      </c>
      <c r="F568" s="4">
        <v>656</v>
      </c>
      <c r="G568">
        <f>Constant2*Display^E568*VLOOKUP(D568,PricePoint_Factors,2)*VLOOKUP(A568,MonthFactors,2)*Trend^B568</f>
        <v>650.99678043411166</v>
      </c>
      <c r="H568">
        <f t="shared" si="25"/>
        <v>-5.0032195658883438</v>
      </c>
      <c r="I568">
        <f t="shared" si="26"/>
        <v>25.032206024487948</v>
      </c>
    </row>
    <row r="569" spans="1:9" x14ac:dyDescent="0.2">
      <c r="A569" s="4">
        <f t="shared" si="24"/>
        <v>7</v>
      </c>
      <c r="B569" s="4">
        <v>565</v>
      </c>
      <c r="C569" s="5">
        <v>41108</v>
      </c>
      <c r="D569" s="4">
        <v>5.95</v>
      </c>
      <c r="E569" s="4">
        <v>0</v>
      </c>
      <c r="F569" s="4">
        <v>749</v>
      </c>
      <c r="G569">
        <f>Constant2*Display^E569*VLOOKUP(D569,PricePoint_Factors,2)*VLOOKUP(A569,MonthFactors,2)*Trend^B569</f>
        <v>763.36731737157288</v>
      </c>
      <c r="H569">
        <f t="shared" si="25"/>
        <v>14.367317371572881</v>
      </c>
      <c r="I569">
        <f t="shared" si="26"/>
        <v>206.41980845549986</v>
      </c>
    </row>
    <row r="570" spans="1:9" x14ac:dyDescent="0.2">
      <c r="A570" s="4">
        <f t="shared" si="24"/>
        <v>7</v>
      </c>
      <c r="B570" s="4">
        <v>566</v>
      </c>
      <c r="C570" s="5">
        <v>41109</v>
      </c>
      <c r="D570" s="4">
        <v>6.2</v>
      </c>
      <c r="E570" s="4">
        <v>0</v>
      </c>
      <c r="F570" s="4">
        <v>570</v>
      </c>
      <c r="G570">
        <f>Constant2*Display^E570*VLOOKUP(D570,PricePoint_Factors,2)*VLOOKUP(A570,MonthFactors,2)*Trend^B570</f>
        <v>586.46691153971301</v>
      </c>
      <c r="H570">
        <f t="shared" si="25"/>
        <v>16.46691153971301</v>
      </c>
      <c r="I570">
        <f t="shared" si="26"/>
        <v>271.15917565673351</v>
      </c>
    </row>
    <row r="571" spans="1:9" x14ac:dyDescent="0.2">
      <c r="A571" s="4">
        <f t="shared" si="24"/>
        <v>7</v>
      </c>
      <c r="B571" s="4">
        <v>567</v>
      </c>
      <c r="C571" s="5">
        <v>41110</v>
      </c>
      <c r="D571" s="4">
        <v>7.52</v>
      </c>
      <c r="E571" s="4">
        <v>0</v>
      </c>
      <c r="F571" s="4">
        <v>411</v>
      </c>
      <c r="G571">
        <f>Constant2*Display^E571*VLOOKUP(D571,PricePoint_Factors,2)*VLOOKUP(A571,MonthFactors,2)*Trend^B571</f>
        <v>413.81417639059435</v>
      </c>
      <c r="H571">
        <f t="shared" si="25"/>
        <v>2.8141763905943549</v>
      </c>
      <c r="I571">
        <f t="shared" si="26"/>
        <v>7.919588757378671</v>
      </c>
    </row>
    <row r="572" spans="1:9" x14ac:dyDescent="0.2">
      <c r="A572" s="4">
        <f t="shared" si="24"/>
        <v>7</v>
      </c>
      <c r="B572" s="4">
        <v>568</v>
      </c>
      <c r="C572" s="5">
        <v>41111</v>
      </c>
      <c r="D572" s="4">
        <v>6.98</v>
      </c>
      <c r="E572" s="4">
        <v>0</v>
      </c>
      <c r="F572" s="4">
        <v>576</v>
      </c>
      <c r="G572">
        <f>Constant2*Display^E572*VLOOKUP(D572,PricePoint_Factors,2)*VLOOKUP(A572,MonthFactors,2)*Trend^B572</f>
        <v>567.08271172333764</v>
      </c>
      <c r="H572">
        <f t="shared" si="25"/>
        <v>-8.9172882766623616</v>
      </c>
      <c r="I572">
        <f t="shared" si="26"/>
        <v>79.51803020909999</v>
      </c>
    </row>
    <row r="573" spans="1:9" x14ac:dyDescent="0.2">
      <c r="A573" s="4">
        <f t="shared" si="24"/>
        <v>7</v>
      </c>
      <c r="B573" s="4">
        <v>569</v>
      </c>
      <c r="C573" s="5">
        <v>41112</v>
      </c>
      <c r="D573" s="4">
        <v>5.95</v>
      </c>
      <c r="E573" s="4">
        <v>0</v>
      </c>
      <c r="F573" s="4">
        <v>751</v>
      </c>
      <c r="G573">
        <f>Constant2*Display^E573*VLOOKUP(D573,PricePoint_Factors,2)*VLOOKUP(A573,MonthFactors,2)*Trend^B573</f>
        <v>763.77334713469907</v>
      </c>
      <c r="H573">
        <f t="shared" si="25"/>
        <v>12.773347134699065</v>
      </c>
      <c r="I573">
        <f t="shared" si="26"/>
        <v>163.15839702352483</v>
      </c>
    </row>
    <row r="574" spans="1:9" x14ac:dyDescent="0.2">
      <c r="A574" s="4">
        <f t="shared" si="24"/>
        <v>7</v>
      </c>
      <c r="B574" s="4">
        <v>570</v>
      </c>
      <c r="C574" s="5">
        <v>41113</v>
      </c>
      <c r="D574" s="4">
        <v>6.98</v>
      </c>
      <c r="E574" s="4">
        <v>0</v>
      </c>
      <c r="F574" s="4">
        <v>584</v>
      </c>
      <c r="G574">
        <f>Constant2*Display^E574*VLOOKUP(D574,PricePoint_Factors,2)*VLOOKUP(A574,MonthFactors,2)*Trend^B574</f>
        <v>567.23350534823794</v>
      </c>
      <c r="H574">
        <f t="shared" si="25"/>
        <v>-16.766494651762059</v>
      </c>
      <c r="I574">
        <f t="shared" si="26"/>
        <v>281.11534290756572</v>
      </c>
    </row>
    <row r="575" spans="1:9" x14ac:dyDescent="0.2">
      <c r="A575" s="4">
        <f t="shared" si="24"/>
        <v>7</v>
      </c>
      <c r="B575" s="4">
        <v>571</v>
      </c>
      <c r="C575" s="5">
        <v>41114</v>
      </c>
      <c r="D575" s="4">
        <v>7.52</v>
      </c>
      <c r="E575" s="4">
        <v>0</v>
      </c>
      <c r="F575" s="4">
        <v>432</v>
      </c>
      <c r="G575">
        <f>Constant2*Display^E575*VLOOKUP(D575,PricePoint_Factors,2)*VLOOKUP(A575,MonthFactors,2)*Trend^B575</f>
        <v>414.03428127089836</v>
      </c>
      <c r="H575">
        <f t="shared" si="25"/>
        <v>-17.965718729101638</v>
      </c>
      <c r="I575">
        <f t="shared" si="26"/>
        <v>322.76704945319341</v>
      </c>
    </row>
    <row r="576" spans="1:9" x14ac:dyDescent="0.2">
      <c r="A576" s="4">
        <f t="shared" si="24"/>
        <v>7</v>
      </c>
      <c r="B576" s="4">
        <v>572</v>
      </c>
      <c r="C576" s="5">
        <v>41115</v>
      </c>
      <c r="D576" s="4">
        <v>5.95</v>
      </c>
      <c r="E576" s="4">
        <v>0</v>
      </c>
      <c r="F576" s="4">
        <v>778</v>
      </c>
      <c r="G576">
        <f>Constant2*Display^E576*VLOOKUP(D576,PricePoint_Factors,2)*VLOOKUP(A576,MonthFactors,2)*Trend^B576</f>
        <v>764.07801117740325</v>
      </c>
      <c r="H576">
        <f t="shared" si="25"/>
        <v>-13.921988822596745</v>
      </c>
      <c r="I576">
        <f t="shared" si="26"/>
        <v>193.82177277650871</v>
      </c>
    </row>
    <row r="577" spans="1:9" x14ac:dyDescent="0.2">
      <c r="A577" s="4">
        <f t="shared" si="24"/>
        <v>7</v>
      </c>
      <c r="B577" s="4">
        <v>573</v>
      </c>
      <c r="C577" s="5">
        <v>41116</v>
      </c>
      <c r="D577" s="4">
        <v>6.2</v>
      </c>
      <c r="E577" s="4">
        <v>0</v>
      </c>
      <c r="F577" s="4">
        <v>590</v>
      </c>
      <c r="G577">
        <f>Constant2*Display^E577*VLOOKUP(D577,PricePoint_Factors,2)*VLOOKUP(A577,MonthFactors,2)*Trend^B577</f>
        <v>587.01291133806808</v>
      </c>
      <c r="H577">
        <f t="shared" si="25"/>
        <v>-2.9870886619319208</v>
      </c>
      <c r="I577">
        <f t="shared" si="26"/>
        <v>8.9226986742422323</v>
      </c>
    </row>
    <row r="578" spans="1:9" x14ac:dyDescent="0.2">
      <c r="A578" s="4">
        <f t="shared" si="24"/>
        <v>7</v>
      </c>
      <c r="B578" s="4">
        <v>574</v>
      </c>
      <c r="C578" s="5">
        <v>41117</v>
      </c>
      <c r="D578" s="4">
        <v>7.32</v>
      </c>
      <c r="E578" s="4">
        <v>0</v>
      </c>
      <c r="F578" s="4">
        <v>428</v>
      </c>
      <c r="G578">
        <f>Constant2*Display^E578*VLOOKUP(D578,PricePoint_Factors,2)*VLOOKUP(A578,MonthFactors,2)*Trend^B578</f>
        <v>430.63102241720111</v>
      </c>
      <c r="H578">
        <f t="shared" si="25"/>
        <v>2.631022417201109</v>
      </c>
      <c r="I578">
        <f t="shared" si="26"/>
        <v>6.9222789598147667</v>
      </c>
    </row>
    <row r="579" spans="1:9" x14ac:dyDescent="0.2">
      <c r="A579" s="4">
        <f t="shared" si="24"/>
        <v>7</v>
      </c>
      <c r="B579" s="4">
        <v>575</v>
      </c>
      <c r="C579" s="5">
        <v>41118</v>
      </c>
      <c r="D579" s="4">
        <v>5.95</v>
      </c>
      <c r="E579" s="4">
        <v>0</v>
      </c>
      <c r="F579" s="4">
        <v>751</v>
      </c>
      <c r="G579">
        <f>Constant2*Display^E579*VLOOKUP(D579,PricePoint_Factors,2)*VLOOKUP(A579,MonthFactors,2)*Trend^B579</f>
        <v>764.38279674854175</v>
      </c>
      <c r="H579">
        <f t="shared" si="25"/>
        <v>13.38279674854175</v>
      </c>
      <c r="I579">
        <f t="shared" si="26"/>
        <v>179.09924881277965</v>
      </c>
    </row>
    <row r="580" spans="1:9" x14ac:dyDescent="0.2">
      <c r="A580" s="4">
        <f t="shared" si="24"/>
        <v>7</v>
      </c>
      <c r="B580" s="4">
        <v>576</v>
      </c>
      <c r="C580" s="5">
        <v>41119</v>
      </c>
      <c r="D580" s="4">
        <v>6.98</v>
      </c>
      <c r="E580" s="4">
        <v>0</v>
      </c>
      <c r="F580" s="4">
        <v>590</v>
      </c>
      <c r="G580">
        <f>Constant2*Display^E580*VLOOKUP(D580,PricePoint_Factors,2)*VLOOKUP(A580,MonthFactors,2)*Trend^B580</f>
        <v>567.68612685184257</v>
      </c>
      <c r="H580">
        <f t="shared" si="25"/>
        <v>-22.313873148157427</v>
      </c>
      <c r="I580">
        <f t="shared" si="26"/>
        <v>497.90893487206102</v>
      </c>
    </row>
    <row r="581" spans="1:9" x14ac:dyDescent="0.2">
      <c r="A581" s="4">
        <f t="shared" si="24"/>
        <v>7</v>
      </c>
      <c r="B581" s="4">
        <v>577</v>
      </c>
      <c r="C581" s="5">
        <v>41120</v>
      </c>
      <c r="D581" s="4">
        <v>6.98</v>
      </c>
      <c r="E581" s="4">
        <v>0</v>
      </c>
      <c r="F581" s="4">
        <v>582</v>
      </c>
      <c r="G581">
        <f>Constant2*Display^E581*VLOOKUP(D581,PricePoint_Factors,2)*VLOOKUP(A581,MonthFactors,2)*Trend^B581</f>
        <v>567.76159887482299</v>
      </c>
      <c r="H581">
        <f t="shared" si="25"/>
        <v>-14.238401125177006</v>
      </c>
      <c r="I581">
        <f t="shared" si="26"/>
        <v>202.73206660144183</v>
      </c>
    </row>
    <row r="582" spans="1:9" x14ac:dyDescent="0.2">
      <c r="A582" s="4">
        <f t="shared" ref="A582:A645" si="27">MONTH(C582)</f>
        <v>7</v>
      </c>
      <c r="B582" s="4">
        <v>578</v>
      </c>
      <c r="C582" s="5">
        <v>41121</v>
      </c>
      <c r="D582" s="4">
        <v>6.98</v>
      </c>
      <c r="E582" s="4">
        <v>0</v>
      </c>
      <c r="F582" s="4">
        <v>565</v>
      </c>
      <c r="G582">
        <f>Constant2*Display^E582*VLOOKUP(D582,PricePoint_Factors,2)*VLOOKUP(A582,MonthFactors,2)*Trend^B582</f>
        <v>567.83708093156315</v>
      </c>
      <c r="H582">
        <f t="shared" ref="H582:H645" si="28">G582-F582</f>
        <v>2.8370809315631504</v>
      </c>
      <c r="I582">
        <f t="shared" ref="I582:I645" si="29">H582^2</f>
        <v>8.049028212239234</v>
      </c>
    </row>
    <row r="583" spans="1:9" x14ac:dyDescent="0.2">
      <c r="A583" s="4">
        <f t="shared" si="27"/>
        <v>8</v>
      </c>
      <c r="B583" s="4">
        <v>579</v>
      </c>
      <c r="C583" s="5">
        <v>41122</v>
      </c>
      <c r="D583" s="4">
        <v>6.98</v>
      </c>
      <c r="E583" s="4">
        <v>1</v>
      </c>
      <c r="F583" s="4">
        <v>643</v>
      </c>
      <c r="G583">
        <f>Constant2*Display^E583*VLOOKUP(D583,PricePoint_Factors,2)*VLOOKUP(A583,MonthFactors,2)*Trend^B583</f>
        <v>630.27842268443976</v>
      </c>
      <c r="H583">
        <f t="shared" si="28"/>
        <v>-12.721577315560239</v>
      </c>
      <c r="I583">
        <f t="shared" si="29"/>
        <v>161.83852939577687</v>
      </c>
    </row>
    <row r="584" spans="1:9" x14ac:dyDescent="0.2">
      <c r="A584" s="4">
        <f t="shared" si="27"/>
        <v>8</v>
      </c>
      <c r="B584" s="4">
        <v>580</v>
      </c>
      <c r="C584" s="5">
        <v>41123</v>
      </c>
      <c r="D584" s="4">
        <v>7.12</v>
      </c>
      <c r="E584" s="4">
        <v>0</v>
      </c>
      <c r="F584" s="4">
        <v>438</v>
      </c>
      <c r="G584">
        <f>Constant2*Display^E584*VLOOKUP(D584,PricePoint_Factors,2)*VLOOKUP(A584,MonthFactors,2)*Trend^B584</f>
        <v>443.98821885485245</v>
      </c>
      <c r="H584">
        <f t="shared" si="28"/>
        <v>5.9882188548524482</v>
      </c>
      <c r="I584">
        <f t="shared" si="29"/>
        <v>35.858765053610369</v>
      </c>
    </row>
    <row r="585" spans="1:9" x14ac:dyDescent="0.2">
      <c r="A585" s="4">
        <f t="shared" si="27"/>
        <v>8</v>
      </c>
      <c r="B585" s="4">
        <v>581</v>
      </c>
      <c r="C585" s="5">
        <v>41124</v>
      </c>
      <c r="D585" s="4">
        <v>7.52</v>
      </c>
      <c r="E585" s="4">
        <v>0</v>
      </c>
      <c r="F585" s="4">
        <v>432</v>
      </c>
      <c r="G585">
        <f>Constant2*Display^E585*VLOOKUP(D585,PricePoint_Factors,2)*VLOOKUP(A585,MonthFactors,2)*Trend^B585</f>
        <v>414.3943298758648</v>
      </c>
      <c r="H585">
        <f t="shared" si="28"/>
        <v>-17.605670124135202</v>
      </c>
      <c r="I585">
        <f t="shared" si="29"/>
        <v>309.9596205198668</v>
      </c>
    </row>
    <row r="586" spans="1:9" x14ac:dyDescent="0.2">
      <c r="A586" s="4">
        <f t="shared" si="27"/>
        <v>8</v>
      </c>
      <c r="B586" s="4">
        <v>582</v>
      </c>
      <c r="C586" s="5">
        <v>41125</v>
      </c>
      <c r="D586" s="4">
        <v>7.52</v>
      </c>
      <c r="E586" s="4">
        <v>0</v>
      </c>
      <c r="F586" s="4">
        <v>422</v>
      </c>
      <c r="G586">
        <f>Constant2*Display^E586*VLOOKUP(D586,PricePoint_Factors,2)*VLOOKUP(A586,MonthFactors,2)*Trend^B586</f>
        <v>414.4494222533387</v>
      </c>
      <c r="H586">
        <f t="shared" si="28"/>
        <v>-7.550577746661304</v>
      </c>
      <c r="I586">
        <f t="shared" si="29"/>
        <v>57.011224308376896</v>
      </c>
    </row>
    <row r="587" spans="1:9" x14ac:dyDescent="0.2">
      <c r="A587" s="4">
        <f t="shared" si="27"/>
        <v>8</v>
      </c>
      <c r="B587" s="4">
        <v>583</v>
      </c>
      <c r="C587" s="5">
        <v>41126</v>
      </c>
      <c r="D587" s="4">
        <v>5.95</v>
      </c>
      <c r="E587" s="4">
        <v>0</v>
      </c>
      <c r="F587" s="4">
        <v>772</v>
      </c>
      <c r="G587">
        <f>Constant2*Display^E587*VLOOKUP(D587,PricePoint_Factors,2)*VLOOKUP(A587,MonthFactors,2)*Trend^B587</f>
        <v>764.84413154610218</v>
      </c>
      <c r="H587">
        <f t="shared" si="28"/>
        <v>-7.1558684538978241</v>
      </c>
      <c r="I587">
        <f t="shared" si="29"/>
        <v>51.206453329490039</v>
      </c>
    </row>
    <row r="588" spans="1:9" x14ac:dyDescent="0.2">
      <c r="A588" s="4">
        <f t="shared" si="27"/>
        <v>8</v>
      </c>
      <c r="B588" s="4">
        <v>584</v>
      </c>
      <c r="C588" s="5">
        <v>41127</v>
      </c>
      <c r="D588" s="4">
        <v>6.2</v>
      </c>
      <c r="E588" s="4">
        <v>0</v>
      </c>
      <c r="F588" s="4">
        <v>586</v>
      </c>
      <c r="G588">
        <f>Constant2*Display^E588*VLOOKUP(D588,PricePoint_Factors,2)*VLOOKUP(A588,MonthFactors,2)*Trend^B588</f>
        <v>587.60149331724631</v>
      </c>
      <c r="H588">
        <f t="shared" si="28"/>
        <v>1.6014933172463088</v>
      </c>
      <c r="I588">
        <f t="shared" si="29"/>
        <v>2.5647808451845866</v>
      </c>
    </row>
    <row r="589" spans="1:9" x14ac:dyDescent="0.2">
      <c r="A589" s="4">
        <f t="shared" si="27"/>
        <v>8</v>
      </c>
      <c r="B589" s="4">
        <v>585</v>
      </c>
      <c r="C589" s="5">
        <v>41128</v>
      </c>
      <c r="D589" s="4">
        <v>6.1</v>
      </c>
      <c r="E589" s="4">
        <v>0</v>
      </c>
      <c r="F589" s="4">
        <v>591</v>
      </c>
      <c r="G589">
        <f>Constant2*Display^E589*VLOOKUP(D589,PricePoint_Factors,2)*VLOOKUP(A589,MonthFactors,2)*Trend^B589</f>
        <v>596.85535249896054</v>
      </c>
      <c r="H589">
        <f t="shared" si="28"/>
        <v>5.8553524989605421</v>
      </c>
      <c r="I589">
        <f t="shared" si="29"/>
        <v>34.285152887083463</v>
      </c>
    </row>
    <row r="590" spans="1:9" x14ac:dyDescent="0.2">
      <c r="A590" s="4">
        <f t="shared" si="27"/>
        <v>8</v>
      </c>
      <c r="B590" s="4">
        <v>586</v>
      </c>
      <c r="C590" s="5">
        <v>41129</v>
      </c>
      <c r="D590" s="4">
        <v>5.95</v>
      </c>
      <c r="E590" s="4">
        <v>0</v>
      </c>
      <c r="F590" s="4">
        <v>738</v>
      </c>
      <c r="G590">
        <f>Constant2*Display^E590*VLOOKUP(D590,PricePoint_Factors,2)*VLOOKUP(A590,MonthFactors,2)*Trend^B590</f>
        <v>765.14922271749458</v>
      </c>
      <c r="H590">
        <f t="shared" si="28"/>
        <v>27.149222717494581</v>
      </c>
      <c r="I590">
        <f t="shared" si="29"/>
        <v>737.08029416412387</v>
      </c>
    </row>
    <row r="591" spans="1:9" x14ac:dyDescent="0.2">
      <c r="A591" s="4">
        <f t="shared" si="27"/>
        <v>8</v>
      </c>
      <c r="B591" s="4">
        <v>587</v>
      </c>
      <c r="C591" s="5">
        <v>41130</v>
      </c>
      <c r="D591" s="4">
        <v>6.98</v>
      </c>
      <c r="E591" s="4">
        <v>0</v>
      </c>
      <c r="F591" s="4">
        <v>558</v>
      </c>
      <c r="G591">
        <f>Constant2*Display^E591*VLOOKUP(D591,PricePoint_Factors,2)*VLOOKUP(A591,MonthFactors,2)*Trend^B591</f>
        <v>568.25533038662127</v>
      </c>
      <c r="H591">
        <f t="shared" si="28"/>
        <v>10.255330386621267</v>
      </c>
      <c r="I591">
        <f t="shared" si="29"/>
        <v>105.17180133875752</v>
      </c>
    </row>
    <row r="592" spans="1:9" x14ac:dyDescent="0.2">
      <c r="A592" s="4">
        <f t="shared" si="27"/>
        <v>8</v>
      </c>
      <c r="B592" s="4">
        <v>588</v>
      </c>
      <c r="C592" s="5">
        <v>41131</v>
      </c>
      <c r="D592" s="4">
        <v>5.95</v>
      </c>
      <c r="E592" s="4">
        <v>0</v>
      </c>
      <c r="F592" s="4">
        <v>771</v>
      </c>
      <c r="G592">
        <f>Constant2*Display^E592*VLOOKUP(D592,PricePoint_Factors,2)*VLOOKUP(A592,MonthFactors,2)*Trend^B592</f>
        <v>765.35268443921166</v>
      </c>
      <c r="H592">
        <f t="shared" si="28"/>
        <v>-5.6473155607883427</v>
      </c>
      <c r="I592">
        <f t="shared" si="29"/>
        <v>31.892173043122153</v>
      </c>
    </row>
    <row r="593" spans="1:9" x14ac:dyDescent="0.2">
      <c r="A593" s="4">
        <f t="shared" si="27"/>
        <v>8</v>
      </c>
      <c r="B593" s="4">
        <v>589</v>
      </c>
      <c r="C593" s="5">
        <v>41132</v>
      </c>
      <c r="D593" s="4">
        <v>5.95</v>
      </c>
      <c r="E593" s="4">
        <v>0</v>
      </c>
      <c r="F593" s="4">
        <v>754</v>
      </c>
      <c r="G593">
        <f>Constant2*Display^E593*VLOOKUP(D593,PricePoint_Factors,2)*VLOOKUP(A593,MonthFactors,2)*Trend^B593</f>
        <v>765.45443558769978</v>
      </c>
      <c r="H593">
        <f t="shared" si="28"/>
        <v>11.454435587699777</v>
      </c>
      <c r="I593">
        <f t="shared" si="29"/>
        <v>131.20409463276314</v>
      </c>
    </row>
    <row r="594" spans="1:9" x14ac:dyDescent="0.2">
      <c r="A594" s="4">
        <f t="shared" si="27"/>
        <v>8</v>
      </c>
      <c r="B594" s="4">
        <v>590</v>
      </c>
      <c r="C594" s="5">
        <v>41133</v>
      </c>
      <c r="D594" s="4">
        <v>6.2</v>
      </c>
      <c r="E594" s="4">
        <v>0</v>
      </c>
      <c r="F594" s="4">
        <v>579</v>
      </c>
      <c r="G594">
        <f>Constant2*Display^E594*VLOOKUP(D594,PricePoint_Factors,2)*VLOOKUP(A594,MonthFactors,2)*Trend^B594</f>
        <v>588.07036736808766</v>
      </c>
      <c r="H594">
        <f t="shared" si="28"/>
        <v>9.0703673680876591</v>
      </c>
      <c r="I594">
        <f t="shared" si="29"/>
        <v>82.271564192069448</v>
      </c>
    </row>
    <row r="595" spans="1:9" x14ac:dyDescent="0.2">
      <c r="A595" s="4">
        <f t="shared" si="27"/>
        <v>8</v>
      </c>
      <c r="B595" s="4">
        <v>591</v>
      </c>
      <c r="C595" s="5">
        <v>41134</v>
      </c>
      <c r="D595" s="4">
        <v>6.98</v>
      </c>
      <c r="E595" s="4">
        <v>1</v>
      </c>
      <c r="F595" s="4">
        <v>624</v>
      </c>
      <c r="G595">
        <f>Constant2*Display^E595*VLOOKUP(D595,PricePoint_Factors,2)*VLOOKUP(A595,MonthFactors,2)*Trend^B595</f>
        <v>631.28467983487246</v>
      </c>
      <c r="H595">
        <f t="shared" si="28"/>
        <v>7.2846798348724633</v>
      </c>
      <c r="I595">
        <f t="shared" si="29"/>
        <v>53.066560296597501</v>
      </c>
    </row>
    <row r="596" spans="1:9" x14ac:dyDescent="0.2">
      <c r="A596" s="4">
        <f t="shared" si="27"/>
        <v>8</v>
      </c>
      <c r="B596" s="4">
        <v>592</v>
      </c>
      <c r="C596" s="5">
        <v>41135</v>
      </c>
      <c r="D596" s="4">
        <v>6.1</v>
      </c>
      <c r="E596" s="4">
        <v>0</v>
      </c>
      <c r="F596" s="4">
        <v>608</v>
      </c>
      <c r="G596">
        <f>Constant2*Display^E596*VLOOKUP(D596,PricePoint_Factors,2)*VLOOKUP(A596,MonthFactors,2)*Trend^B596</f>
        <v>597.41102391997219</v>
      </c>
      <c r="H596">
        <f t="shared" si="28"/>
        <v>-10.588976080027805</v>
      </c>
      <c r="I596">
        <f t="shared" si="29"/>
        <v>112.12641442340103</v>
      </c>
    </row>
    <row r="597" spans="1:9" x14ac:dyDescent="0.2">
      <c r="A597" s="4">
        <f t="shared" si="27"/>
        <v>8</v>
      </c>
      <c r="B597" s="4">
        <v>593</v>
      </c>
      <c r="C597" s="5">
        <v>41136</v>
      </c>
      <c r="D597" s="4">
        <v>7.32</v>
      </c>
      <c r="E597" s="4">
        <v>0</v>
      </c>
      <c r="F597" s="4">
        <v>443</v>
      </c>
      <c r="G597">
        <f>Constant2*Display^E597*VLOOKUP(D597,PricePoint_Factors,2)*VLOOKUP(A597,MonthFactors,2)*Trend^B597</f>
        <v>431.52148506653998</v>
      </c>
      <c r="H597">
        <f t="shared" si="28"/>
        <v>-11.478514933460019</v>
      </c>
      <c r="I597">
        <f t="shared" si="29"/>
        <v>131.75630507766468</v>
      </c>
    </row>
    <row r="598" spans="1:9" x14ac:dyDescent="0.2">
      <c r="A598" s="4">
        <f t="shared" si="27"/>
        <v>8</v>
      </c>
      <c r="B598" s="4">
        <v>594</v>
      </c>
      <c r="C598" s="5">
        <v>41137</v>
      </c>
      <c r="D598" s="4">
        <v>5.95</v>
      </c>
      <c r="E598" s="4">
        <v>0</v>
      </c>
      <c r="F598" s="4">
        <v>777</v>
      </c>
      <c r="G598">
        <f>Constant2*Display^E598*VLOOKUP(D598,PricePoint_Factors,2)*VLOOKUP(A598,MonthFactors,2)*Trend^B598</f>
        <v>765.96339427837393</v>
      </c>
      <c r="H598">
        <f t="shared" si="28"/>
        <v>-11.036605721626074</v>
      </c>
      <c r="I598">
        <f t="shared" si="29"/>
        <v>121.8066658546294</v>
      </c>
    </row>
    <row r="599" spans="1:9" x14ac:dyDescent="0.2">
      <c r="A599" s="4">
        <f t="shared" si="27"/>
        <v>8</v>
      </c>
      <c r="B599" s="4">
        <v>595</v>
      </c>
      <c r="C599" s="5">
        <v>41138</v>
      </c>
      <c r="D599" s="4">
        <v>6.2</v>
      </c>
      <c r="E599" s="4">
        <v>1</v>
      </c>
      <c r="F599" s="4">
        <v>662</v>
      </c>
      <c r="G599">
        <f>Constant2*Display^E599*VLOOKUP(D599,PricePoint_Factors,2)*VLOOKUP(A599,MonthFactors,2)*Trend^B599</f>
        <v>653.38440108728923</v>
      </c>
      <c r="H599">
        <f t="shared" si="28"/>
        <v>-8.6155989127107659</v>
      </c>
      <c r="I599">
        <f t="shared" si="29"/>
        <v>74.228544624702934</v>
      </c>
    </row>
    <row r="600" spans="1:9" x14ac:dyDescent="0.2">
      <c r="A600" s="4">
        <f t="shared" si="27"/>
        <v>8</v>
      </c>
      <c r="B600" s="4">
        <v>596</v>
      </c>
      <c r="C600" s="5">
        <v>41139</v>
      </c>
      <c r="D600" s="4">
        <v>7.12</v>
      </c>
      <c r="E600" s="4">
        <v>1</v>
      </c>
      <c r="F600" s="4">
        <v>475</v>
      </c>
      <c r="G600">
        <f>Constant2*Display^E600*VLOOKUP(D600,PricePoint_Factors,2)*VLOOKUP(A600,MonthFactors,2)*Trend^B600</f>
        <v>494.02165747237564</v>
      </c>
      <c r="H600">
        <f t="shared" si="28"/>
        <v>19.021657472375637</v>
      </c>
      <c r="I600">
        <f t="shared" si="29"/>
        <v>361.82345299638388</v>
      </c>
    </row>
    <row r="601" spans="1:9" x14ac:dyDescent="0.2">
      <c r="A601" s="4">
        <f t="shared" si="27"/>
        <v>8</v>
      </c>
      <c r="B601" s="4">
        <v>597</v>
      </c>
      <c r="C601" s="5">
        <v>41140</v>
      </c>
      <c r="D601" s="4">
        <v>6.98</v>
      </c>
      <c r="E601" s="4">
        <v>0</v>
      </c>
      <c r="F601" s="4">
        <v>581</v>
      </c>
      <c r="G601">
        <f>Constant2*Display^E601*VLOOKUP(D601,PricePoint_Factors,2)*VLOOKUP(A601,MonthFactors,2)*Trend^B601</f>
        <v>569.01125948618937</v>
      </c>
      <c r="H601">
        <f t="shared" si="28"/>
        <v>-11.988740513810626</v>
      </c>
      <c r="I601">
        <f t="shared" si="29"/>
        <v>143.72989910748427</v>
      </c>
    </row>
    <row r="602" spans="1:9" x14ac:dyDescent="0.2">
      <c r="A602" s="4">
        <f t="shared" si="27"/>
        <v>8</v>
      </c>
      <c r="B602" s="4">
        <v>598</v>
      </c>
      <c r="C602" s="5">
        <v>41141</v>
      </c>
      <c r="D602" s="4">
        <v>6.98</v>
      </c>
      <c r="E602" s="4">
        <v>0</v>
      </c>
      <c r="F602" s="4">
        <v>573</v>
      </c>
      <c r="G602">
        <f>Constant2*Display^E602*VLOOKUP(D602,PricePoint_Factors,2)*VLOOKUP(A602,MonthFactors,2)*Trend^B602</f>
        <v>569.08690768124063</v>
      </c>
      <c r="H602">
        <f t="shared" si="28"/>
        <v>-3.913092318759368</v>
      </c>
      <c r="I602">
        <f t="shared" si="29"/>
        <v>15.312291495133568</v>
      </c>
    </row>
    <row r="603" spans="1:9" x14ac:dyDescent="0.2">
      <c r="A603" s="4">
        <f t="shared" si="27"/>
        <v>8</v>
      </c>
      <c r="B603" s="4">
        <v>599</v>
      </c>
      <c r="C603" s="5">
        <v>41142</v>
      </c>
      <c r="D603" s="4">
        <v>6.2</v>
      </c>
      <c r="E603" s="4">
        <v>0</v>
      </c>
      <c r="F603" s="4">
        <v>572</v>
      </c>
      <c r="G603">
        <f>Constant2*Display^E603*VLOOKUP(D603,PricePoint_Factors,2)*VLOOKUP(A603,MonthFactors,2)*Trend^B603</f>
        <v>588.77438004264445</v>
      </c>
      <c r="H603">
        <f t="shared" si="28"/>
        <v>16.774380042644452</v>
      </c>
      <c r="I603">
        <f t="shared" si="29"/>
        <v>281.3798258150685</v>
      </c>
    </row>
    <row r="604" spans="1:9" x14ac:dyDescent="0.2">
      <c r="A604" s="4">
        <f t="shared" si="27"/>
        <v>8</v>
      </c>
      <c r="B604" s="4">
        <v>600</v>
      </c>
      <c r="C604" s="5">
        <v>41143</v>
      </c>
      <c r="D604" s="4">
        <v>6.2</v>
      </c>
      <c r="E604" s="4">
        <v>0</v>
      </c>
      <c r="F604" s="4">
        <v>584</v>
      </c>
      <c r="G604">
        <f>Constant2*Display^E604*VLOOKUP(D604,PricePoint_Factors,2)*VLOOKUP(A604,MonthFactors,2)*Trend^B604</f>
        <v>588.85265568025306</v>
      </c>
      <c r="H604">
        <f t="shared" si="28"/>
        <v>4.8526556802530649</v>
      </c>
      <c r="I604">
        <f t="shared" si="29"/>
        <v>23.548267151092336</v>
      </c>
    </row>
    <row r="605" spans="1:9" x14ac:dyDescent="0.2">
      <c r="A605" s="4">
        <f t="shared" si="27"/>
        <v>8</v>
      </c>
      <c r="B605" s="4">
        <v>601</v>
      </c>
      <c r="C605" s="5">
        <v>41144</v>
      </c>
      <c r="D605" s="4">
        <v>6.2</v>
      </c>
      <c r="E605" s="4">
        <v>0</v>
      </c>
      <c r="F605" s="4">
        <v>575</v>
      </c>
      <c r="G605">
        <f>Constant2*Display^E605*VLOOKUP(D605,PricePoint_Factors,2)*VLOOKUP(A605,MonthFactors,2)*Trend^B605</f>
        <v>588.93094172435281</v>
      </c>
      <c r="H605">
        <f t="shared" si="28"/>
        <v>13.930941724352806</v>
      </c>
      <c r="I605">
        <f t="shared" si="29"/>
        <v>194.07113732731392</v>
      </c>
    </row>
    <row r="606" spans="1:9" x14ac:dyDescent="0.2">
      <c r="A606" s="4">
        <f t="shared" si="27"/>
        <v>8</v>
      </c>
      <c r="B606" s="4">
        <v>602</v>
      </c>
      <c r="C606" s="5">
        <v>41145</v>
      </c>
      <c r="D606" s="4">
        <v>6.98</v>
      </c>
      <c r="E606" s="4">
        <v>0</v>
      </c>
      <c r="F606" s="4">
        <v>580</v>
      </c>
      <c r="G606">
        <f>Constant2*Display^E606*VLOOKUP(D606,PricePoint_Factors,2)*VLOOKUP(A606,MonthFactors,2)*Trend^B606</f>
        <v>569.38960104663067</v>
      </c>
      <c r="H606">
        <f t="shared" si="28"/>
        <v>-10.610398953369327</v>
      </c>
      <c r="I606">
        <f t="shared" si="29"/>
        <v>112.58056594966091</v>
      </c>
    </row>
    <row r="607" spans="1:9" x14ac:dyDescent="0.2">
      <c r="A607" s="4">
        <f t="shared" si="27"/>
        <v>8</v>
      </c>
      <c r="B607" s="4">
        <v>603</v>
      </c>
      <c r="C607" s="5">
        <v>41146</v>
      </c>
      <c r="D607" s="4">
        <v>7.12</v>
      </c>
      <c r="E607" s="4">
        <v>0</v>
      </c>
      <c r="F607" s="4">
        <v>446</v>
      </c>
      <c r="G607">
        <f>Constant2*Display^E607*VLOOKUP(D607,PricePoint_Factors,2)*VLOOKUP(A607,MonthFactors,2)*Trend^B607</f>
        <v>445.34782224091759</v>
      </c>
      <c r="H607">
        <f t="shared" si="28"/>
        <v>-0.65217775908240583</v>
      </c>
      <c r="I607">
        <f t="shared" si="29"/>
        <v>0.42533582944174858</v>
      </c>
    </row>
    <row r="608" spans="1:9" x14ac:dyDescent="0.2">
      <c r="A608" s="4">
        <f t="shared" si="27"/>
        <v>8</v>
      </c>
      <c r="B608" s="4">
        <v>604</v>
      </c>
      <c r="C608" s="5">
        <v>41147</v>
      </c>
      <c r="D608" s="4">
        <v>6.1</v>
      </c>
      <c r="E608" s="4">
        <v>0</v>
      </c>
      <c r="F608" s="4">
        <v>608</v>
      </c>
      <c r="G608">
        <f>Constant2*Display^E608*VLOOKUP(D608,PricePoint_Factors,2)*VLOOKUP(A608,MonthFactors,2)*Trend^B608</f>
        <v>598.36480734794736</v>
      </c>
      <c r="H608">
        <f t="shared" si="28"/>
        <v>-9.6351926520526376</v>
      </c>
      <c r="I608">
        <f t="shared" si="29"/>
        <v>92.836937442169145</v>
      </c>
    </row>
    <row r="609" spans="1:9" x14ac:dyDescent="0.2">
      <c r="A609" s="4">
        <f t="shared" si="27"/>
        <v>8</v>
      </c>
      <c r="B609" s="4">
        <v>605</v>
      </c>
      <c r="C609" s="5">
        <v>41148</v>
      </c>
      <c r="D609" s="4">
        <v>6.1</v>
      </c>
      <c r="E609" s="4">
        <v>1</v>
      </c>
      <c r="F609" s="4">
        <v>672</v>
      </c>
      <c r="G609">
        <f>Constant2*Display^E609*VLOOKUP(D609,PricePoint_Factors,2)*VLOOKUP(A609,MonthFactors,2)*Trend^B609</f>
        <v>664.46876670258121</v>
      </c>
      <c r="H609">
        <f t="shared" si="28"/>
        <v>-7.5312332974187939</v>
      </c>
      <c r="I609">
        <f t="shared" si="29"/>
        <v>56.719474980149556</v>
      </c>
    </row>
    <row r="610" spans="1:9" x14ac:dyDescent="0.2">
      <c r="A610" s="4">
        <f t="shared" si="27"/>
        <v>8</v>
      </c>
      <c r="B610" s="4">
        <v>606</v>
      </c>
      <c r="C610" s="5">
        <v>41149</v>
      </c>
      <c r="D610" s="4">
        <v>6.98</v>
      </c>
      <c r="E610" s="4">
        <v>0</v>
      </c>
      <c r="F610" s="4">
        <v>576</v>
      </c>
      <c r="G610">
        <f>Constant2*Display^E610*VLOOKUP(D610,PricePoint_Factors,2)*VLOOKUP(A610,MonthFactors,2)*Trend^B610</f>
        <v>569.69245541251496</v>
      </c>
      <c r="H610">
        <f t="shared" si="28"/>
        <v>-6.3075445874850402</v>
      </c>
      <c r="I610">
        <f t="shared" si="29"/>
        <v>39.785118723111829</v>
      </c>
    </row>
    <row r="611" spans="1:9" x14ac:dyDescent="0.2">
      <c r="A611" s="4">
        <f t="shared" si="27"/>
        <v>8</v>
      </c>
      <c r="B611" s="4">
        <v>607</v>
      </c>
      <c r="C611" s="5">
        <v>41150</v>
      </c>
      <c r="D611" s="4">
        <v>6.2</v>
      </c>
      <c r="E611" s="4">
        <v>0</v>
      </c>
      <c r="F611" s="4">
        <v>603</v>
      </c>
      <c r="G611">
        <f>Constant2*Display^E611*VLOOKUP(D611,PricePoint_Factors,2)*VLOOKUP(A611,MonthFactors,2)*Trend^B611</f>
        <v>589.40087660275697</v>
      </c>
      <c r="H611">
        <f t="shared" si="28"/>
        <v>-13.599123397243034</v>
      </c>
      <c r="I611">
        <f t="shared" si="29"/>
        <v>184.93615717344292</v>
      </c>
    </row>
    <row r="612" spans="1:9" x14ac:dyDescent="0.2">
      <c r="A612" s="4">
        <f t="shared" si="27"/>
        <v>8</v>
      </c>
      <c r="B612" s="4">
        <v>608</v>
      </c>
      <c r="C612" s="5">
        <v>41151</v>
      </c>
      <c r="D612" s="4">
        <v>6.1</v>
      </c>
      <c r="E612" s="4">
        <v>0</v>
      </c>
      <c r="F612" s="4">
        <v>603</v>
      </c>
      <c r="G612">
        <f>Constant2*Display^E612*VLOOKUP(D612,PricePoint_Factors,2)*VLOOKUP(A612,MonthFactors,2)*Trend^B612</f>
        <v>598.68307342439778</v>
      </c>
      <c r="H612">
        <f t="shared" si="28"/>
        <v>-4.3169265756022241</v>
      </c>
      <c r="I612">
        <f t="shared" si="29"/>
        <v>18.635855059140745</v>
      </c>
    </row>
    <row r="613" spans="1:9" x14ac:dyDescent="0.2">
      <c r="A613" s="4">
        <f t="shared" si="27"/>
        <v>8</v>
      </c>
      <c r="B613" s="4">
        <v>609</v>
      </c>
      <c r="C613" s="5">
        <v>41152</v>
      </c>
      <c r="D613" s="4">
        <v>5.95</v>
      </c>
      <c r="E613" s="4">
        <v>0</v>
      </c>
      <c r="F613" s="4">
        <v>766</v>
      </c>
      <c r="G613">
        <f>Constant2*Display^E613*VLOOKUP(D613,PricePoint_Factors,2)*VLOOKUP(A613,MonthFactors,2)*Trend^B613</f>
        <v>767.49230172246234</v>
      </c>
      <c r="H613">
        <f t="shared" si="28"/>
        <v>1.4923017224623436</v>
      </c>
      <c r="I613">
        <f t="shared" si="29"/>
        <v>2.2269644308640775</v>
      </c>
    </row>
    <row r="614" spans="1:9" x14ac:dyDescent="0.2">
      <c r="A614" s="4">
        <f t="shared" si="27"/>
        <v>9</v>
      </c>
      <c r="B614" s="4">
        <v>610</v>
      </c>
      <c r="C614" s="5">
        <v>41153</v>
      </c>
      <c r="D614" s="4">
        <v>7.12</v>
      </c>
      <c r="E614" s="4">
        <v>0</v>
      </c>
      <c r="F614" s="4">
        <v>439</v>
      </c>
      <c r="G614">
        <f>Constant2*Display^E614*VLOOKUP(D614,PricePoint_Factors,2)*VLOOKUP(A614,MonthFactors,2)*Trend^B614</f>
        <v>444.62568826695815</v>
      </c>
      <c r="H614">
        <f t="shared" si="28"/>
        <v>5.6256882669581501</v>
      </c>
      <c r="I614">
        <f t="shared" si="29"/>
        <v>31.648368476990594</v>
      </c>
    </row>
    <row r="615" spans="1:9" x14ac:dyDescent="0.2">
      <c r="A615" s="4">
        <f t="shared" si="27"/>
        <v>9</v>
      </c>
      <c r="B615" s="4">
        <v>611</v>
      </c>
      <c r="C615" s="5">
        <v>41154</v>
      </c>
      <c r="D615" s="4">
        <v>6.1</v>
      </c>
      <c r="E615" s="4">
        <v>1</v>
      </c>
      <c r="F615" s="4">
        <v>659</v>
      </c>
      <c r="G615">
        <f>Constant2*Display^E615*VLOOKUP(D615,PricePoint_Factors,2)*VLOOKUP(A615,MonthFactors,2)*Trend^B615</f>
        <v>663.30314290279591</v>
      </c>
      <c r="H615">
        <f t="shared" si="28"/>
        <v>4.3031429027959121</v>
      </c>
      <c r="I615">
        <f t="shared" si="29"/>
        <v>18.51703884188283</v>
      </c>
    </row>
    <row r="616" spans="1:9" x14ac:dyDescent="0.2">
      <c r="A616" s="4">
        <f t="shared" si="27"/>
        <v>9</v>
      </c>
      <c r="B616" s="4">
        <v>612</v>
      </c>
      <c r="C616" s="5">
        <v>41155</v>
      </c>
      <c r="D616" s="4">
        <v>7.12</v>
      </c>
      <c r="E616" s="4">
        <v>1</v>
      </c>
      <c r="F616" s="4">
        <v>497</v>
      </c>
      <c r="G616">
        <f>Constant2*Display^E616*VLOOKUP(D616,PricePoint_Factors,2)*VLOOKUP(A616,MonthFactors,2)*Trend^B616</f>
        <v>493.81106119445479</v>
      </c>
      <c r="H616">
        <f t="shared" si="28"/>
        <v>-3.1889388055452059</v>
      </c>
      <c r="I616">
        <f t="shared" si="29"/>
        <v>10.169330705512085</v>
      </c>
    </row>
    <row r="617" spans="1:9" x14ac:dyDescent="0.2">
      <c r="A617" s="4">
        <f t="shared" si="27"/>
        <v>9</v>
      </c>
      <c r="B617" s="4">
        <v>613</v>
      </c>
      <c r="C617" s="5">
        <v>41156</v>
      </c>
      <c r="D617" s="4">
        <v>6.98</v>
      </c>
      <c r="E617" s="4">
        <v>0</v>
      </c>
      <c r="F617" s="4">
        <v>586</v>
      </c>
      <c r="G617">
        <f>Constant2*Display^E617*VLOOKUP(D617,PricePoint_Factors,2)*VLOOKUP(A617,MonthFactors,2)*Trend^B617</f>
        <v>568.76869592337744</v>
      </c>
      <c r="H617">
        <f t="shared" si="28"/>
        <v>-17.231304076622564</v>
      </c>
      <c r="I617">
        <f t="shared" si="29"/>
        <v>296.91784018102942</v>
      </c>
    </row>
    <row r="618" spans="1:9" x14ac:dyDescent="0.2">
      <c r="A618" s="4">
        <f t="shared" si="27"/>
        <v>9</v>
      </c>
      <c r="B618" s="4">
        <v>614</v>
      </c>
      <c r="C618" s="5">
        <v>41157</v>
      </c>
      <c r="D618" s="4">
        <v>6.98</v>
      </c>
      <c r="E618" s="4">
        <v>1</v>
      </c>
      <c r="F618" s="4">
        <v>626</v>
      </c>
      <c r="G618">
        <f>Constant2*Display^E618*VLOOKUP(D618,PricePoint_Factors,2)*VLOOKUP(A618,MonthFactors,2)*Trend^B618</f>
        <v>631.60304429380903</v>
      </c>
      <c r="H618">
        <f t="shared" si="28"/>
        <v>5.6030442938090346</v>
      </c>
      <c r="I618">
        <f t="shared" si="29"/>
        <v>31.394105358385982</v>
      </c>
    </row>
    <row r="619" spans="1:9" x14ac:dyDescent="0.2">
      <c r="A619" s="4">
        <f t="shared" si="27"/>
        <v>9</v>
      </c>
      <c r="B619" s="4">
        <v>615</v>
      </c>
      <c r="C619" s="5">
        <v>41158</v>
      </c>
      <c r="D619" s="4">
        <v>6.1</v>
      </c>
      <c r="E619" s="4">
        <v>0</v>
      </c>
      <c r="F619" s="4">
        <v>595</v>
      </c>
      <c r="G619">
        <f>Constant2*Display^E619*VLOOKUP(D619,PricePoint_Factors,2)*VLOOKUP(A619,MonthFactors,2)*Trend^B619</f>
        <v>597.71230548670167</v>
      </c>
      <c r="H619">
        <f t="shared" si="28"/>
        <v>2.7123054867016663</v>
      </c>
      <c r="I619">
        <f t="shared" si="29"/>
        <v>7.3566010531919623</v>
      </c>
    </row>
    <row r="620" spans="1:9" x14ac:dyDescent="0.2">
      <c r="A620" s="4">
        <f t="shared" si="27"/>
        <v>9</v>
      </c>
      <c r="B620" s="4">
        <v>616</v>
      </c>
      <c r="C620" s="5">
        <v>41159</v>
      </c>
      <c r="D620" s="4">
        <v>7.12</v>
      </c>
      <c r="E620" s="4">
        <v>0</v>
      </c>
      <c r="F620" s="4">
        <v>444</v>
      </c>
      <c r="G620">
        <f>Constant2*Display^E620*VLOOKUP(D620,PricePoint_Factors,2)*VLOOKUP(A620,MonthFactors,2)*Trend^B620</f>
        <v>444.98047539724428</v>
      </c>
      <c r="H620">
        <f t="shared" si="28"/>
        <v>0.98047539724427679</v>
      </c>
      <c r="I620">
        <f t="shared" si="29"/>
        <v>0.9613320046013224</v>
      </c>
    </row>
    <row r="621" spans="1:9" x14ac:dyDescent="0.2">
      <c r="A621" s="4">
        <f t="shared" si="27"/>
        <v>9</v>
      </c>
      <c r="B621" s="4">
        <v>617</v>
      </c>
      <c r="C621" s="5">
        <v>41160</v>
      </c>
      <c r="D621" s="4">
        <v>5.95</v>
      </c>
      <c r="E621" s="4">
        <v>0</v>
      </c>
      <c r="F621" s="4">
        <v>741</v>
      </c>
      <c r="G621">
        <f>Constant2*Display^E621*VLOOKUP(D621,PricePoint_Factors,2)*VLOOKUP(A621,MonthFactors,2)*Trend^B621</f>
        <v>766.34967883330501</v>
      </c>
      <c r="H621">
        <f t="shared" si="28"/>
        <v>25.349678833305006</v>
      </c>
      <c r="I621">
        <f t="shared" si="29"/>
        <v>642.60621695171187</v>
      </c>
    </row>
    <row r="622" spans="1:9" x14ac:dyDescent="0.2">
      <c r="A622" s="4">
        <f t="shared" si="27"/>
        <v>9</v>
      </c>
      <c r="B622" s="4">
        <v>618</v>
      </c>
      <c r="C622" s="5">
        <v>41161</v>
      </c>
      <c r="D622" s="4">
        <v>5.95</v>
      </c>
      <c r="E622" s="4">
        <v>0</v>
      </c>
      <c r="F622" s="4">
        <v>744</v>
      </c>
      <c r="G622">
        <f>Constant2*Display^E622*VLOOKUP(D622,PricePoint_Factors,2)*VLOOKUP(A622,MonthFactors,2)*Trend^B622</f>
        <v>766.4515625289531</v>
      </c>
      <c r="H622">
        <f t="shared" si="28"/>
        <v>22.451562528953104</v>
      </c>
      <c r="I622">
        <f t="shared" si="29"/>
        <v>504.07265999149109</v>
      </c>
    </row>
    <row r="623" spans="1:9" x14ac:dyDescent="0.2">
      <c r="A623" s="4">
        <f t="shared" si="27"/>
        <v>9</v>
      </c>
      <c r="B623" s="4">
        <v>619</v>
      </c>
      <c r="C623" s="5">
        <v>41162</v>
      </c>
      <c r="D623" s="4">
        <v>6.98</v>
      </c>
      <c r="E623" s="4">
        <v>0</v>
      </c>
      <c r="F623" s="4">
        <v>563</v>
      </c>
      <c r="G623">
        <f>Constant2*Display^E623*VLOOKUP(D623,PricePoint_Factors,2)*VLOOKUP(A623,MonthFactors,2)*Trend^B623</f>
        <v>569.2225424256111</v>
      </c>
      <c r="H623">
        <f t="shared" si="28"/>
        <v>6.2225424256110955</v>
      </c>
      <c r="I623">
        <f t="shared" si="29"/>
        <v>38.720034238530019</v>
      </c>
    </row>
    <row r="624" spans="1:9" x14ac:dyDescent="0.2">
      <c r="A624" s="4">
        <f t="shared" si="27"/>
        <v>9</v>
      </c>
      <c r="B624" s="4">
        <v>620</v>
      </c>
      <c r="C624" s="5">
        <v>41163</v>
      </c>
      <c r="D624" s="4">
        <v>6.98</v>
      </c>
      <c r="E624" s="4">
        <v>0</v>
      </c>
      <c r="F624" s="4">
        <v>568</v>
      </c>
      <c r="G624">
        <f>Constant2*Display^E624*VLOOKUP(D624,PricePoint_Factors,2)*VLOOKUP(A624,MonthFactors,2)*Trend^B624</f>
        <v>569.29821871004151</v>
      </c>
      <c r="H624">
        <f t="shared" si="28"/>
        <v>1.2982187100415103</v>
      </c>
      <c r="I624">
        <f t="shared" si="29"/>
        <v>1.6853718191018432</v>
      </c>
    </row>
    <row r="625" spans="1:9" x14ac:dyDescent="0.2">
      <c r="A625" s="4">
        <f t="shared" si="27"/>
        <v>9</v>
      </c>
      <c r="B625" s="4">
        <v>621</v>
      </c>
      <c r="C625" s="5">
        <v>41164</v>
      </c>
      <c r="D625" s="4">
        <v>7.32</v>
      </c>
      <c r="E625" s="4">
        <v>1</v>
      </c>
      <c r="F625" s="4">
        <v>472</v>
      </c>
      <c r="G625">
        <f>Constant2*Display^E625*VLOOKUP(D625,PricePoint_Factors,2)*VLOOKUP(A625,MonthFactors,2)*Trend^B625</f>
        <v>479.69020921268856</v>
      </c>
      <c r="H625">
        <f t="shared" si="28"/>
        <v>7.6902092126885577</v>
      </c>
      <c r="I625">
        <f t="shared" si="29"/>
        <v>59.13931773491997</v>
      </c>
    </row>
    <row r="626" spans="1:9" x14ac:dyDescent="0.2">
      <c r="A626" s="4">
        <f t="shared" si="27"/>
        <v>9</v>
      </c>
      <c r="B626" s="4">
        <v>622</v>
      </c>
      <c r="C626" s="5">
        <v>41165</v>
      </c>
      <c r="D626" s="4">
        <v>7.52</v>
      </c>
      <c r="E626" s="4">
        <v>0</v>
      </c>
      <c r="F626" s="4">
        <v>433</v>
      </c>
      <c r="G626">
        <f>Constant2*Display^E626*VLOOKUP(D626,PricePoint_Factors,2)*VLOOKUP(A626,MonthFactors,2)*Trend^B626</f>
        <v>415.59659881037118</v>
      </c>
      <c r="H626">
        <f t="shared" si="28"/>
        <v>-17.403401189628823</v>
      </c>
      <c r="I626">
        <f t="shared" si="29"/>
        <v>302.87837296717396</v>
      </c>
    </row>
    <row r="627" spans="1:9" x14ac:dyDescent="0.2">
      <c r="A627" s="4">
        <f t="shared" si="27"/>
        <v>9</v>
      </c>
      <c r="B627" s="4">
        <v>623</v>
      </c>
      <c r="C627" s="5">
        <v>41166</v>
      </c>
      <c r="D627" s="4">
        <v>5.95</v>
      </c>
      <c r="E627" s="4">
        <v>1</v>
      </c>
      <c r="F627" s="4">
        <v>819</v>
      </c>
      <c r="G627">
        <f>Constant2*Display^E627*VLOOKUP(D627,PricePoint_Factors,2)*VLOOKUP(A627,MonthFactors,2)*Trend^B627</f>
        <v>851.57750319349395</v>
      </c>
      <c r="H627">
        <f t="shared" si="28"/>
        <v>32.577503193493953</v>
      </c>
      <c r="I627">
        <f t="shared" si="29"/>
        <v>1061.2937143221088</v>
      </c>
    </row>
    <row r="628" spans="1:9" x14ac:dyDescent="0.2">
      <c r="A628" s="4">
        <f t="shared" si="27"/>
        <v>9</v>
      </c>
      <c r="B628" s="4">
        <v>624</v>
      </c>
      <c r="C628" s="5">
        <v>41167</v>
      </c>
      <c r="D628" s="4">
        <v>7.32</v>
      </c>
      <c r="E628" s="4">
        <v>0</v>
      </c>
      <c r="F628" s="4">
        <v>446</v>
      </c>
      <c r="G628">
        <f>Constant2*Display^E628*VLOOKUP(D628,PricePoint_Factors,2)*VLOOKUP(A628,MonthFactors,2)*Trend^B628</f>
        <v>432.19850673822373</v>
      </c>
      <c r="H628">
        <f t="shared" si="28"/>
        <v>-13.801493261776272</v>
      </c>
      <c r="I628">
        <f t="shared" si="29"/>
        <v>190.48121625485587</v>
      </c>
    </row>
    <row r="629" spans="1:9" x14ac:dyDescent="0.2">
      <c r="A629" s="4">
        <f t="shared" si="27"/>
        <v>9</v>
      </c>
      <c r="B629" s="4">
        <v>625</v>
      </c>
      <c r="C629" s="5">
        <v>41168</v>
      </c>
      <c r="D629" s="4">
        <v>6.2</v>
      </c>
      <c r="E629" s="4">
        <v>0</v>
      </c>
      <c r="F629" s="4">
        <v>589</v>
      </c>
      <c r="G629">
        <f>Constant2*Display^E629*VLOOKUP(D629,PricePoint_Factors,2)*VLOOKUP(A629,MonthFactors,2)*Trend^B629</f>
        <v>589.30628262142579</v>
      </c>
      <c r="H629">
        <f t="shared" si="28"/>
        <v>0.30628262142579388</v>
      </c>
      <c r="I629">
        <f t="shared" si="29"/>
        <v>9.380904418745617E-2</v>
      </c>
    </row>
    <row r="630" spans="1:9" x14ac:dyDescent="0.2">
      <c r="A630" s="4">
        <f t="shared" si="27"/>
        <v>9</v>
      </c>
      <c r="B630" s="4">
        <v>626</v>
      </c>
      <c r="C630" s="5">
        <v>41169</v>
      </c>
      <c r="D630" s="4">
        <v>6.98</v>
      </c>
      <c r="E630" s="4">
        <v>0</v>
      </c>
      <c r="F630" s="4">
        <v>577</v>
      </c>
      <c r="G630">
        <f>Constant2*Display^E630*VLOOKUP(D630,PricePoint_Factors,2)*VLOOKUP(A630,MonthFactors,2)*Trend^B630</f>
        <v>569.75248774267527</v>
      </c>
      <c r="H630">
        <f t="shared" si="28"/>
        <v>-7.247512257324729</v>
      </c>
      <c r="I630">
        <f t="shared" si="29"/>
        <v>52.526433920072186</v>
      </c>
    </row>
    <row r="631" spans="1:9" x14ac:dyDescent="0.2">
      <c r="A631" s="4">
        <f t="shared" si="27"/>
        <v>9</v>
      </c>
      <c r="B631" s="4">
        <v>627</v>
      </c>
      <c r="C631" s="5">
        <v>41170</v>
      </c>
      <c r="D631" s="4">
        <v>7.12</v>
      </c>
      <c r="E631" s="4">
        <v>0</v>
      </c>
      <c r="F631" s="4">
        <v>456</v>
      </c>
      <c r="G631">
        <f>Constant2*Display^E631*VLOOKUP(D631,PricePoint_Factors,2)*VLOOKUP(A631,MonthFactors,2)*Trend^B631</f>
        <v>445.63165390820939</v>
      </c>
      <c r="H631">
        <f t="shared" si="28"/>
        <v>-10.368346091790613</v>
      </c>
      <c r="I631">
        <f t="shared" si="29"/>
        <v>107.50260067914968</v>
      </c>
    </row>
    <row r="632" spans="1:9" x14ac:dyDescent="0.2">
      <c r="A632" s="4">
        <f t="shared" si="27"/>
        <v>9</v>
      </c>
      <c r="B632" s="4">
        <v>628</v>
      </c>
      <c r="C632" s="5">
        <v>41171</v>
      </c>
      <c r="D632" s="4">
        <v>6.1</v>
      </c>
      <c r="E632" s="4">
        <v>0</v>
      </c>
      <c r="F632" s="4">
        <v>615</v>
      </c>
      <c r="G632">
        <f>Constant2*Display^E632*VLOOKUP(D632,PricePoint_Factors,2)*VLOOKUP(A632,MonthFactors,2)*Trend^B632</f>
        <v>598.74616069119202</v>
      </c>
      <c r="H632">
        <f t="shared" si="28"/>
        <v>-16.253839308807983</v>
      </c>
      <c r="I632">
        <f t="shared" si="29"/>
        <v>264.18729227655155</v>
      </c>
    </row>
    <row r="633" spans="1:9" x14ac:dyDescent="0.2">
      <c r="A633" s="4">
        <f t="shared" si="27"/>
        <v>9</v>
      </c>
      <c r="B633" s="4">
        <v>629</v>
      </c>
      <c r="C633" s="5">
        <v>41172</v>
      </c>
      <c r="D633" s="4">
        <v>7.32</v>
      </c>
      <c r="E633" s="4">
        <v>0</v>
      </c>
      <c r="F633" s="4">
        <v>444</v>
      </c>
      <c r="G633">
        <f>Constant2*Display^E633*VLOOKUP(D633,PricePoint_Factors,2)*VLOOKUP(A633,MonthFactors,2)*Trend^B633</f>
        <v>432.48588006297541</v>
      </c>
      <c r="H633">
        <f t="shared" si="28"/>
        <v>-11.514119937024589</v>
      </c>
      <c r="I633">
        <f t="shared" si="29"/>
        <v>132.57495792418712</v>
      </c>
    </row>
    <row r="634" spans="1:9" x14ac:dyDescent="0.2">
      <c r="A634" s="4">
        <f t="shared" si="27"/>
        <v>9</v>
      </c>
      <c r="B634" s="4">
        <v>630</v>
      </c>
      <c r="C634" s="5">
        <v>41173</v>
      </c>
      <c r="D634" s="4">
        <v>6.98</v>
      </c>
      <c r="E634" s="4">
        <v>0</v>
      </c>
      <c r="F634" s="4">
        <v>582</v>
      </c>
      <c r="G634">
        <f>Constant2*Display^E634*VLOOKUP(D634,PricePoint_Factors,2)*VLOOKUP(A634,MonthFactors,2)*Trend^B634</f>
        <v>570.0555351254676</v>
      </c>
      <c r="H634">
        <f t="shared" si="28"/>
        <v>-11.9444648745324</v>
      </c>
      <c r="I634">
        <f t="shared" si="29"/>
        <v>142.67024113893831</v>
      </c>
    </row>
    <row r="635" spans="1:9" x14ac:dyDescent="0.2">
      <c r="A635" s="4">
        <f t="shared" si="27"/>
        <v>9</v>
      </c>
      <c r="B635" s="4">
        <v>631</v>
      </c>
      <c r="C635" s="5">
        <v>41174</v>
      </c>
      <c r="D635" s="4">
        <v>7.32</v>
      </c>
      <c r="E635" s="4">
        <v>0</v>
      </c>
      <c r="F635" s="4">
        <v>440</v>
      </c>
      <c r="G635">
        <f>Constant2*Display^E635*VLOOKUP(D635,PricePoint_Factors,2)*VLOOKUP(A635,MonthFactors,2)*Trend^B635</f>
        <v>432.60088288747448</v>
      </c>
      <c r="H635">
        <f t="shared" si="28"/>
        <v>-7.3991171125255164</v>
      </c>
      <c r="I635">
        <f t="shared" si="29"/>
        <v>54.746934044867935</v>
      </c>
    </row>
    <row r="636" spans="1:9" x14ac:dyDescent="0.2">
      <c r="A636" s="4">
        <f t="shared" si="27"/>
        <v>9</v>
      </c>
      <c r="B636" s="4">
        <v>632</v>
      </c>
      <c r="C636" s="5">
        <v>41175</v>
      </c>
      <c r="D636" s="4">
        <v>7.52</v>
      </c>
      <c r="E636" s="4">
        <v>1</v>
      </c>
      <c r="F636" s="4">
        <v>478</v>
      </c>
      <c r="G636">
        <f>Constant2*Display^E636*VLOOKUP(D636,PricePoint_Factors,2)*VLOOKUP(A636,MonthFactors,2)*Trend^B636</f>
        <v>462.06185954050608</v>
      </c>
      <c r="H636">
        <f t="shared" si="28"/>
        <v>-15.938140459493923</v>
      </c>
      <c r="I636">
        <f t="shared" si="29"/>
        <v>254.02432130655714</v>
      </c>
    </row>
    <row r="637" spans="1:9" x14ac:dyDescent="0.2">
      <c r="A637" s="4">
        <f t="shared" si="27"/>
        <v>9</v>
      </c>
      <c r="B637" s="4">
        <v>633</v>
      </c>
      <c r="C637" s="5">
        <v>41176</v>
      </c>
      <c r="D637" s="4">
        <v>6.1</v>
      </c>
      <c r="E637" s="4">
        <v>0</v>
      </c>
      <c r="F637" s="4">
        <v>616</v>
      </c>
      <c r="G637">
        <f>Constant2*Display^E637*VLOOKUP(D637,PricePoint_Factors,2)*VLOOKUP(A637,MonthFactors,2)*Trend^B637</f>
        <v>599.14427329962928</v>
      </c>
      <c r="H637">
        <f t="shared" si="28"/>
        <v>-16.855726700370724</v>
      </c>
      <c r="I637">
        <f t="shared" si="29"/>
        <v>284.11552259759054</v>
      </c>
    </row>
    <row r="638" spans="1:9" x14ac:dyDescent="0.2">
      <c r="A638" s="4">
        <f t="shared" si="27"/>
        <v>9</v>
      </c>
      <c r="B638" s="4">
        <v>634</v>
      </c>
      <c r="C638" s="5">
        <v>41177</v>
      </c>
      <c r="D638" s="4">
        <v>7.32</v>
      </c>
      <c r="E638" s="4">
        <v>0</v>
      </c>
      <c r="F638" s="4">
        <v>432</v>
      </c>
      <c r="G638">
        <f>Constant2*Display^E638*VLOOKUP(D638,PricePoint_Factors,2)*VLOOKUP(A638,MonthFactors,2)*Trend^B638</f>
        <v>432.77344446526791</v>
      </c>
      <c r="H638">
        <f t="shared" si="28"/>
        <v>0.77344446526791444</v>
      </c>
      <c r="I638">
        <f t="shared" si="29"/>
        <v>0.59821634085357012</v>
      </c>
    </row>
    <row r="639" spans="1:9" x14ac:dyDescent="0.2">
      <c r="A639" s="4">
        <f t="shared" si="27"/>
        <v>9</v>
      </c>
      <c r="B639" s="4">
        <v>635</v>
      </c>
      <c r="C639" s="5">
        <v>41178</v>
      </c>
      <c r="D639" s="4">
        <v>6.98</v>
      </c>
      <c r="E639" s="4">
        <v>0</v>
      </c>
      <c r="F639" s="4">
        <v>592</v>
      </c>
      <c r="G639">
        <f>Constant2*Display^E639*VLOOKUP(D639,PricePoint_Factors,2)*VLOOKUP(A639,MonthFactors,2)*Trend^B639</f>
        <v>570.43457103574508</v>
      </c>
      <c r="H639">
        <f t="shared" si="28"/>
        <v>-21.56542896425492</v>
      </c>
      <c r="I639">
        <f t="shared" si="29"/>
        <v>465.06772641232504</v>
      </c>
    </row>
    <row r="640" spans="1:9" x14ac:dyDescent="0.2">
      <c r="A640" s="4">
        <f t="shared" si="27"/>
        <v>9</v>
      </c>
      <c r="B640" s="4">
        <v>636</v>
      </c>
      <c r="C640" s="5">
        <v>41179</v>
      </c>
      <c r="D640" s="4">
        <v>7.52</v>
      </c>
      <c r="E640" s="4">
        <v>0</v>
      </c>
      <c r="F640" s="4">
        <v>428</v>
      </c>
      <c r="G640">
        <f>Constant2*Display^E640*VLOOKUP(D640,PricePoint_Factors,2)*VLOOKUP(A640,MonthFactors,2)*Trend^B640</f>
        <v>416.37079862879733</v>
      </c>
      <c r="H640">
        <f t="shared" si="28"/>
        <v>-11.629201371202669</v>
      </c>
      <c r="I640">
        <f t="shared" si="29"/>
        <v>135.23832453198204</v>
      </c>
    </row>
    <row r="641" spans="1:9" x14ac:dyDescent="0.2">
      <c r="A641" s="4">
        <f t="shared" si="27"/>
        <v>9</v>
      </c>
      <c r="B641" s="4">
        <v>637</v>
      </c>
      <c r="C641" s="5">
        <v>41180</v>
      </c>
      <c r="D641" s="4">
        <v>7.52</v>
      </c>
      <c r="E641" s="4">
        <v>0</v>
      </c>
      <c r="F641" s="4">
        <v>435</v>
      </c>
      <c r="G641">
        <f>Constant2*Display^E641*VLOOKUP(D641,PricePoint_Factors,2)*VLOOKUP(A641,MonthFactors,2)*Trend^B641</f>
        <v>416.42615377135945</v>
      </c>
      <c r="H641">
        <f t="shared" si="28"/>
        <v>-18.573846228640548</v>
      </c>
      <c r="I641">
        <f t="shared" si="29"/>
        <v>344.98776372518472</v>
      </c>
    </row>
    <row r="642" spans="1:9" x14ac:dyDescent="0.2">
      <c r="A642" s="4">
        <f t="shared" si="27"/>
        <v>9</v>
      </c>
      <c r="B642" s="4">
        <v>638</v>
      </c>
      <c r="C642" s="5">
        <v>41181</v>
      </c>
      <c r="D642" s="4">
        <v>7.52</v>
      </c>
      <c r="E642" s="4">
        <v>0</v>
      </c>
      <c r="F642" s="4">
        <v>435</v>
      </c>
      <c r="G642">
        <f>Constant2*Display^E642*VLOOKUP(D642,PricePoint_Factors,2)*VLOOKUP(A642,MonthFactors,2)*Trend^B642</f>
        <v>416.48151627320755</v>
      </c>
      <c r="H642">
        <f t="shared" si="28"/>
        <v>-18.518483726792454</v>
      </c>
      <c r="I642">
        <f t="shared" si="29"/>
        <v>342.93423953947695</v>
      </c>
    </row>
    <row r="643" spans="1:9" x14ac:dyDescent="0.2">
      <c r="A643" s="4">
        <f t="shared" si="27"/>
        <v>9</v>
      </c>
      <c r="B643" s="4">
        <v>639</v>
      </c>
      <c r="C643" s="5">
        <v>41182</v>
      </c>
      <c r="D643" s="4">
        <v>6.1</v>
      </c>
      <c r="E643" s="4">
        <v>0</v>
      </c>
      <c r="F643" s="4">
        <v>617</v>
      </c>
      <c r="G643">
        <f>Constant2*Display^E643*VLOOKUP(D643,PricePoint_Factors,2)*VLOOKUP(A643,MonthFactors,2)*Trend^B643</f>
        <v>599.62235786145425</v>
      </c>
      <c r="H643">
        <f t="shared" si="28"/>
        <v>-17.377642138545752</v>
      </c>
      <c r="I643">
        <f t="shared" si="29"/>
        <v>301.982446295361</v>
      </c>
    </row>
    <row r="644" spans="1:9" x14ac:dyDescent="0.2">
      <c r="A644" s="4">
        <f t="shared" si="27"/>
        <v>10</v>
      </c>
      <c r="B644" s="4">
        <v>640</v>
      </c>
      <c r="C644" s="5">
        <v>41183</v>
      </c>
      <c r="D644" s="4">
        <v>7.52</v>
      </c>
      <c r="E644" s="4">
        <v>0</v>
      </c>
      <c r="F644" s="4">
        <v>465</v>
      </c>
      <c r="G644">
        <f>Constant2*Display^E644*VLOOKUP(D644,PricePoint_Factors,2)*VLOOKUP(A644,MonthFactors,2)*Trend^B644</f>
        <v>457.72741957738072</v>
      </c>
      <c r="H644">
        <f t="shared" si="28"/>
        <v>-7.2725804226192849</v>
      </c>
      <c r="I644">
        <f t="shared" si="29"/>
        <v>52.890426003465301</v>
      </c>
    </row>
    <row r="645" spans="1:9" x14ac:dyDescent="0.2">
      <c r="A645" s="4">
        <f t="shared" si="27"/>
        <v>10</v>
      </c>
      <c r="B645" s="4">
        <v>641</v>
      </c>
      <c r="C645" s="5">
        <v>41184</v>
      </c>
      <c r="D645" s="4">
        <v>5.95</v>
      </c>
      <c r="E645" s="4">
        <v>0</v>
      </c>
      <c r="F645" s="4">
        <v>861</v>
      </c>
      <c r="G645">
        <f>Constant2*Display^E645*VLOOKUP(D645,PricePoint_Factors,2)*VLOOKUP(A645,MonthFactors,2)*Trend^B645</f>
        <v>844.7113493561634</v>
      </c>
      <c r="H645">
        <f t="shared" si="28"/>
        <v>-16.288650643836604</v>
      </c>
      <c r="I645">
        <f t="shared" si="29"/>
        <v>265.32013979695864</v>
      </c>
    </row>
    <row r="646" spans="1:9" x14ac:dyDescent="0.2">
      <c r="A646" s="4">
        <f t="shared" ref="A646:A709" si="30">MONTH(C646)</f>
        <v>10</v>
      </c>
      <c r="B646" s="4">
        <v>642</v>
      </c>
      <c r="C646" s="5">
        <v>41185</v>
      </c>
      <c r="D646" s="4">
        <v>7.52</v>
      </c>
      <c r="E646" s="4">
        <v>1</v>
      </c>
      <c r="F646" s="4">
        <v>520</v>
      </c>
      <c r="G646">
        <f>Constant2*Display^E646*VLOOKUP(D646,PricePoint_Factors,2)*VLOOKUP(A646,MonthFactors,2)*Trend^B646</f>
        <v>508.36213193240985</v>
      </c>
      <c r="H646">
        <f t="shared" ref="H646:H709" si="31">G646-F646</f>
        <v>-11.637868067590148</v>
      </c>
      <c r="I646">
        <f t="shared" ref="I646:I709" si="32">H646^2</f>
        <v>135.43997315863444</v>
      </c>
    </row>
    <row r="647" spans="1:9" x14ac:dyDescent="0.2">
      <c r="A647" s="4">
        <f t="shared" si="30"/>
        <v>10</v>
      </c>
      <c r="B647" s="4">
        <v>643</v>
      </c>
      <c r="C647" s="5">
        <v>41186</v>
      </c>
      <c r="D647" s="4">
        <v>6.98</v>
      </c>
      <c r="E647" s="4">
        <v>0</v>
      </c>
      <c r="F647" s="4">
        <v>645</v>
      </c>
      <c r="G647">
        <f>Constant2*Display^E647*VLOOKUP(D647,PricePoint_Factors,2)*VLOOKUP(A647,MonthFactors,2)*Trend^B647</f>
        <v>627.42734182168681</v>
      </c>
      <c r="H647">
        <f t="shared" si="31"/>
        <v>-17.572658178313191</v>
      </c>
      <c r="I647">
        <f t="shared" si="32"/>
        <v>308.79831545183748</v>
      </c>
    </row>
    <row r="648" spans="1:9" x14ac:dyDescent="0.2">
      <c r="A648" s="4">
        <f t="shared" si="30"/>
        <v>10</v>
      </c>
      <c r="B648" s="4">
        <v>644</v>
      </c>
      <c r="C648" s="5">
        <v>41187</v>
      </c>
      <c r="D648" s="4">
        <v>7.32</v>
      </c>
      <c r="E648" s="4">
        <v>1</v>
      </c>
      <c r="F648" s="4">
        <v>533</v>
      </c>
      <c r="G648">
        <f>Constant2*Display^E648*VLOOKUP(D648,PricePoint_Factors,2)*VLOOKUP(A648,MonthFactors,2)*Trend^B648</f>
        <v>528.66976036947381</v>
      </c>
      <c r="H648">
        <f t="shared" si="31"/>
        <v>-4.3302396305261937</v>
      </c>
      <c r="I648">
        <f t="shared" si="32"/>
        <v>18.750975257779626</v>
      </c>
    </row>
    <row r="649" spans="1:9" x14ac:dyDescent="0.2">
      <c r="A649" s="4">
        <f t="shared" si="30"/>
        <v>10</v>
      </c>
      <c r="B649" s="4">
        <v>645</v>
      </c>
      <c r="C649" s="5">
        <v>41188</v>
      </c>
      <c r="D649" s="4">
        <v>7.32</v>
      </c>
      <c r="E649" s="4">
        <v>0</v>
      </c>
      <c r="F649" s="4">
        <v>467</v>
      </c>
      <c r="G649">
        <f>Constant2*Display^E649*VLOOKUP(D649,PricePoint_Factors,2)*VLOOKUP(A649,MonthFactors,2)*Trend^B649</f>
        <v>476.20221267235661</v>
      </c>
      <c r="H649">
        <f t="shared" si="31"/>
        <v>9.2022126723566089</v>
      </c>
      <c r="I649">
        <f t="shared" si="32"/>
        <v>84.680718067280566</v>
      </c>
    </row>
    <row r="650" spans="1:9" x14ac:dyDescent="0.2">
      <c r="A650" s="4">
        <f t="shared" si="30"/>
        <v>10</v>
      </c>
      <c r="B650" s="4">
        <v>646</v>
      </c>
      <c r="C650" s="5">
        <v>41189</v>
      </c>
      <c r="D650" s="4">
        <v>5.95</v>
      </c>
      <c r="E650" s="4">
        <v>0</v>
      </c>
      <c r="F650" s="4">
        <v>829</v>
      </c>
      <c r="G650">
        <f>Constant2*Display^E650*VLOOKUP(D650,PricePoint_Factors,2)*VLOOKUP(A650,MonthFactors,2)*Trend^B650</f>
        <v>845.27300680091491</v>
      </c>
      <c r="H650">
        <f t="shared" si="31"/>
        <v>16.273006800914914</v>
      </c>
      <c r="I650">
        <f t="shared" si="32"/>
        <v>264.81075034262301</v>
      </c>
    </row>
    <row r="651" spans="1:9" x14ac:dyDescent="0.2">
      <c r="A651" s="4">
        <f t="shared" si="30"/>
        <v>10</v>
      </c>
      <c r="B651" s="4">
        <v>647</v>
      </c>
      <c r="C651" s="5">
        <v>41190</v>
      </c>
      <c r="D651" s="4">
        <v>6.98</v>
      </c>
      <c r="E651" s="4">
        <v>0</v>
      </c>
      <c r="F651" s="4">
        <v>623</v>
      </c>
      <c r="G651">
        <f>Constant2*Display^E651*VLOOKUP(D651,PricePoint_Factors,2)*VLOOKUP(A651,MonthFactors,2)*Trend^B651</f>
        <v>627.76106605795064</v>
      </c>
      <c r="H651">
        <f t="shared" si="31"/>
        <v>4.761066057950643</v>
      </c>
      <c r="I651">
        <f t="shared" si="32"/>
        <v>22.667750008169676</v>
      </c>
    </row>
    <row r="652" spans="1:9" x14ac:dyDescent="0.2">
      <c r="A652" s="4">
        <f t="shared" si="30"/>
        <v>10</v>
      </c>
      <c r="B652" s="4">
        <v>648</v>
      </c>
      <c r="C652" s="5">
        <v>41191</v>
      </c>
      <c r="D652" s="4">
        <v>5.95</v>
      </c>
      <c r="E652" s="4">
        <v>0</v>
      </c>
      <c r="F652" s="4">
        <v>842</v>
      </c>
      <c r="G652">
        <f>Constant2*Display^E652*VLOOKUP(D652,PricePoint_Factors,2)*VLOOKUP(A652,MonthFactors,2)*Trend^B652</f>
        <v>845.49777433145471</v>
      </c>
      <c r="H652">
        <f t="shared" si="31"/>
        <v>3.497774331454707</v>
      </c>
      <c r="I652">
        <f t="shared" si="32"/>
        <v>12.234425273783422</v>
      </c>
    </row>
    <row r="653" spans="1:9" x14ac:dyDescent="0.2">
      <c r="A653" s="4">
        <f t="shared" si="30"/>
        <v>10</v>
      </c>
      <c r="B653" s="4">
        <v>649</v>
      </c>
      <c r="C653" s="5">
        <v>41192</v>
      </c>
      <c r="D653" s="4">
        <v>7.32</v>
      </c>
      <c r="E653" s="4">
        <v>0</v>
      </c>
      <c r="F653" s="4">
        <v>474</v>
      </c>
      <c r="G653">
        <f>Constant2*Display^E653*VLOOKUP(D653,PricePoint_Factors,2)*VLOOKUP(A653,MonthFactors,2)*Trend^B653</f>
        <v>476.45550131494247</v>
      </c>
      <c r="H653">
        <f t="shared" si="31"/>
        <v>2.4555013149424667</v>
      </c>
      <c r="I653">
        <f t="shared" si="32"/>
        <v>6.0294867076841827</v>
      </c>
    </row>
    <row r="654" spans="1:9" x14ac:dyDescent="0.2">
      <c r="A654" s="4">
        <f t="shared" si="30"/>
        <v>10</v>
      </c>
      <c r="B654" s="4">
        <v>650</v>
      </c>
      <c r="C654" s="5">
        <v>41193</v>
      </c>
      <c r="D654" s="4">
        <v>5.95</v>
      </c>
      <c r="E654" s="4">
        <v>1</v>
      </c>
      <c r="F654" s="4">
        <v>950</v>
      </c>
      <c r="G654">
        <f>Constant2*Display^E654*VLOOKUP(D654,PricePoint_Factors,2)*VLOOKUP(A654,MonthFactors,2)*Trend^B654</f>
        <v>939.02841018372328</v>
      </c>
      <c r="H654">
        <f t="shared" si="31"/>
        <v>-10.971589816276719</v>
      </c>
      <c r="I654">
        <f t="shared" si="32"/>
        <v>120.375783096627</v>
      </c>
    </row>
    <row r="655" spans="1:9" x14ac:dyDescent="0.2">
      <c r="A655" s="4">
        <f t="shared" si="30"/>
        <v>10</v>
      </c>
      <c r="B655" s="4">
        <v>651</v>
      </c>
      <c r="C655" s="5">
        <v>41194</v>
      </c>
      <c r="D655" s="4">
        <v>5.95</v>
      </c>
      <c r="E655" s="4">
        <v>0</v>
      </c>
      <c r="F655" s="4">
        <v>822</v>
      </c>
      <c r="G655">
        <f>Constant2*Display^E655*VLOOKUP(D655,PricePoint_Factors,2)*VLOOKUP(A655,MonthFactors,2)*Trend^B655</f>
        <v>845.83503769759818</v>
      </c>
      <c r="H655">
        <f t="shared" si="31"/>
        <v>23.835037697598182</v>
      </c>
      <c r="I655">
        <f t="shared" si="32"/>
        <v>568.10902204592639</v>
      </c>
    </row>
    <row r="656" spans="1:9" x14ac:dyDescent="0.2">
      <c r="A656" s="4">
        <f t="shared" si="30"/>
        <v>10</v>
      </c>
      <c r="B656" s="4">
        <v>652</v>
      </c>
      <c r="C656" s="5">
        <v>41195</v>
      </c>
      <c r="D656" s="4">
        <v>5.95</v>
      </c>
      <c r="E656" s="4">
        <v>0</v>
      </c>
      <c r="F656" s="4">
        <v>852</v>
      </c>
      <c r="G656">
        <f>Constant2*Display^E656*VLOOKUP(D656,PricePoint_Factors,2)*VLOOKUP(A656,MonthFactors,2)*Trend^B656</f>
        <v>845.94748871301522</v>
      </c>
      <c r="H656">
        <f t="shared" si="31"/>
        <v>-6.0525112869847817</v>
      </c>
      <c r="I656">
        <f t="shared" si="32"/>
        <v>36.632892879078177</v>
      </c>
    </row>
    <row r="657" spans="1:9" x14ac:dyDescent="0.2">
      <c r="A657" s="4">
        <f t="shared" si="30"/>
        <v>10</v>
      </c>
      <c r="B657" s="4">
        <v>653</v>
      </c>
      <c r="C657" s="5">
        <v>41196</v>
      </c>
      <c r="D657" s="4">
        <v>7.52</v>
      </c>
      <c r="E657" s="4">
        <v>1</v>
      </c>
      <c r="F657" s="4">
        <v>511</v>
      </c>
      <c r="G657">
        <f>Constant2*Display^E657*VLOOKUP(D657,PricePoint_Factors,2)*VLOOKUP(A657,MonthFactors,2)*Trend^B657</f>
        <v>509.10606231678764</v>
      </c>
      <c r="H657">
        <f t="shared" si="31"/>
        <v>-1.8939376832123571</v>
      </c>
      <c r="I657">
        <f t="shared" si="32"/>
        <v>3.5869999478917909</v>
      </c>
    </row>
    <row r="658" spans="1:9" x14ac:dyDescent="0.2">
      <c r="A658" s="4">
        <f t="shared" si="30"/>
        <v>10</v>
      </c>
      <c r="B658" s="4">
        <v>654</v>
      </c>
      <c r="C658" s="5">
        <v>41197</v>
      </c>
      <c r="D658" s="4">
        <v>6.2</v>
      </c>
      <c r="E658" s="4">
        <v>0</v>
      </c>
      <c r="F658" s="4">
        <v>632</v>
      </c>
      <c r="G658">
        <f>Constant2*Display^E658*VLOOKUP(D658,PricePoint_Factors,2)*VLOOKUP(A658,MonthFactors,2)*Trend^B658</f>
        <v>649.99661015899437</v>
      </c>
      <c r="H658">
        <f t="shared" si="31"/>
        <v>17.996610158994372</v>
      </c>
      <c r="I658">
        <f t="shared" si="32"/>
        <v>323.87797721481945</v>
      </c>
    </row>
    <row r="659" spans="1:9" x14ac:dyDescent="0.2">
      <c r="A659" s="4">
        <f t="shared" si="30"/>
        <v>10</v>
      </c>
      <c r="B659" s="4">
        <v>655</v>
      </c>
      <c r="C659" s="5">
        <v>41198</v>
      </c>
      <c r="D659" s="4">
        <v>6.98</v>
      </c>
      <c r="E659" s="4">
        <v>0</v>
      </c>
      <c r="F659" s="4">
        <v>642</v>
      </c>
      <c r="G659">
        <f>Constant2*Display^E659*VLOOKUP(D659,PricePoint_Factors,2)*VLOOKUP(A659,MonthFactors,2)*Trend^B659</f>
        <v>628.42904714168799</v>
      </c>
      <c r="H659">
        <f t="shared" si="31"/>
        <v>-13.570952858312012</v>
      </c>
      <c r="I659">
        <f t="shared" si="32"/>
        <v>184.17076148252696</v>
      </c>
    </row>
    <row r="660" spans="1:9" x14ac:dyDescent="0.2">
      <c r="A660" s="4">
        <f t="shared" si="30"/>
        <v>10</v>
      </c>
      <c r="B660" s="4">
        <v>656</v>
      </c>
      <c r="C660" s="5">
        <v>41199</v>
      </c>
      <c r="D660" s="4">
        <v>5.95</v>
      </c>
      <c r="E660" s="4">
        <v>0</v>
      </c>
      <c r="F660" s="4">
        <v>837</v>
      </c>
      <c r="G660">
        <f>Constant2*Display^E660*VLOOKUP(D660,PricePoint_Factors,2)*VLOOKUP(A660,MonthFactors,2)*Trend^B660</f>
        <v>846.39744229452538</v>
      </c>
      <c r="H660">
        <f t="shared" si="31"/>
        <v>9.3974422945253764</v>
      </c>
      <c r="I660">
        <f t="shared" si="32"/>
        <v>88.311921678934368</v>
      </c>
    </row>
    <row r="661" spans="1:9" x14ac:dyDescent="0.2">
      <c r="A661" s="4">
        <f t="shared" si="30"/>
        <v>10</v>
      </c>
      <c r="B661" s="4">
        <v>657</v>
      </c>
      <c r="C661" s="5">
        <v>41200</v>
      </c>
      <c r="D661" s="4">
        <v>5.95</v>
      </c>
      <c r="E661" s="4">
        <v>0</v>
      </c>
      <c r="F661" s="4">
        <v>845</v>
      </c>
      <c r="G661">
        <f>Constant2*Display^E661*VLOOKUP(D661,PricePoint_Factors,2)*VLOOKUP(A661,MonthFactors,2)*Trend^B661</f>
        <v>846.50996807980312</v>
      </c>
      <c r="H661">
        <f t="shared" si="31"/>
        <v>1.5099680798031159</v>
      </c>
      <c r="I661">
        <f t="shared" si="32"/>
        <v>2.2800036020243089</v>
      </c>
    </row>
    <row r="662" spans="1:9" x14ac:dyDescent="0.2">
      <c r="A662" s="4">
        <f t="shared" si="30"/>
        <v>10</v>
      </c>
      <c r="B662" s="4">
        <v>658</v>
      </c>
      <c r="C662" s="5">
        <v>41201</v>
      </c>
      <c r="D662" s="4">
        <v>5.95</v>
      </c>
      <c r="E662" s="4">
        <v>0</v>
      </c>
      <c r="F662" s="4">
        <v>848</v>
      </c>
      <c r="G662">
        <f>Constant2*Display^E662*VLOOKUP(D662,PricePoint_Factors,2)*VLOOKUP(A662,MonthFactors,2)*Trend^B662</f>
        <v>846.62250882501792</v>
      </c>
      <c r="H662">
        <f t="shared" si="31"/>
        <v>-1.3774911749820831</v>
      </c>
      <c r="I662">
        <f t="shared" si="32"/>
        <v>1.8974819371535199</v>
      </c>
    </row>
    <row r="663" spans="1:9" x14ac:dyDescent="0.2">
      <c r="A663" s="4">
        <f t="shared" si="30"/>
        <v>10</v>
      </c>
      <c r="B663" s="4">
        <v>659</v>
      </c>
      <c r="C663" s="5">
        <v>41202</v>
      </c>
      <c r="D663" s="4">
        <v>7.52</v>
      </c>
      <c r="E663" s="4">
        <v>0</v>
      </c>
      <c r="F663" s="4">
        <v>461</v>
      </c>
      <c r="G663">
        <f>Constant2*Display^E663*VLOOKUP(D663,PricePoint_Factors,2)*VLOOKUP(A663,MonthFactors,2)*Trend^B663</f>
        <v>458.88501809786396</v>
      </c>
      <c r="H663">
        <f t="shared" si="31"/>
        <v>-2.1149819021360372</v>
      </c>
      <c r="I663">
        <f t="shared" si="32"/>
        <v>4.4731484463629698</v>
      </c>
    </row>
    <row r="664" spans="1:9" x14ac:dyDescent="0.2">
      <c r="A664" s="4">
        <f t="shared" si="30"/>
        <v>10</v>
      </c>
      <c r="B664" s="4">
        <v>660</v>
      </c>
      <c r="C664" s="5">
        <v>41203</v>
      </c>
      <c r="D664" s="4">
        <v>6.2</v>
      </c>
      <c r="E664" s="4">
        <v>1</v>
      </c>
      <c r="F664" s="4">
        <v>720</v>
      </c>
      <c r="G664">
        <f>Constant2*Display^E664*VLOOKUP(D664,PricePoint_Factors,2)*VLOOKUP(A664,MonthFactors,2)*Trend^B664</f>
        <v>722.28449447009268</v>
      </c>
      <c r="H664">
        <f t="shared" si="31"/>
        <v>2.2844944700926817</v>
      </c>
      <c r="I664">
        <f t="shared" si="32"/>
        <v>5.2189149838840425</v>
      </c>
    </row>
    <row r="665" spans="1:9" x14ac:dyDescent="0.2">
      <c r="A665" s="4">
        <f t="shared" si="30"/>
        <v>10</v>
      </c>
      <c r="B665" s="4">
        <v>661</v>
      </c>
      <c r="C665" s="5">
        <v>41204</v>
      </c>
      <c r="D665" s="4">
        <v>7.12</v>
      </c>
      <c r="E665" s="4">
        <v>0</v>
      </c>
      <c r="F665" s="4">
        <v>494</v>
      </c>
      <c r="G665">
        <f>Constant2*Display^E665*VLOOKUP(D665,PricePoint_Factors,2)*VLOOKUP(A665,MonthFactors,2)*Trend^B665</f>
        <v>491.85231910912398</v>
      </c>
      <c r="H665">
        <f t="shared" si="31"/>
        <v>-2.1476808908760177</v>
      </c>
      <c r="I665">
        <f t="shared" si="32"/>
        <v>4.6125332090340052</v>
      </c>
    </row>
    <row r="666" spans="1:9" x14ac:dyDescent="0.2">
      <c r="A666" s="4">
        <f t="shared" si="30"/>
        <v>10</v>
      </c>
      <c r="B666" s="4">
        <v>662</v>
      </c>
      <c r="C666" s="5">
        <v>41205</v>
      </c>
      <c r="D666" s="4">
        <v>6.2</v>
      </c>
      <c r="E666" s="4">
        <v>0</v>
      </c>
      <c r="F666" s="4">
        <v>651</v>
      </c>
      <c r="G666">
        <f>Constant2*Display^E666*VLOOKUP(D666,PricePoint_Factors,2)*VLOOKUP(A666,MonthFactors,2)*Trend^B666</f>
        <v>650.68825139569321</v>
      </c>
      <c r="H666">
        <f t="shared" si="31"/>
        <v>-0.31174860430678564</v>
      </c>
      <c r="I666">
        <f t="shared" si="32"/>
        <v>9.7187192287228802E-2</v>
      </c>
    </row>
    <row r="667" spans="1:9" x14ac:dyDescent="0.2">
      <c r="A667" s="4">
        <f t="shared" si="30"/>
        <v>10</v>
      </c>
      <c r="B667" s="4">
        <v>663</v>
      </c>
      <c r="C667" s="5">
        <v>41206</v>
      </c>
      <c r="D667" s="4">
        <v>5.95</v>
      </c>
      <c r="E667" s="4">
        <v>0</v>
      </c>
      <c r="F667" s="4">
        <v>831</v>
      </c>
      <c r="G667">
        <f>Constant2*Display^E667*VLOOKUP(D667,PricePoint_Factors,2)*VLOOKUP(A667,MonthFactors,2)*Trend^B667</f>
        <v>847.18543701976512</v>
      </c>
      <c r="H667">
        <f t="shared" si="31"/>
        <v>16.185437019765118</v>
      </c>
      <c r="I667">
        <f t="shared" si="32"/>
        <v>261.96837152078314</v>
      </c>
    </row>
    <row r="668" spans="1:9" x14ac:dyDescent="0.2">
      <c r="A668" s="4">
        <f t="shared" si="30"/>
        <v>10</v>
      </c>
      <c r="B668" s="4">
        <v>664</v>
      </c>
      <c r="C668" s="5">
        <v>41207</v>
      </c>
      <c r="D668" s="4">
        <v>6.1</v>
      </c>
      <c r="E668" s="4">
        <v>0</v>
      </c>
      <c r="F668" s="4">
        <v>660</v>
      </c>
      <c r="G668">
        <f>Constant2*Display^E668*VLOOKUP(D668,PricePoint_Factors,2)*VLOOKUP(A668,MonthFactors,2)*Trend^B668</f>
        <v>661.02350346056903</v>
      </c>
      <c r="H668">
        <f t="shared" si="31"/>
        <v>1.0235034605690316</v>
      </c>
      <c r="I668">
        <f t="shared" si="32"/>
        <v>1.0475593337967832</v>
      </c>
    </row>
    <row r="669" spans="1:9" x14ac:dyDescent="0.2">
      <c r="A669" s="4">
        <f t="shared" si="30"/>
        <v>10</v>
      </c>
      <c r="B669" s="4">
        <v>665</v>
      </c>
      <c r="C669" s="5">
        <v>41208</v>
      </c>
      <c r="D669" s="4">
        <v>6.98</v>
      </c>
      <c r="E669" s="4">
        <v>0</v>
      </c>
      <c r="F669" s="4">
        <v>656</v>
      </c>
      <c r="G669">
        <f>Constant2*Display^E669*VLOOKUP(D669,PricePoint_Factors,2)*VLOOKUP(A669,MonthFactors,2)*Trend^B669</f>
        <v>629.26502311647585</v>
      </c>
      <c r="H669">
        <f t="shared" si="31"/>
        <v>-26.734976883524155</v>
      </c>
      <c r="I669">
        <f t="shared" si="32"/>
        <v>714.75898896257092</v>
      </c>
    </row>
    <row r="670" spans="1:9" x14ac:dyDescent="0.2">
      <c r="A670" s="4">
        <f t="shared" si="30"/>
        <v>10</v>
      </c>
      <c r="B670" s="4">
        <v>666</v>
      </c>
      <c r="C670" s="5">
        <v>41209</v>
      </c>
      <c r="D670" s="4">
        <v>7.12</v>
      </c>
      <c r="E670" s="4">
        <v>1</v>
      </c>
      <c r="F670" s="4">
        <v>530</v>
      </c>
      <c r="G670">
        <f>Constant2*Display^E670*VLOOKUP(D670,PricePoint_Factors,2)*VLOOKUP(A670,MonthFactors,2)*Trend^B670</f>
        <v>546.47989556555353</v>
      </c>
      <c r="H670">
        <f t="shared" si="31"/>
        <v>16.479895565553534</v>
      </c>
      <c r="I670">
        <f t="shared" si="32"/>
        <v>271.58695785155101</v>
      </c>
    </row>
    <row r="671" spans="1:9" x14ac:dyDescent="0.2">
      <c r="A671" s="4">
        <f t="shared" si="30"/>
        <v>10</v>
      </c>
      <c r="B671" s="4">
        <v>667</v>
      </c>
      <c r="C671" s="5">
        <v>41210</v>
      </c>
      <c r="D671" s="4">
        <v>7.32</v>
      </c>
      <c r="E671" s="4">
        <v>0</v>
      </c>
      <c r="F671" s="4">
        <v>472</v>
      </c>
      <c r="G671">
        <f>Constant2*Display^E671*VLOOKUP(D671,PricePoint_Factors,2)*VLOOKUP(A671,MonthFactors,2)*Trend^B671</f>
        <v>477.59696843200226</v>
      </c>
      <c r="H671">
        <f t="shared" si="31"/>
        <v>5.5969684320022566</v>
      </c>
      <c r="I671">
        <f t="shared" si="32"/>
        <v>31.326055628829799</v>
      </c>
    </row>
    <row r="672" spans="1:9" x14ac:dyDescent="0.2">
      <c r="A672" s="4">
        <f t="shared" si="30"/>
        <v>10</v>
      </c>
      <c r="B672" s="4">
        <v>668</v>
      </c>
      <c r="C672" s="5">
        <v>41211</v>
      </c>
      <c r="D672" s="4">
        <v>7.52</v>
      </c>
      <c r="E672" s="4">
        <v>0</v>
      </c>
      <c r="F672" s="4">
        <v>463</v>
      </c>
      <c r="G672">
        <f>Constant2*Display^E672*VLOOKUP(D672,PricePoint_Factors,2)*VLOOKUP(A672,MonthFactors,2)*Trend^B672</f>
        <v>459.4343756013734</v>
      </c>
      <c r="H672">
        <f t="shared" si="31"/>
        <v>-3.5656243986265963</v>
      </c>
      <c r="I672">
        <f t="shared" si="32"/>
        <v>12.713677352081277</v>
      </c>
    </row>
    <row r="673" spans="1:9" x14ac:dyDescent="0.2">
      <c r="A673" s="4">
        <f t="shared" si="30"/>
        <v>10</v>
      </c>
      <c r="B673" s="4">
        <v>669</v>
      </c>
      <c r="C673" s="5">
        <v>41212</v>
      </c>
      <c r="D673" s="4">
        <v>6.2</v>
      </c>
      <c r="E673" s="4">
        <v>0</v>
      </c>
      <c r="F673" s="4">
        <v>652</v>
      </c>
      <c r="G673">
        <f>Constant2*Display^E673*VLOOKUP(D673,PricePoint_Factors,2)*VLOOKUP(A673,MonthFactors,2)*Trend^B673</f>
        <v>651.29404116330568</v>
      </c>
      <c r="H673">
        <f t="shared" si="31"/>
        <v>-0.70595883669432169</v>
      </c>
      <c r="I673">
        <f t="shared" si="32"/>
        <v>0.49837787910679998</v>
      </c>
    </row>
    <row r="674" spans="1:9" x14ac:dyDescent="0.2">
      <c r="A674" s="4">
        <f t="shared" si="30"/>
        <v>10</v>
      </c>
      <c r="B674" s="4">
        <v>670</v>
      </c>
      <c r="C674" s="5">
        <v>41213</v>
      </c>
      <c r="D674" s="4">
        <v>6.2</v>
      </c>
      <c r="E674" s="4">
        <v>0</v>
      </c>
      <c r="F674" s="4">
        <v>653</v>
      </c>
      <c r="G674">
        <f>Constant2*Display^E674*VLOOKUP(D674,PricePoint_Factors,2)*VLOOKUP(A674,MonthFactors,2)*Trend^B674</f>
        <v>651.38062858638443</v>
      </c>
      <c r="H674">
        <f t="shared" si="31"/>
        <v>-1.6193714136155677</v>
      </c>
      <c r="I674">
        <f t="shared" si="32"/>
        <v>2.6223637752352822</v>
      </c>
    </row>
    <row r="675" spans="1:9" x14ac:dyDescent="0.2">
      <c r="A675" s="4">
        <f t="shared" si="30"/>
        <v>11</v>
      </c>
      <c r="B675" s="4">
        <v>671</v>
      </c>
      <c r="C675" s="5">
        <v>41214</v>
      </c>
      <c r="D675" s="4">
        <v>7.52</v>
      </c>
      <c r="E675" s="4">
        <v>0</v>
      </c>
      <c r="F675" s="4">
        <v>562</v>
      </c>
      <c r="G675">
        <f>Constant2*Display^E675*VLOOKUP(D675,PricePoint_Factors,2)*VLOOKUP(A675,MonthFactors,2)*Trend^B675</f>
        <v>542.8422455284624</v>
      </c>
      <c r="H675">
        <f t="shared" si="31"/>
        <v>-19.157754471537601</v>
      </c>
      <c r="I675">
        <f t="shared" si="32"/>
        <v>367.01955639171894</v>
      </c>
    </row>
    <row r="676" spans="1:9" x14ac:dyDescent="0.2">
      <c r="A676" s="4">
        <f t="shared" si="30"/>
        <v>11</v>
      </c>
      <c r="B676" s="4">
        <v>672</v>
      </c>
      <c r="C676" s="5">
        <v>41215</v>
      </c>
      <c r="D676" s="4">
        <v>5.95</v>
      </c>
      <c r="E676" s="4">
        <v>0</v>
      </c>
      <c r="F676" s="4">
        <v>1020</v>
      </c>
      <c r="G676">
        <f>Constant2*Display^E676*VLOOKUP(D676,PricePoint_Factors,2)*VLOOKUP(A676,MonthFactors,2)*Trend^B676</f>
        <v>1001.7861856107538</v>
      </c>
      <c r="H676">
        <f t="shared" si="31"/>
        <v>-18.213814389246181</v>
      </c>
      <c r="I676">
        <f t="shared" si="32"/>
        <v>331.74303460591125</v>
      </c>
    </row>
    <row r="677" spans="1:9" x14ac:dyDescent="0.2">
      <c r="A677" s="4">
        <f t="shared" si="30"/>
        <v>11</v>
      </c>
      <c r="B677" s="4">
        <v>673</v>
      </c>
      <c r="C677" s="5">
        <v>41216</v>
      </c>
      <c r="D677" s="4">
        <v>6.98</v>
      </c>
      <c r="E677" s="4">
        <v>0</v>
      </c>
      <c r="F677" s="4">
        <v>749</v>
      </c>
      <c r="G677">
        <f>Constant2*Display^E677*VLOOKUP(D677,PricePoint_Factors,2)*VLOOKUP(A677,MonthFactors,2)*Trend^B677</f>
        <v>743.99910890476826</v>
      </c>
      <c r="H677">
        <f t="shared" si="31"/>
        <v>-5.0008910952317365</v>
      </c>
      <c r="I677">
        <f t="shared" si="32"/>
        <v>25.008911746368078</v>
      </c>
    </row>
    <row r="678" spans="1:9" x14ac:dyDescent="0.2">
      <c r="A678" s="4">
        <f t="shared" si="30"/>
        <v>11</v>
      </c>
      <c r="B678" s="4">
        <v>674</v>
      </c>
      <c r="C678" s="5">
        <v>41217</v>
      </c>
      <c r="D678" s="4">
        <v>6.98</v>
      </c>
      <c r="E678" s="4">
        <v>1</v>
      </c>
      <c r="F678" s="4">
        <v>846</v>
      </c>
      <c r="G678">
        <f>Constant2*Display^E678*VLOOKUP(D678,PricePoint_Factors,2)*VLOOKUP(A678,MonthFactors,2)*Trend^B678</f>
        <v>826.19192213672375</v>
      </c>
      <c r="H678">
        <f t="shared" si="31"/>
        <v>-19.808077863276253</v>
      </c>
      <c r="I678">
        <f t="shared" si="32"/>
        <v>392.35994863761471</v>
      </c>
    </row>
    <row r="679" spans="1:9" x14ac:dyDescent="0.2">
      <c r="A679" s="4">
        <f t="shared" si="30"/>
        <v>11</v>
      </c>
      <c r="B679" s="4">
        <v>675</v>
      </c>
      <c r="C679" s="5">
        <v>41218</v>
      </c>
      <c r="D679" s="4">
        <v>5.95</v>
      </c>
      <c r="E679" s="4">
        <v>1</v>
      </c>
      <c r="F679" s="4">
        <v>1114</v>
      </c>
      <c r="G679">
        <f>Constant2*Display^E679*VLOOKUP(D679,PricePoint_Factors,2)*VLOOKUP(A679,MonthFactors,2)*Trend^B679</f>
        <v>1112.7536719085751</v>
      </c>
      <c r="H679">
        <f t="shared" si="31"/>
        <v>-1.2463280914248571</v>
      </c>
      <c r="I679">
        <f t="shared" si="32"/>
        <v>1.553333711474727</v>
      </c>
    </row>
    <row r="680" spans="1:9" x14ac:dyDescent="0.2">
      <c r="A680" s="4">
        <f t="shared" si="30"/>
        <v>11</v>
      </c>
      <c r="B680" s="4">
        <v>676</v>
      </c>
      <c r="C680" s="5">
        <v>41219</v>
      </c>
      <c r="D680" s="4">
        <v>6.1</v>
      </c>
      <c r="E680" s="4">
        <v>1</v>
      </c>
      <c r="F680" s="4">
        <v>841</v>
      </c>
      <c r="G680">
        <f>Constant2*Display^E680*VLOOKUP(D680,PricePoint_Factors,2)*VLOOKUP(A680,MonthFactors,2)*Trend^B680</f>
        <v>868.23533379086859</v>
      </c>
      <c r="H680">
        <f t="shared" si="31"/>
        <v>27.235333790868594</v>
      </c>
      <c r="I680">
        <f t="shared" si="32"/>
        <v>741.76340670002867</v>
      </c>
    </row>
    <row r="681" spans="1:9" x14ac:dyDescent="0.2">
      <c r="A681" s="4">
        <f t="shared" si="30"/>
        <v>11</v>
      </c>
      <c r="B681" s="4">
        <v>677</v>
      </c>
      <c r="C681" s="5">
        <v>41220</v>
      </c>
      <c r="D681" s="4">
        <v>5.95</v>
      </c>
      <c r="E681" s="4">
        <v>0</v>
      </c>
      <c r="F681" s="4">
        <v>1008</v>
      </c>
      <c r="G681">
        <f>Constant2*Display^E681*VLOOKUP(D681,PricePoint_Factors,2)*VLOOKUP(A681,MonthFactors,2)*Trend^B681</f>
        <v>1002.4522837632486</v>
      </c>
      <c r="H681">
        <f t="shared" si="31"/>
        <v>-5.5477162367513984</v>
      </c>
      <c r="I681">
        <f t="shared" si="32"/>
        <v>30.777155443515099</v>
      </c>
    </row>
    <row r="682" spans="1:9" x14ac:dyDescent="0.2">
      <c r="A682" s="4">
        <f t="shared" si="30"/>
        <v>11</v>
      </c>
      <c r="B682" s="4">
        <v>678</v>
      </c>
      <c r="C682" s="5">
        <v>41221</v>
      </c>
      <c r="D682" s="4">
        <v>6.2</v>
      </c>
      <c r="E682" s="4">
        <v>0</v>
      </c>
      <c r="F682" s="4">
        <v>792</v>
      </c>
      <c r="G682">
        <f>Constant2*Display^E682*VLOOKUP(D682,PricePoint_Factors,2)*VLOOKUP(A682,MonthFactors,2)*Trend^B682</f>
        <v>770.14705954250132</v>
      </c>
      <c r="H682">
        <f t="shared" si="31"/>
        <v>-21.852940457498676</v>
      </c>
      <c r="I682">
        <f t="shared" si="32"/>
        <v>477.55100663898241</v>
      </c>
    </row>
    <row r="683" spans="1:9" x14ac:dyDescent="0.2">
      <c r="A683" s="4">
        <f t="shared" si="30"/>
        <v>11</v>
      </c>
      <c r="B683" s="4">
        <v>679</v>
      </c>
      <c r="C683" s="5">
        <v>41222</v>
      </c>
      <c r="D683" s="4">
        <v>7.32</v>
      </c>
      <c r="E683" s="4">
        <v>1</v>
      </c>
      <c r="F683" s="4">
        <v>619</v>
      </c>
      <c r="G683">
        <f>Constant2*Display^E683*VLOOKUP(D683,PricePoint_Factors,2)*VLOOKUP(A683,MonthFactors,2)*Trend^B683</f>
        <v>627.30986286148266</v>
      </c>
      <c r="H683">
        <f t="shared" si="31"/>
        <v>8.3098628614826566</v>
      </c>
      <c r="I683">
        <f t="shared" si="32"/>
        <v>69.05382077664872</v>
      </c>
    </row>
    <row r="684" spans="1:9" x14ac:dyDescent="0.2">
      <c r="A684" s="4">
        <f t="shared" si="30"/>
        <v>11</v>
      </c>
      <c r="B684" s="4">
        <v>680</v>
      </c>
      <c r="C684" s="5">
        <v>41223</v>
      </c>
      <c r="D684" s="4">
        <v>7.32</v>
      </c>
      <c r="E684" s="4">
        <v>0</v>
      </c>
      <c r="F684" s="4">
        <v>583</v>
      </c>
      <c r="G684">
        <f>Constant2*Display^E684*VLOOKUP(D684,PricePoint_Factors,2)*VLOOKUP(A684,MonthFactors,2)*Trend^B684</f>
        <v>565.05283093373521</v>
      </c>
      <c r="H684">
        <f t="shared" si="31"/>
        <v>-17.947169066264792</v>
      </c>
      <c r="I684">
        <f t="shared" si="32"/>
        <v>322.10087749309184</v>
      </c>
    </row>
    <row r="685" spans="1:9" x14ac:dyDescent="0.2">
      <c r="A685" s="4">
        <f t="shared" si="30"/>
        <v>11</v>
      </c>
      <c r="B685" s="4">
        <v>681</v>
      </c>
      <c r="C685" s="5">
        <v>41224</v>
      </c>
      <c r="D685" s="4">
        <v>5.95</v>
      </c>
      <c r="E685" s="4">
        <v>0</v>
      </c>
      <c r="F685" s="4">
        <v>1020</v>
      </c>
      <c r="G685">
        <f>Constant2*Display^E685*VLOOKUP(D685,PricePoint_Factors,2)*VLOOKUP(A685,MonthFactors,2)*Trend^B685</f>
        <v>1002.9854811559834</v>
      </c>
      <c r="H685">
        <f t="shared" si="31"/>
        <v>-17.014518844016607</v>
      </c>
      <c r="I685">
        <f t="shared" si="32"/>
        <v>289.49385149339622</v>
      </c>
    </row>
    <row r="686" spans="1:9" x14ac:dyDescent="0.2">
      <c r="A686" s="4">
        <f t="shared" si="30"/>
        <v>11</v>
      </c>
      <c r="B686" s="4">
        <v>682</v>
      </c>
      <c r="C686" s="5">
        <v>41225</v>
      </c>
      <c r="D686" s="4">
        <v>6.1</v>
      </c>
      <c r="E686" s="4">
        <v>1</v>
      </c>
      <c r="F686" s="4">
        <v>873</v>
      </c>
      <c r="G686">
        <f>Constant2*Display^E686*VLOOKUP(D686,PricePoint_Factors,2)*VLOOKUP(A686,MonthFactors,2)*Trend^B686</f>
        <v>868.9281383917214</v>
      </c>
      <c r="H686">
        <f t="shared" si="31"/>
        <v>-4.0718616082785957</v>
      </c>
      <c r="I686">
        <f t="shared" si="32"/>
        <v>16.580056956973152</v>
      </c>
    </row>
    <row r="687" spans="1:9" x14ac:dyDescent="0.2">
      <c r="A687" s="4">
        <f t="shared" si="30"/>
        <v>11</v>
      </c>
      <c r="B687" s="4">
        <v>683</v>
      </c>
      <c r="C687" s="5">
        <v>41226</v>
      </c>
      <c r="D687" s="4">
        <v>6.2</v>
      </c>
      <c r="E687" s="4">
        <v>0</v>
      </c>
      <c r="F687" s="4">
        <v>752</v>
      </c>
      <c r="G687">
        <f>Constant2*Display^E687*VLOOKUP(D687,PricePoint_Factors,2)*VLOOKUP(A687,MonthFactors,2)*Trend^B687</f>
        <v>770.65913840811061</v>
      </c>
      <c r="H687">
        <f t="shared" si="31"/>
        <v>18.659138408110607</v>
      </c>
      <c r="I687">
        <f t="shared" si="32"/>
        <v>348.16344613302846</v>
      </c>
    </row>
    <row r="688" spans="1:9" x14ac:dyDescent="0.2">
      <c r="A688" s="4">
        <f t="shared" si="30"/>
        <v>11</v>
      </c>
      <c r="B688" s="4">
        <v>684</v>
      </c>
      <c r="C688" s="5">
        <v>41227</v>
      </c>
      <c r="D688" s="4">
        <v>6.2</v>
      </c>
      <c r="E688" s="4">
        <v>0</v>
      </c>
      <c r="F688" s="4">
        <v>792</v>
      </c>
      <c r="G688">
        <f>Constant2*Display^E688*VLOOKUP(D688,PricePoint_Factors,2)*VLOOKUP(A688,MonthFactors,2)*Trend^B688</f>
        <v>770.76159503238375</v>
      </c>
      <c r="H688">
        <f t="shared" si="31"/>
        <v>-21.238404967616248</v>
      </c>
      <c r="I688">
        <f t="shared" si="32"/>
        <v>451.06984556846652</v>
      </c>
    </row>
    <row r="689" spans="1:9" x14ac:dyDescent="0.2">
      <c r="A689" s="4">
        <f t="shared" si="30"/>
        <v>11</v>
      </c>
      <c r="B689" s="4">
        <v>685</v>
      </c>
      <c r="C689" s="5">
        <v>41228</v>
      </c>
      <c r="D689" s="4">
        <v>7.12</v>
      </c>
      <c r="E689" s="4">
        <v>0</v>
      </c>
      <c r="F689" s="4">
        <v>580</v>
      </c>
      <c r="G689">
        <f>Constant2*Display^E689*VLOOKUP(D689,PricePoint_Factors,2)*VLOOKUP(A689,MonthFactors,2)*Trend^B689</f>
        <v>582.7701427525825</v>
      </c>
      <c r="H689">
        <f t="shared" si="31"/>
        <v>2.7701427525825011</v>
      </c>
      <c r="I689">
        <f t="shared" si="32"/>
        <v>7.6736908696853554</v>
      </c>
    </row>
    <row r="690" spans="1:9" x14ac:dyDescent="0.2">
      <c r="A690" s="4">
        <f t="shared" si="30"/>
        <v>11</v>
      </c>
      <c r="B690" s="4">
        <v>686</v>
      </c>
      <c r="C690" s="5">
        <v>41229</v>
      </c>
      <c r="D690" s="4">
        <v>6.2</v>
      </c>
      <c r="E690" s="4">
        <v>0</v>
      </c>
      <c r="F690" s="4">
        <v>761</v>
      </c>
      <c r="G690">
        <f>Constant2*Display^E690*VLOOKUP(D690,PricePoint_Factors,2)*VLOOKUP(A690,MonthFactors,2)*Trend^B690</f>
        <v>770.96654914656494</v>
      </c>
      <c r="H690">
        <f t="shared" si="31"/>
        <v>9.9665491465649438</v>
      </c>
      <c r="I690">
        <f t="shared" si="32"/>
        <v>99.332101890894407</v>
      </c>
    </row>
    <row r="691" spans="1:9" x14ac:dyDescent="0.2">
      <c r="A691" s="4">
        <f t="shared" si="30"/>
        <v>11</v>
      </c>
      <c r="B691" s="4">
        <v>687</v>
      </c>
      <c r="C691" s="5">
        <v>41230</v>
      </c>
      <c r="D691" s="4">
        <v>5.95</v>
      </c>
      <c r="E691" s="4">
        <v>1</v>
      </c>
      <c r="F691" s="4">
        <v>1073</v>
      </c>
      <c r="G691">
        <f>Constant2*Display^E691*VLOOKUP(D691,PricePoint_Factors,2)*VLOOKUP(A691,MonthFactors,2)*Trend^B691</f>
        <v>1114.5302143043295</v>
      </c>
      <c r="H691">
        <f t="shared" si="31"/>
        <v>41.530214304329547</v>
      </c>
      <c r="I691">
        <f t="shared" si="32"/>
        <v>1724.7587001635386</v>
      </c>
    </row>
    <row r="692" spans="1:9" x14ac:dyDescent="0.2">
      <c r="A692" s="4">
        <f t="shared" si="30"/>
        <v>11</v>
      </c>
      <c r="B692" s="4">
        <v>688</v>
      </c>
      <c r="C692" s="5">
        <v>41231</v>
      </c>
      <c r="D692" s="4">
        <v>6.98</v>
      </c>
      <c r="E692" s="4">
        <v>1</v>
      </c>
      <c r="F692" s="4">
        <v>836</v>
      </c>
      <c r="G692">
        <f>Constant2*Display^E692*VLOOKUP(D692,PricePoint_Factors,2)*VLOOKUP(A692,MonthFactors,2)*Trend^B692</f>
        <v>827.73100507901506</v>
      </c>
      <c r="H692">
        <f t="shared" si="31"/>
        <v>-8.2689949209849374</v>
      </c>
      <c r="I692">
        <f t="shared" si="32"/>
        <v>68.376277003274694</v>
      </c>
    </row>
    <row r="693" spans="1:9" x14ac:dyDescent="0.2">
      <c r="A693" s="4">
        <f t="shared" si="30"/>
        <v>11</v>
      </c>
      <c r="B693" s="4">
        <v>689</v>
      </c>
      <c r="C693" s="5">
        <v>41232</v>
      </c>
      <c r="D693" s="4">
        <v>6.1</v>
      </c>
      <c r="E693" s="4">
        <v>1</v>
      </c>
      <c r="F693" s="4">
        <v>862</v>
      </c>
      <c r="G693">
        <f>Constant2*Display^E693*VLOOKUP(D693,PricePoint_Factors,2)*VLOOKUP(A693,MonthFactors,2)*Trend^B693</f>
        <v>869.73710916059451</v>
      </c>
      <c r="H693">
        <f t="shared" si="31"/>
        <v>7.7371091605945139</v>
      </c>
      <c r="I693">
        <f t="shared" si="32"/>
        <v>59.862858162955547</v>
      </c>
    </row>
    <row r="694" spans="1:9" x14ac:dyDescent="0.2">
      <c r="A694" s="4">
        <f t="shared" si="30"/>
        <v>11</v>
      </c>
      <c r="B694" s="4">
        <v>690</v>
      </c>
      <c r="C694" s="5">
        <v>41233</v>
      </c>
      <c r="D694" s="4">
        <v>7.32</v>
      </c>
      <c r="E694" s="4">
        <v>1</v>
      </c>
      <c r="F694" s="4">
        <v>641</v>
      </c>
      <c r="G694">
        <f>Constant2*Display^E694*VLOOKUP(D694,PricePoint_Factors,2)*VLOOKUP(A694,MonthFactors,2)*Trend^B694</f>
        <v>628.22785977370074</v>
      </c>
      <c r="H694">
        <f t="shared" si="31"/>
        <v>-12.772140226299257</v>
      </c>
      <c r="I694">
        <f t="shared" si="32"/>
        <v>163.12756596025164</v>
      </c>
    </row>
    <row r="695" spans="1:9" x14ac:dyDescent="0.2">
      <c r="A695" s="4">
        <f t="shared" si="30"/>
        <v>11</v>
      </c>
      <c r="B695" s="4">
        <v>691</v>
      </c>
      <c r="C695" s="5">
        <v>41234</v>
      </c>
      <c r="D695" s="4">
        <v>7.12</v>
      </c>
      <c r="E695" s="4">
        <v>0</v>
      </c>
      <c r="F695" s="4">
        <v>583</v>
      </c>
      <c r="G695">
        <f>Constant2*Display^E695*VLOOKUP(D695,PricePoint_Factors,2)*VLOOKUP(A695,MonthFactors,2)*Trend^B695</f>
        <v>583.23516164829573</v>
      </c>
      <c r="H695">
        <f t="shared" si="31"/>
        <v>0.23516164829572972</v>
      </c>
      <c r="I695">
        <f t="shared" si="32"/>
        <v>5.5301000829164483E-2</v>
      </c>
    </row>
    <row r="696" spans="1:9" x14ac:dyDescent="0.2">
      <c r="A696" s="4">
        <f t="shared" si="30"/>
        <v>11</v>
      </c>
      <c r="B696" s="4">
        <v>692</v>
      </c>
      <c r="C696" s="5">
        <v>41235</v>
      </c>
      <c r="D696" s="4">
        <v>6.2</v>
      </c>
      <c r="E696" s="4">
        <v>0</v>
      </c>
      <c r="F696" s="4">
        <v>786</v>
      </c>
      <c r="G696">
        <f>Constant2*Display^E696*VLOOKUP(D696,PricePoint_Factors,2)*VLOOKUP(A696,MonthFactors,2)*Trend^B696</f>
        <v>771.58173854460563</v>
      </c>
      <c r="H696">
        <f t="shared" si="31"/>
        <v>-14.418261455394372</v>
      </c>
      <c r="I696">
        <f t="shared" si="32"/>
        <v>207.88626339611105</v>
      </c>
    </row>
    <row r="697" spans="1:9" x14ac:dyDescent="0.2">
      <c r="A697" s="4">
        <f t="shared" si="30"/>
        <v>11</v>
      </c>
      <c r="B697" s="4">
        <v>693</v>
      </c>
      <c r="C697" s="5">
        <v>41236</v>
      </c>
      <c r="D697" s="4">
        <v>5.95</v>
      </c>
      <c r="E697" s="4">
        <v>0</v>
      </c>
      <c r="F697" s="4">
        <v>1008</v>
      </c>
      <c r="G697">
        <f>Constant2*Display^E697*VLOOKUP(D697,PricePoint_Factors,2)*VLOOKUP(A697,MonthFactors,2)*Trend^B697</f>
        <v>1004.586775561549</v>
      </c>
      <c r="H697">
        <f t="shared" si="31"/>
        <v>-3.4132244384510386</v>
      </c>
      <c r="I697">
        <f t="shared" si="32"/>
        <v>11.650101067239408</v>
      </c>
    </row>
    <row r="698" spans="1:9" x14ac:dyDescent="0.2">
      <c r="A698" s="4">
        <f t="shared" si="30"/>
        <v>11</v>
      </c>
      <c r="B698" s="4">
        <v>694</v>
      </c>
      <c r="C698" s="5">
        <v>41237</v>
      </c>
      <c r="D698" s="4">
        <v>5.95</v>
      </c>
      <c r="E698" s="4">
        <v>0</v>
      </c>
      <c r="F698" s="4">
        <v>1008</v>
      </c>
      <c r="G698">
        <f>Constant2*Display^E698*VLOOKUP(D698,PricePoint_Factors,2)*VLOOKUP(A698,MonthFactors,2)*Trend^B698</f>
        <v>1004.7203321038435</v>
      </c>
      <c r="H698">
        <f t="shared" si="31"/>
        <v>-3.2796678961565249</v>
      </c>
      <c r="I698">
        <f t="shared" si="32"/>
        <v>10.756221509079767</v>
      </c>
    </row>
    <row r="699" spans="1:9" x14ac:dyDescent="0.2">
      <c r="A699" s="4">
        <f t="shared" si="30"/>
        <v>11</v>
      </c>
      <c r="B699" s="4">
        <v>695</v>
      </c>
      <c r="C699" s="5">
        <v>41238</v>
      </c>
      <c r="D699" s="4">
        <v>6.98</v>
      </c>
      <c r="E699" s="4">
        <v>0</v>
      </c>
      <c r="F699" s="4">
        <v>772</v>
      </c>
      <c r="G699">
        <f>Constant2*Display^E699*VLOOKUP(D699,PricePoint_Factors,2)*VLOOKUP(A699,MonthFactors,2)*Trend^B699</f>
        <v>746.17821898595162</v>
      </c>
      <c r="H699">
        <f t="shared" si="31"/>
        <v>-25.821781014048383</v>
      </c>
      <c r="I699">
        <f t="shared" si="32"/>
        <v>666.76437473746955</v>
      </c>
    </row>
    <row r="700" spans="1:9" x14ac:dyDescent="0.2">
      <c r="A700" s="4">
        <f t="shared" si="30"/>
        <v>11</v>
      </c>
      <c r="B700" s="4">
        <v>696</v>
      </c>
      <c r="C700" s="5">
        <v>41239</v>
      </c>
      <c r="D700" s="4">
        <v>5.95</v>
      </c>
      <c r="E700" s="4">
        <v>0</v>
      </c>
      <c r="F700" s="4">
        <v>995</v>
      </c>
      <c r="G700">
        <f>Constant2*Display^E700*VLOOKUP(D700,PricePoint_Factors,2)*VLOOKUP(A700,MonthFactors,2)*Trend^B700</f>
        <v>1004.9874984585159</v>
      </c>
      <c r="H700">
        <f t="shared" si="31"/>
        <v>9.9874984585159154</v>
      </c>
      <c r="I700">
        <f t="shared" si="32"/>
        <v>99.750125458857781</v>
      </c>
    </row>
    <row r="701" spans="1:9" x14ac:dyDescent="0.2">
      <c r="A701" s="4">
        <f t="shared" si="30"/>
        <v>11</v>
      </c>
      <c r="B701" s="4">
        <v>697</v>
      </c>
      <c r="C701" s="5">
        <v>41240</v>
      </c>
      <c r="D701" s="4">
        <v>5.95</v>
      </c>
      <c r="E701" s="4">
        <v>0</v>
      </c>
      <c r="F701" s="4">
        <v>997</v>
      </c>
      <c r="G701">
        <f>Constant2*Display^E701*VLOOKUP(D701,PricePoint_Factors,2)*VLOOKUP(A701,MonthFactors,2)*Trend^B701</f>
        <v>1005.1211082756155</v>
      </c>
      <c r="H701">
        <f t="shared" si="31"/>
        <v>8.1211082756154838</v>
      </c>
      <c r="I701">
        <f t="shared" si="32"/>
        <v>65.952399624270299</v>
      </c>
    </row>
    <row r="702" spans="1:9" x14ac:dyDescent="0.2">
      <c r="A702" s="4">
        <f t="shared" si="30"/>
        <v>11</v>
      </c>
      <c r="B702" s="4">
        <v>698</v>
      </c>
      <c r="C702" s="5">
        <v>41241</v>
      </c>
      <c r="D702" s="4">
        <v>7.32</v>
      </c>
      <c r="E702" s="4">
        <v>1</v>
      </c>
      <c r="F702" s="4">
        <v>634</v>
      </c>
      <c r="G702">
        <f>Constant2*Display^E702*VLOOKUP(D702,PricePoint_Factors,2)*VLOOKUP(A702,MonthFactors,2)*Trend^B702</f>
        <v>628.89633755815589</v>
      </c>
      <c r="H702">
        <f t="shared" si="31"/>
        <v>-5.1036624418441079</v>
      </c>
      <c r="I702">
        <f t="shared" si="32"/>
        <v>26.047370320290163</v>
      </c>
    </row>
    <row r="703" spans="1:9" x14ac:dyDescent="0.2">
      <c r="A703" s="4">
        <f t="shared" si="30"/>
        <v>11</v>
      </c>
      <c r="B703" s="4">
        <v>699</v>
      </c>
      <c r="C703" s="5">
        <v>41242</v>
      </c>
      <c r="D703" s="4">
        <v>7.52</v>
      </c>
      <c r="E703" s="4">
        <v>0</v>
      </c>
      <c r="F703" s="4">
        <v>563</v>
      </c>
      <c r="G703">
        <f>Constant2*Display^E703*VLOOKUP(D703,PricePoint_Factors,2)*VLOOKUP(A703,MonthFactors,2)*Trend^B703</f>
        <v>544.86661156259254</v>
      </c>
      <c r="H703">
        <f t="shared" si="31"/>
        <v>-18.133388437407461</v>
      </c>
      <c r="I703">
        <f t="shared" si="32"/>
        <v>328.8197762219026</v>
      </c>
    </row>
    <row r="704" spans="1:9" x14ac:dyDescent="0.2">
      <c r="A704" s="4">
        <f t="shared" si="30"/>
        <v>11</v>
      </c>
      <c r="B704" s="4">
        <v>700</v>
      </c>
      <c r="C704" s="5">
        <v>41243</v>
      </c>
      <c r="D704" s="4">
        <v>7.52</v>
      </c>
      <c r="E704" s="4">
        <v>0</v>
      </c>
      <c r="F704" s="4">
        <v>566</v>
      </c>
      <c r="G704">
        <f>Constant2*Display^E704*VLOOKUP(D704,PricePoint_Factors,2)*VLOOKUP(A704,MonthFactors,2)*Trend^B704</f>
        <v>544.93904980528339</v>
      </c>
      <c r="H704">
        <f t="shared" si="31"/>
        <v>-21.060950194716611</v>
      </c>
      <c r="I704">
        <f t="shared" si="32"/>
        <v>443.56362310433366</v>
      </c>
    </row>
    <row r="705" spans="1:9" x14ac:dyDescent="0.2">
      <c r="A705" s="4">
        <f t="shared" si="30"/>
        <v>12</v>
      </c>
      <c r="B705" s="4">
        <v>701</v>
      </c>
      <c r="C705" s="5">
        <v>41244</v>
      </c>
      <c r="D705" s="4">
        <v>5.95</v>
      </c>
      <c r="E705" s="4">
        <v>0</v>
      </c>
      <c r="F705" s="4">
        <v>1198</v>
      </c>
      <c r="G705">
        <f>Constant2*Display^E705*VLOOKUP(D705,PricePoint_Factors,2)*VLOOKUP(A705,MonthFactors,2)*Trend^B705</f>
        <v>1130.1038190928334</v>
      </c>
      <c r="H705">
        <f t="shared" si="31"/>
        <v>-67.896180907166581</v>
      </c>
      <c r="I705">
        <f t="shared" si="32"/>
        <v>4609.8913817786915</v>
      </c>
    </row>
    <row r="706" spans="1:9" x14ac:dyDescent="0.2">
      <c r="A706" s="4">
        <f t="shared" si="30"/>
        <v>12</v>
      </c>
      <c r="B706" s="4">
        <v>702</v>
      </c>
      <c r="C706" s="5">
        <v>41245</v>
      </c>
      <c r="D706" s="4">
        <v>5.95</v>
      </c>
      <c r="E706" s="4">
        <v>0</v>
      </c>
      <c r="F706" s="4">
        <v>1246</v>
      </c>
      <c r="G706">
        <f>Constant2*Display^E706*VLOOKUP(D706,PricePoint_Factors,2)*VLOOKUP(A706,MonthFactors,2)*Trend^B706</f>
        <v>1130.2540627175588</v>
      </c>
      <c r="H706">
        <f t="shared" si="31"/>
        <v>-115.74593728244122</v>
      </c>
      <c r="I706">
        <f t="shared" si="32"/>
        <v>13397.121997390816</v>
      </c>
    </row>
    <row r="707" spans="1:9" x14ac:dyDescent="0.2">
      <c r="A707" s="4">
        <f t="shared" si="30"/>
        <v>12</v>
      </c>
      <c r="B707" s="4">
        <v>703</v>
      </c>
      <c r="C707" s="5">
        <v>41246</v>
      </c>
      <c r="D707" s="4">
        <v>7.12</v>
      </c>
      <c r="E707" s="4">
        <v>0</v>
      </c>
      <c r="F707" s="4">
        <v>720</v>
      </c>
      <c r="G707">
        <f>Constant2*Display^E707*VLOOKUP(D707,PricePoint_Factors,2)*VLOOKUP(A707,MonthFactors,2)*Trend^B707</f>
        <v>656.4558473340245</v>
      </c>
      <c r="H707">
        <f t="shared" si="31"/>
        <v>-63.544152665975503</v>
      </c>
      <c r="I707">
        <f t="shared" si="32"/>
        <v>4037.8593380368015</v>
      </c>
    </row>
    <row r="708" spans="1:9" x14ac:dyDescent="0.2">
      <c r="A708" s="4">
        <f t="shared" si="30"/>
        <v>12</v>
      </c>
      <c r="B708" s="4">
        <v>704</v>
      </c>
      <c r="C708" s="5">
        <v>41247</v>
      </c>
      <c r="D708" s="4">
        <v>5.95</v>
      </c>
      <c r="E708" s="4">
        <v>0</v>
      </c>
      <c r="F708" s="4">
        <v>1226</v>
      </c>
      <c r="G708">
        <f>Constant2*Display^E708*VLOOKUP(D708,PricePoint_Factors,2)*VLOOKUP(A708,MonthFactors,2)*Trend^B708</f>
        <v>1130.5546098928687</v>
      </c>
      <c r="H708">
        <f t="shared" si="31"/>
        <v>-95.445390107131288</v>
      </c>
      <c r="I708">
        <f t="shared" si="32"/>
        <v>9109.8224927024748</v>
      </c>
    </row>
    <row r="709" spans="1:9" x14ac:dyDescent="0.2">
      <c r="A709" s="4">
        <f t="shared" si="30"/>
        <v>12</v>
      </c>
      <c r="B709" s="4">
        <v>705</v>
      </c>
      <c r="C709" s="5">
        <v>41248</v>
      </c>
      <c r="D709" s="4">
        <v>6.1</v>
      </c>
      <c r="E709" s="4">
        <v>0</v>
      </c>
      <c r="F709" s="4">
        <v>975</v>
      </c>
      <c r="G709">
        <f>Constant2*Display^E709*VLOOKUP(D709,PricePoint_Factors,2)*VLOOKUP(A709,MonthFactors,2)*Trend^B709</f>
        <v>882.12466412763149</v>
      </c>
      <c r="H709">
        <f t="shared" si="31"/>
        <v>-92.87533587236851</v>
      </c>
      <c r="I709">
        <f t="shared" si="32"/>
        <v>8625.8280134052602</v>
      </c>
    </row>
    <row r="710" spans="1:9" x14ac:dyDescent="0.2">
      <c r="A710" s="4">
        <f t="shared" ref="A710:A773" si="33">MONTH(C710)</f>
        <v>12</v>
      </c>
      <c r="B710" s="4">
        <v>706</v>
      </c>
      <c r="C710" s="5">
        <v>41249</v>
      </c>
      <c r="D710" s="4">
        <v>6.98</v>
      </c>
      <c r="E710" s="4">
        <v>0</v>
      </c>
      <c r="F710" s="4">
        <v>931</v>
      </c>
      <c r="G710">
        <f>Constant2*Display^E710*VLOOKUP(D710,PricePoint_Factors,2)*VLOOKUP(A710,MonthFactors,2)*Trend^B710</f>
        <v>839.74351026536397</v>
      </c>
      <c r="H710">
        <f t="shared" ref="H710:H773" si="34">G710-F710</f>
        <v>-91.256489734636034</v>
      </c>
      <c r="I710">
        <f t="shared" ref="I710:I773" si="35">H710^2</f>
        <v>8327.7469186877315</v>
      </c>
    </row>
    <row r="711" spans="1:9" x14ac:dyDescent="0.2">
      <c r="A711" s="4">
        <f t="shared" si="33"/>
        <v>12</v>
      </c>
      <c r="B711" s="4">
        <v>707</v>
      </c>
      <c r="C711" s="5">
        <v>41250</v>
      </c>
      <c r="D711" s="4">
        <v>5.95</v>
      </c>
      <c r="E711" s="4">
        <v>0</v>
      </c>
      <c r="F711" s="4">
        <v>1243</v>
      </c>
      <c r="G711">
        <f>Constant2*Display^E711*VLOOKUP(D711,PricePoint_Factors,2)*VLOOKUP(A711,MonthFactors,2)*Trend^B711</f>
        <v>1131.0055805103173</v>
      </c>
      <c r="H711">
        <f t="shared" si="34"/>
        <v>-111.99441948968274</v>
      </c>
      <c r="I711">
        <f t="shared" si="35"/>
        <v>12542.749996831029</v>
      </c>
    </row>
    <row r="712" spans="1:9" x14ac:dyDescent="0.2">
      <c r="A712" s="4">
        <f t="shared" si="33"/>
        <v>12</v>
      </c>
      <c r="B712" s="4">
        <v>708</v>
      </c>
      <c r="C712" s="5">
        <v>41251</v>
      </c>
      <c r="D712" s="4">
        <v>5.95</v>
      </c>
      <c r="E712" s="4">
        <v>1</v>
      </c>
      <c r="F712" s="4">
        <v>1341</v>
      </c>
      <c r="G712">
        <f>Constant2*Display^E712*VLOOKUP(D712,PricePoint_Factors,2)*VLOOKUP(A712,MonthFactors,2)*Trend^B712</f>
        <v>1255.9526796809466</v>
      </c>
      <c r="H712">
        <f t="shared" si="34"/>
        <v>-85.04732031905337</v>
      </c>
      <c r="I712">
        <f t="shared" si="35"/>
        <v>7233.046693451668</v>
      </c>
    </row>
    <row r="713" spans="1:9" x14ac:dyDescent="0.2">
      <c r="A713" s="4">
        <f t="shared" si="33"/>
        <v>12</v>
      </c>
      <c r="B713" s="4">
        <v>709</v>
      </c>
      <c r="C713" s="5">
        <v>41252</v>
      </c>
      <c r="D713" s="4">
        <v>6.98</v>
      </c>
      <c r="E713" s="4">
        <v>0</v>
      </c>
      <c r="F713" s="4">
        <v>915</v>
      </c>
      <c r="G713">
        <f>Constant2*Display^E713*VLOOKUP(D713,PricePoint_Factors,2)*VLOOKUP(A713,MonthFactors,2)*Trend^B713</f>
        <v>840.07847829433774</v>
      </c>
      <c r="H713">
        <f t="shared" si="34"/>
        <v>-74.921521705662258</v>
      </c>
      <c r="I713">
        <f t="shared" si="35"/>
        <v>5613.2344146920204</v>
      </c>
    </row>
    <row r="714" spans="1:9" x14ac:dyDescent="0.2">
      <c r="A714" s="4">
        <f t="shared" si="33"/>
        <v>12</v>
      </c>
      <c r="B714" s="4">
        <v>710</v>
      </c>
      <c r="C714" s="5">
        <v>41253</v>
      </c>
      <c r="D714" s="4">
        <v>5.95</v>
      </c>
      <c r="E714" s="4">
        <v>0</v>
      </c>
      <c r="F714" s="4">
        <v>1254</v>
      </c>
      <c r="G714">
        <f>Constant2*Display^E714*VLOOKUP(D714,PricePoint_Factors,2)*VLOOKUP(A714,MonthFactors,2)*Trend^B714</f>
        <v>1131.4567310169068</v>
      </c>
      <c r="H714">
        <f t="shared" si="34"/>
        <v>-122.54326898309318</v>
      </c>
      <c r="I714">
        <f t="shared" si="35"/>
        <v>15016.852773062728</v>
      </c>
    </row>
    <row r="715" spans="1:9" x14ac:dyDescent="0.2">
      <c r="A715" s="4">
        <f t="shared" si="33"/>
        <v>12</v>
      </c>
      <c r="B715" s="4">
        <v>711</v>
      </c>
      <c r="C715" s="5">
        <v>41254</v>
      </c>
      <c r="D715" s="4">
        <v>5.95</v>
      </c>
      <c r="E715" s="4">
        <v>0</v>
      </c>
      <c r="F715" s="4">
        <v>1227</v>
      </c>
      <c r="G715">
        <f>Constant2*Display^E715*VLOOKUP(D715,PricePoint_Factors,2)*VLOOKUP(A715,MonthFactors,2)*Trend^B715</f>
        <v>1131.6071545068698</v>
      </c>
      <c r="H715">
        <f t="shared" si="34"/>
        <v>-95.392845493130153</v>
      </c>
      <c r="I715">
        <f t="shared" si="35"/>
        <v>9099.794971276202</v>
      </c>
    </row>
    <row r="716" spans="1:9" x14ac:dyDescent="0.2">
      <c r="A716" s="4">
        <f t="shared" si="33"/>
        <v>12</v>
      </c>
      <c r="B716" s="4">
        <v>712</v>
      </c>
      <c r="C716" s="5">
        <v>41255</v>
      </c>
      <c r="D716" s="4">
        <v>7.32</v>
      </c>
      <c r="E716" s="4">
        <v>0</v>
      </c>
      <c r="F716" s="4">
        <v>687</v>
      </c>
      <c r="G716">
        <f>Constant2*Display^E716*VLOOKUP(D716,PricePoint_Factors,2)*VLOOKUP(A716,MonthFactors,2)*Trend^B716</f>
        <v>637.68406075162886</v>
      </c>
      <c r="H716">
        <f t="shared" si="34"/>
        <v>-49.315939248371137</v>
      </c>
      <c r="I716">
        <f t="shared" si="35"/>
        <v>2432.0618639490326</v>
      </c>
    </row>
    <row r="717" spans="1:9" x14ac:dyDescent="0.2">
      <c r="A717" s="4">
        <f t="shared" si="33"/>
        <v>12</v>
      </c>
      <c r="B717" s="4">
        <v>713</v>
      </c>
      <c r="C717" s="5">
        <v>41256</v>
      </c>
      <c r="D717" s="4">
        <v>6.98</v>
      </c>
      <c r="E717" s="4">
        <v>0</v>
      </c>
      <c r="F717" s="4">
        <v>939</v>
      </c>
      <c r="G717">
        <f>Constant2*Display^E717*VLOOKUP(D717,PricePoint_Factors,2)*VLOOKUP(A717,MonthFactors,2)*Trend^B717</f>
        <v>840.52531019005403</v>
      </c>
      <c r="H717">
        <f t="shared" si="34"/>
        <v>-98.474689809945971</v>
      </c>
      <c r="I717">
        <f t="shared" si="35"/>
        <v>9697.2645331650765</v>
      </c>
    </row>
    <row r="718" spans="1:9" x14ac:dyDescent="0.2">
      <c r="A718" s="4">
        <f t="shared" si="33"/>
        <v>12</v>
      </c>
      <c r="B718" s="4">
        <v>714</v>
      </c>
      <c r="C718" s="5">
        <v>41257</v>
      </c>
      <c r="D718" s="4">
        <v>7.32</v>
      </c>
      <c r="E718" s="4">
        <v>0</v>
      </c>
      <c r="F718" s="4">
        <v>702</v>
      </c>
      <c r="G718">
        <f>Constant2*Display^E718*VLOOKUP(D718,PricePoint_Factors,2)*VLOOKUP(A718,MonthFactors,2)*Trend^B718</f>
        <v>637.85362806354635</v>
      </c>
      <c r="H718">
        <f t="shared" si="34"/>
        <v>-64.146371936453647</v>
      </c>
      <c r="I718">
        <f t="shared" si="35"/>
        <v>4114.7570326098485</v>
      </c>
    </row>
    <row r="719" spans="1:9" x14ac:dyDescent="0.2">
      <c r="A719" s="4">
        <f t="shared" si="33"/>
        <v>12</v>
      </c>
      <c r="B719" s="4">
        <v>715</v>
      </c>
      <c r="C719" s="5">
        <v>41258</v>
      </c>
      <c r="D719" s="4">
        <v>6.1</v>
      </c>
      <c r="E719" s="4">
        <v>0</v>
      </c>
      <c r="F719" s="4">
        <v>974</v>
      </c>
      <c r="G719">
        <f>Constant2*Display^E719*VLOOKUP(D719,PricePoint_Factors,2)*VLOOKUP(A719,MonthFactors,2)*Trend^B719</f>
        <v>883.29812202129835</v>
      </c>
      <c r="H719">
        <f t="shared" si="34"/>
        <v>-90.701877978701646</v>
      </c>
      <c r="I719">
        <f t="shared" si="35"/>
        <v>8226.830668863282</v>
      </c>
    </row>
    <row r="720" spans="1:9" x14ac:dyDescent="0.2">
      <c r="A720" s="4">
        <f t="shared" si="33"/>
        <v>12</v>
      </c>
      <c r="B720" s="4">
        <v>716</v>
      </c>
      <c r="C720" s="5">
        <v>41259</v>
      </c>
      <c r="D720" s="4">
        <v>6.1</v>
      </c>
      <c r="E720" s="4">
        <v>1</v>
      </c>
      <c r="F720" s="4">
        <v>1077</v>
      </c>
      <c r="G720">
        <f>Constant2*Display^E720*VLOOKUP(D720,PricePoint_Factors,2)*VLOOKUP(A720,MonthFactors,2)*Trend^B720</f>
        <v>980.87990229830484</v>
      </c>
      <c r="H720">
        <f t="shared" si="34"/>
        <v>-96.120097701695158</v>
      </c>
      <c r="I720">
        <f t="shared" si="35"/>
        <v>9239.0731821834233</v>
      </c>
    </row>
    <row r="721" spans="1:9" x14ac:dyDescent="0.2">
      <c r="A721" s="4">
        <f t="shared" si="33"/>
        <v>12</v>
      </c>
      <c r="B721" s="4">
        <v>717</v>
      </c>
      <c r="C721" s="5">
        <v>41260</v>
      </c>
      <c r="D721" s="4">
        <v>6.2</v>
      </c>
      <c r="E721" s="4">
        <v>0</v>
      </c>
      <c r="F721" s="4">
        <v>934</v>
      </c>
      <c r="G721">
        <f>Constant2*Display^E721*VLOOKUP(D721,PricePoint_Factors,2)*VLOOKUP(A721,MonthFactors,2)*Trend^B721</f>
        <v>869.95003037439335</v>
      </c>
      <c r="H721">
        <f t="shared" si="34"/>
        <v>-64.04996962560665</v>
      </c>
      <c r="I721">
        <f t="shared" si="35"/>
        <v>4102.3986090411345</v>
      </c>
    </row>
    <row r="722" spans="1:9" x14ac:dyDescent="0.2">
      <c r="A722" s="4">
        <f t="shared" si="33"/>
        <v>12</v>
      </c>
      <c r="B722" s="4">
        <v>718</v>
      </c>
      <c r="C722" s="5">
        <v>41261</v>
      </c>
      <c r="D722" s="4">
        <v>6.2</v>
      </c>
      <c r="E722" s="4">
        <v>0</v>
      </c>
      <c r="F722" s="4">
        <v>938</v>
      </c>
      <c r="G722">
        <f>Constant2*Display^E722*VLOOKUP(D722,PricePoint_Factors,2)*VLOOKUP(A722,MonthFactors,2)*Trend^B722</f>
        <v>870.06568739960221</v>
      </c>
      <c r="H722">
        <f t="shared" si="34"/>
        <v>-67.934312600397789</v>
      </c>
      <c r="I722">
        <f t="shared" si="35"/>
        <v>4615.0708284885659</v>
      </c>
    </row>
    <row r="723" spans="1:9" x14ac:dyDescent="0.2">
      <c r="A723" s="4">
        <f t="shared" si="33"/>
        <v>12</v>
      </c>
      <c r="B723" s="4">
        <v>719</v>
      </c>
      <c r="C723" s="5">
        <v>41262</v>
      </c>
      <c r="D723" s="4">
        <v>6.1</v>
      </c>
      <c r="E723" s="4">
        <v>0</v>
      </c>
      <c r="F723" s="4">
        <v>993</v>
      </c>
      <c r="G723">
        <f>Constant2*Display^E723*VLOOKUP(D723,PricePoint_Factors,2)*VLOOKUP(A723,MonthFactors,2)*Trend^B723</f>
        <v>883.7679421447076</v>
      </c>
      <c r="H723">
        <f t="shared" si="34"/>
        <v>-109.2320578552924</v>
      </c>
      <c r="I723">
        <f t="shared" si="35"/>
        <v>11931.642463301945</v>
      </c>
    </row>
    <row r="724" spans="1:9" x14ac:dyDescent="0.2">
      <c r="A724" s="4">
        <f t="shared" si="33"/>
        <v>12</v>
      </c>
      <c r="B724" s="4">
        <v>720</v>
      </c>
      <c r="C724" s="5">
        <v>41263</v>
      </c>
      <c r="D724" s="4">
        <v>7.32</v>
      </c>
      <c r="E724" s="4">
        <v>0</v>
      </c>
      <c r="F724" s="4">
        <v>687</v>
      </c>
      <c r="G724">
        <f>Constant2*Display^E724*VLOOKUP(D724,PricePoint_Factors,2)*VLOOKUP(A724,MonthFactors,2)*Trend^B724</f>
        <v>638.36260058631115</v>
      </c>
      <c r="H724">
        <f t="shared" si="34"/>
        <v>-48.637399413688854</v>
      </c>
      <c r="I724">
        <f t="shared" si="35"/>
        <v>2365.596621726701</v>
      </c>
    </row>
    <row r="725" spans="1:9" x14ac:dyDescent="0.2">
      <c r="A725" s="4">
        <f t="shared" si="33"/>
        <v>12</v>
      </c>
      <c r="B725" s="4">
        <v>721</v>
      </c>
      <c r="C725" s="5">
        <v>41264</v>
      </c>
      <c r="D725" s="4">
        <v>6.1</v>
      </c>
      <c r="E725" s="4">
        <v>0</v>
      </c>
      <c r="F725" s="4">
        <v>959</v>
      </c>
      <c r="G725">
        <f>Constant2*Display^E725*VLOOKUP(D725,PricePoint_Factors,2)*VLOOKUP(A725,MonthFactors,2)*Trend^B725</f>
        <v>884.00294590837655</v>
      </c>
      <c r="H725">
        <f t="shared" si="34"/>
        <v>-74.997054091623454</v>
      </c>
      <c r="I725">
        <f t="shared" si="35"/>
        <v>5624.558122421894</v>
      </c>
    </row>
    <row r="726" spans="1:9" x14ac:dyDescent="0.2">
      <c r="A726" s="4">
        <f t="shared" si="33"/>
        <v>12</v>
      </c>
      <c r="B726" s="4">
        <v>722</v>
      </c>
      <c r="C726" s="5">
        <v>41265</v>
      </c>
      <c r="D726" s="4">
        <v>6.98</v>
      </c>
      <c r="E726" s="4">
        <v>1</v>
      </c>
      <c r="F726" s="4">
        <v>1057</v>
      </c>
      <c r="G726">
        <f>Constant2*Display^E726*VLOOKUP(D726,PricePoint_Factors,2)*VLOOKUP(A726,MonthFactors,2)*Trend^B726</f>
        <v>934.37497477514887</v>
      </c>
      <c r="H726">
        <f t="shared" si="34"/>
        <v>-122.62502522485113</v>
      </c>
      <c r="I726">
        <f t="shared" si="35"/>
        <v>15036.896811395376</v>
      </c>
    </row>
    <row r="727" spans="1:9" x14ac:dyDescent="0.2">
      <c r="A727" s="4">
        <f t="shared" si="33"/>
        <v>12</v>
      </c>
      <c r="B727" s="4">
        <v>723</v>
      </c>
      <c r="C727" s="5">
        <v>41266</v>
      </c>
      <c r="D727" s="4">
        <v>5.95</v>
      </c>
      <c r="E727" s="4">
        <v>0</v>
      </c>
      <c r="F727" s="4">
        <v>1251</v>
      </c>
      <c r="G727">
        <f>Constant2*Display^E727*VLOOKUP(D727,PricePoint_Factors,2)*VLOOKUP(A727,MonthFactors,2)*Trend^B727</f>
        <v>1133.4137970155143</v>
      </c>
      <c r="H727">
        <f t="shared" si="34"/>
        <v>-117.58620298448568</v>
      </c>
      <c r="I727">
        <f t="shared" si="35"/>
        <v>13826.515132308668</v>
      </c>
    </row>
    <row r="728" spans="1:9" x14ac:dyDescent="0.2">
      <c r="A728" s="4">
        <f t="shared" si="33"/>
        <v>12</v>
      </c>
      <c r="B728" s="4">
        <v>724</v>
      </c>
      <c r="C728" s="5">
        <v>41267</v>
      </c>
      <c r="D728" s="4">
        <v>6.98</v>
      </c>
      <c r="E728" s="4">
        <v>0</v>
      </c>
      <c r="F728" s="4">
        <v>570</v>
      </c>
      <c r="G728">
        <f>Constant2*Display^E728*VLOOKUP(D728,PricePoint_Factors,2)*VLOOKUP(A728,MonthFactors,2)*Trend^B728</f>
        <v>841.75532375285002</v>
      </c>
      <c r="H728">
        <f t="shared" si="34"/>
        <v>271.75532375285002</v>
      </c>
      <c r="I728">
        <f t="shared" si="35"/>
        <v>73850.955988016329</v>
      </c>
    </row>
    <row r="729" spans="1:9" x14ac:dyDescent="0.2">
      <c r="A729" s="4">
        <f t="shared" si="33"/>
        <v>12</v>
      </c>
      <c r="B729" s="4">
        <v>725</v>
      </c>
      <c r="C729" s="5">
        <v>41268</v>
      </c>
      <c r="D729" s="4">
        <v>7.12</v>
      </c>
      <c r="E729" s="4">
        <v>0</v>
      </c>
      <c r="F729" s="4">
        <v>430</v>
      </c>
      <c r="G729">
        <f>Constant2*Display^E729*VLOOKUP(D729,PricePoint_Factors,2)*VLOOKUP(A729,MonthFactors,2)*Trend^B729</f>
        <v>658.37855065134875</v>
      </c>
      <c r="H729">
        <f t="shared" si="34"/>
        <v>228.37855065134875</v>
      </c>
      <c r="I729">
        <f t="shared" si="35"/>
        <v>52156.762397610662</v>
      </c>
    </row>
    <row r="730" spans="1:9" x14ac:dyDescent="0.2">
      <c r="A730" s="4">
        <f t="shared" si="33"/>
        <v>12</v>
      </c>
      <c r="B730" s="4">
        <v>726</v>
      </c>
      <c r="C730" s="5">
        <v>41269</v>
      </c>
      <c r="D730" s="4">
        <v>6.98</v>
      </c>
      <c r="E730" s="4">
        <v>0</v>
      </c>
      <c r="F730" s="4">
        <v>575</v>
      </c>
      <c r="G730">
        <f>Constant2*Display^E730*VLOOKUP(D730,PricePoint_Factors,2)*VLOOKUP(A730,MonthFactors,2)*Trend^B730</f>
        <v>841.97915589219019</v>
      </c>
      <c r="H730">
        <f t="shared" si="34"/>
        <v>266.97915589219019</v>
      </c>
      <c r="I730">
        <f t="shared" si="35"/>
        <v>71277.869680906399</v>
      </c>
    </row>
    <row r="731" spans="1:9" x14ac:dyDescent="0.2">
      <c r="A731" s="4">
        <f t="shared" si="33"/>
        <v>12</v>
      </c>
      <c r="B731" s="4">
        <v>727</v>
      </c>
      <c r="C731" s="5">
        <v>41270</v>
      </c>
      <c r="D731" s="4">
        <v>7.32</v>
      </c>
      <c r="E731" s="4">
        <v>0</v>
      </c>
      <c r="F731" s="4">
        <v>430</v>
      </c>
      <c r="G731">
        <f>Constant2*Display^E731*VLOOKUP(D731,PricePoint_Factors,2)*VLOOKUP(A731,MonthFactors,2)*Trend^B731</f>
        <v>638.95691519185698</v>
      </c>
      <c r="H731">
        <f t="shared" si="34"/>
        <v>208.95691519185698</v>
      </c>
      <c r="I731">
        <f t="shared" si="35"/>
        <v>43662.992406496909</v>
      </c>
    </row>
    <row r="732" spans="1:9" x14ac:dyDescent="0.2">
      <c r="A732" s="4">
        <f t="shared" si="33"/>
        <v>12</v>
      </c>
      <c r="B732" s="4">
        <v>728</v>
      </c>
      <c r="C732" s="5">
        <v>41271</v>
      </c>
      <c r="D732" s="4">
        <v>7.32</v>
      </c>
      <c r="E732" s="4">
        <v>0</v>
      </c>
      <c r="F732" s="4">
        <v>430</v>
      </c>
      <c r="G732">
        <f>Constant2*Display^E732*VLOOKUP(D732,PricePoint_Factors,2)*VLOOKUP(A732,MonthFactors,2)*Trend^B732</f>
        <v>639.04186243419019</v>
      </c>
      <c r="H732">
        <f t="shared" si="34"/>
        <v>209.04186243419019</v>
      </c>
      <c r="I732">
        <f t="shared" si="35"/>
        <v>43698.500249954894</v>
      </c>
    </row>
    <row r="733" spans="1:9" x14ac:dyDescent="0.2">
      <c r="A733" s="4">
        <f t="shared" si="33"/>
        <v>12</v>
      </c>
      <c r="B733" s="4">
        <v>729</v>
      </c>
      <c r="C733" s="5">
        <v>41272</v>
      </c>
      <c r="D733" s="4">
        <v>7.52</v>
      </c>
      <c r="E733" s="4">
        <v>1</v>
      </c>
      <c r="F733" s="4">
        <v>447</v>
      </c>
      <c r="G733">
        <f>Constant2*Display^E733*VLOOKUP(D733,PricePoint_Factors,2)*VLOOKUP(A733,MonthFactors,2)*Trend^B733</f>
        <v>682.56187853730239</v>
      </c>
      <c r="H733">
        <f t="shared" si="34"/>
        <v>235.56187853730239</v>
      </c>
      <c r="I733">
        <f t="shared" si="35"/>
        <v>55489.398620022803</v>
      </c>
    </row>
    <row r="734" spans="1:9" x14ac:dyDescent="0.2">
      <c r="A734" s="4">
        <f t="shared" si="33"/>
        <v>12</v>
      </c>
      <c r="B734" s="4">
        <v>730</v>
      </c>
      <c r="C734" s="5">
        <v>41273</v>
      </c>
      <c r="D734" s="4">
        <v>7.52</v>
      </c>
      <c r="E734" s="4">
        <v>0</v>
      </c>
      <c r="F734" s="4">
        <v>403</v>
      </c>
      <c r="G734">
        <f>Constant2*Display^E734*VLOOKUP(D734,PricePoint_Factors,2)*VLOOKUP(A734,MonthFactors,2)*Trend^B734</f>
        <v>614.82138985612346</v>
      </c>
      <c r="H734">
        <f t="shared" si="34"/>
        <v>211.82138985612346</v>
      </c>
      <c r="I734">
        <f t="shared" si="35"/>
        <v>44868.301200579845</v>
      </c>
    </row>
    <row r="735" spans="1:9" x14ac:dyDescent="0.2">
      <c r="A735" s="4">
        <f t="shared" si="33"/>
        <v>12</v>
      </c>
      <c r="B735" s="4">
        <v>731</v>
      </c>
      <c r="C735" s="5">
        <v>41274</v>
      </c>
      <c r="D735" s="4">
        <v>6.98</v>
      </c>
      <c r="E735" s="4">
        <v>1</v>
      </c>
      <c r="F735" s="4">
        <v>619</v>
      </c>
      <c r="G735">
        <f>Constant2*Display^E735*VLOOKUP(D735,PricePoint_Factors,2)*VLOOKUP(A735,MonthFactors,2)*Trend^B735</f>
        <v>935.49356850394793</v>
      </c>
      <c r="H735">
        <f t="shared" si="34"/>
        <v>316.49356850394793</v>
      </c>
      <c r="I735">
        <f t="shared" si="35"/>
        <v>100168.17890436317</v>
      </c>
    </row>
    <row r="736" spans="1:9" x14ac:dyDescent="0.2">
      <c r="A736" s="4">
        <f t="shared" si="33"/>
        <v>1</v>
      </c>
      <c r="B736" s="4">
        <v>732</v>
      </c>
      <c r="C736" s="5">
        <v>41275</v>
      </c>
      <c r="D736" s="4">
        <v>7.32</v>
      </c>
      <c r="E736" s="4">
        <v>0</v>
      </c>
      <c r="F736" s="4">
        <v>387</v>
      </c>
      <c r="G736">
        <f>Constant2*Display^E736*VLOOKUP(D736,PricePoint_Factors,2)*VLOOKUP(A736,MonthFactors,2)*Trend^B736</f>
        <v>393.3282277287268</v>
      </c>
      <c r="H736">
        <f t="shared" si="34"/>
        <v>6.3282277287268016</v>
      </c>
      <c r="I736">
        <f t="shared" si="35"/>
        <v>40.046466186626773</v>
      </c>
    </row>
    <row r="737" spans="1:9" x14ac:dyDescent="0.2">
      <c r="A737" s="4">
        <f t="shared" si="33"/>
        <v>1</v>
      </c>
      <c r="B737" s="4">
        <v>733</v>
      </c>
      <c r="C737" s="5">
        <v>41276</v>
      </c>
      <c r="D737" s="4">
        <v>7.52</v>
      </c>
      <c r="E737" s="4">
        <v>0</v>
      </c>
      <c r="F737" s="4">
        <v>396</v>
      </c>
      <c r="G737">
        <f>Constant2*Display^E737*VLOOKUP(D737,PricePoint_Factors,2)*VLOOKUP(A737,MonthFactors,2)*Trend^B737</f>
        <v>378.3703010222743</v>
      </c>
      <c r="H737">
        <f t="shared" si="34"/>
        <v>-17.629698977725695</v>
      </c>
      <c r="I737">
        <f t="shared" si="35"/>
        <v>310.80628604522241</v>
      </c>
    </row>
    <row r="738" spans="1:9" x14ac:dyDescent="0.2">
      <c r="A738" s="4">
        <f t="shared" si="33"/>
        <v>1</v>
      </c>
      <c r="B738" s="4">
        <v>734</v>
      </c>
      <c r="C738" s="5">
        <v>41277</v>
      </c>
      <c r="D738" s="4">
        <v>6.1</v>
      </c>
      <c r="E738" s="4">
        <v>0</v>
      </c>
      <c r="F738" s="4">
        <v>536</v>
      </c>
      <c r="G738">
        <f>Constant2*Display^E738*VLOOKUP(D738,PricePoint_Factors,2)*VLOOKUP(A738,MonthFactors,2)*Trend^B738</f>
        <v>544.75236758140738</v>
      </c>
      <c r="H738">
        <f t="shared" si="34"/>
        <v>8.752367581407384</v>
      </c>
      <c r="I738">
        <f t="shared" si="35"/>
        <v>76.603938280070935</v>
      </c>
    </row>
    <row r="739" spans="1:9" x14ac:dyDescent="0.2">
      <c r="A739" s="4">
        <f t="shared" si="33"/>
        <v>1</v>
      </c>
      <c r="B739" s="4">
        <v>735</v>
      </c>
      <c r="C739" s="5">
        <v>41278</v>
      </c>
      <c r="D739" s="4">
        <v>5.95</v>
      </c>
      <c r="E739" s="4">
        <v>0</v>
      </c>
      <c r="F739" s="4">
        <v>688</v>
      </c>
      <c r="G739">
        <f>Constant2*Display^E739*VLOOKUP(D739,PricePoint_Factors,2)*VLOOKUP(A739,MonthFactors,2)*Trend^B739</f>
        <v>698.35488428354984</v>
      </c>
      <c r="H739">
        <f t="shared" si="34"/>
        <v>10.354884283549836</v>
      </c>
      <c r="I739">
        <f t="shared" si="35"/>
        <v>107.22362852570741</v>
      </c>
    </row>
    <row r="740" spans="1:9" x14ac:dyDescent="0.2">
      <c r="A740" s="4">
        <f t="shared" si="33"/>
        <v>1</v>
      </c>
      <c r="B740" s="4">
        <v>736</v>
      </c>
      <c r="C740" s="5">
        <v>41279</v>
      </c>
      <c r="D740" s="4">
        <v>7.52</v>
      </c>
      <c r="E740" s="4">
        <v>0</v>
      </c>
      <c r="F740" s="4">
        <v>400</v>
      </c>
      <c r="G740">
        <f>Constant2*Display^E740*VLOOKUP(D740,PricePoint_Factors,2)*VLOOKUP(A740,MonthFactors,2)*Trend^B740</f>
        <v>378.52123038630771</v>
      </c>
      <c r="H740">
        <f t="shared" si="34"/>
        <v>-21.478769613692293</v>
      </c>
      <c r="I740">
        <f t="shared" si="35"/>
        <v>461.33754411807138</v>
      </c>
    </row>
    <row r="741" spans="1:9" x14ac:dyDescent="0.2">
      <c r="A741" s="4">
        <f t="shared" si="33"/>
        <v>1</v>
      </c>
      <c r="B741" s="4">
        <v>737</v>
      </c>
      <c r="C741" s="5">
        <v>41280</v>
      </c>
      <c r="D741" s="4">
        <v>6.2</v>
      </c>
      <c r="E741" s="4">
        <v>1</v>
      </c>
      <c r="F741" s="4">
        <v>591</v>
      </c>
      <c r="G741">
        <f>Constant2*Display^E741*VLOOKUP(D741,PricePoint_Factors,2)*VLOOKUP(A741,MonthFactors,2)*Trend^B741</f>
        <v>595.79198438216417</v>
      </c>
      <c r="H741">
        <f t="shared" si="34"/>
        <v>4.7919843821641734</v>
      </c>
      <c r="I741">
        <f t="shared" si="35"/>
        <v>22.963114318905355</v>
      </c>
    </row>
    <row r="742" spans="1:9" x14ac:dyDescent="0.2">
      <c r="A742" s="4">
        <f t="shared" si="33"/>
        <v>1</v>
      </c>
      <c r="B742" s="4">
        <v>738</v>
      </c>
      <c r="C742" s="5">
        <v>41281</v>
      </c>
      <c r="D742" s="4">
        <v>7.12</v>
      </c>
      <c r="E742" s="4">
        <v>0</v>
      </c>
      <c r="F742" s="4">
        <v>405</v>
      </c>
      <c r="G742">
        <f>Constant2*Display^E742*VLOOKUP(D742,PricePoint_Factors,2)*VLOOKUP(A742,MonthFactors,2)*Trend^B742</f>
        <v>405.7150215303817</v>
      </c>
      <c r="H742">
        <f t="shared" si="34"/>
        <v>0.71502153038170491</v>
      </c>
      <c r="I742">
        <f t="shared" si="35"/>
        <v>0.51125578890939538</v>
      </c>
    </row>
    <row r="743" spans="1:9" x14ac:dyDescent="0.2">
      <c r="A743" s="4">
        <f t="shared" si="33"/>
        <v>1</v>
      </c>
      <c r="B743" s="4">
        <v>739</v>
      </c>
      <c r="C743" s="5">
        <v>41282</v>
      </c>
      <c r="D743" s="4">
        <v>7.32</v>
      </c>
      <c r="E743" s="4">
        <v>1</v>
      </c>
      <c r="F743" s="4">
        <v>448</v>
      </c>
      <c r="G743">
        <f>Constant2*Display^E743*VLOOKUP(D743,PricePoint_Factors,2)*VLOOKUP(A743,MonthFactors,2)*Trend^B743</f>
        <v>437.12943294590497</v>
      </c>
      <c r="H743">
        <f t="shared" si="34"/>
        <v>-10.870567054095034</v>
      </c>
      <c r="I743">
        <f t="shared" si="35"/>
        <v>118.16922807757638</v>
      </c>
    </row>
    <row r="744" spans="1:9" x14ac:dyDescent="0.2">
      <c r="A744" s="4">
        <f t="shared" si="33"/>
        <v>1</v>
      </c>
      <c r="B744" s="4">
        <v>740</v>
      </c>
      <c r="C744" s="5">
        <v>41283</v>
      </c>
      <c r="D744" s="4">
        <v>7.12</v>
      </c>
      <c r="E744" s="4">
        <v>0</v>
      </c>
      <c r="F744" s="4">
        <v>416</v>
      </c>
      <c r="G744">
        <f>Constant2*Display^E744*VLOOKUP(D744,PricePoint_Factors,2)*VLOOKUP(A744,MonthFactors,2)*Trend^B744</f>
        <v>405.82290568468272</v>
      </c>
      <c r="H744">
        <f t="shared" si="34"/>
        <v>-10.177094315317277</v>
      </c>
      <c r="I744">
        <f t="shared" si="35"/>
        <v>103.57324870286322</v>
      </c>
    </row>
    <row r="745" spans="1:9" x14ac:dyDescent="0.2">
      <c r="A745" s="4">
        <f t="shared" si="33"/>
        <v>1</v>
      </c>
      <c r="B745" s="4">
        <v>741</v>
      </c>
      <c r="C745" s="5">
        <v>41284</v>
      </c>
      <c r="D745" s="4">
        <v>7.32</v>
      </c>
      <c r="E745" s="4">
        <v>1</v>
      </c>
      <c r="F745" s="4">
        <v>451</v>
      </c>
      <c r="G745">
        <f>Constant2*Display^E745*VLOOKUP(D745,PricePoint_Factors,2)*VLOOKUP(A745,MonthFactors,2)*Trend^B745</f>
        <v>437.24567054296415</v>
      </c>
      <c r="H745">
        <f t="shared" si="34"/>
        <v>-13.754329457035851</v>
      </c>
      <c r="I745">
        <f t="shared" si="35"/>
        <v>189.18157881268414</v>
      </c>
    </row>
    <row r="746" spans="1:9" x14ac:dyDescent="0.2">
      <c r="A746" s="4">
        <f t="shared" si="33"/>
        <v>1</v>
      </c>
      <c r="B746" s="4">
        <v>742</v>
      </c>
      <c r="C746" s="5">
        <v>41285</v>
      </c>
      <c r="D746" s="4">
        <v>5.95</v>
      </c>
      <c r="E746" s="4">
        <v>0</v>
      </c>
      <c r="F746" s="4">
        <v>685</v>
      </c>
      <c r="G746">
        <f>Constant2*Display^E746*VLOOKUP(D746,PricePoint_Factors,2)*VLOOKUP(A746,MonthFactors,2)*Trend^B746</f>
        <v>699.00505161353283</v>
      </c>
      <c r="H746">
        <f t="shared" si="34"/>
        <v>14.005051613532828</v>
      </c>
      <c r="I746">
        <f t="shared" si="35"/>
        <v>196.14147069771846</v>
      </c>
    </row>
    <row r="747" spans="1:9" x14ac:dyDescent="0.2">
      <c r="A747" s="4">
        <f t="shared" si="33"/>
        <v>1</v>
      </c>
      <c r="B747" s="4">
        <v>743</v>
      </c>
      <c r="C747" s="5">
        <v>41286</v>
      </c>
      <c r="D747" s="4">
        <v>6.98</v>
      </c>
      <c r="E747" s="4">
        <v>0</v>
      </c>
      <c r="F747" s="4">
        <v>525</v>
      </c>
      <c r="G747">
        <f>Constant2*Display^E747*VLOOKUP(D747,PricePoint_Factors,2)*VLOOKUP(A747,MonthFactors,2)*Trend^B747</f>
        <v>519.13186964475688</v>
      </c>
      <c r="H747">
        <f t="shared" si="34"/>
        <v>-5.8681303552431245</v>
      </c>
      <c r="I747">
        <f t="shared" si="35"/>
        <v>34.434953866125802</v>
      </c>
    </row>
    <row r="748" spans="1:9" x14ac:dyDescent="0.2">
      <c r="A748" s="4">
        <f t="shared" si="33"/>
        <v>1</v>
      </c>
      <c r="B748" s="4">
        <v>744</v>
      </c>
      <c r="C748" s="5">
        <v>41287</v>
      </c>
      <c r="D748" s="4">
        <v>6.1</v>
      </c>
      <c r="E748" s="4">
        <v>0</v>
      </c>
      <c r="F748" s="4">
        <v>558</v>
      </c>
      <c r="G748">
        <f>Constant2*Display^E748*VLOOKUP(D748,PricePoint_Factors,2)*VLOOKUP(A748,MonthFactors,2)*Trend^B748</f>
        <v>545.47703155672502</v>
      </c>
      <c r="H748">
        <f t="shared" si="34"/>
        <v>-12.522968443274976</v>
      </c>
      <c r="I748">
        <f t="shared" si="35"/>
        <v>156.82473863126089</v>
      </c>
    </row>
    <row r="749" spans="1:9" x14ac:dyDescent="0.2">
      <c r="A749" s="4">
        <f t="shared" si="33"/>
        <v>1</v>
      </c>
      <c r="B749" s="4">
        <v>745</v>
      </c>
      <c r="C749" s="5">
        <v>41288</v>
      </c>
      <c r="D749" s="4">
        <v>7.52</v>
      </c>
      <c r="E749" s="4">
        <v>0</v>
      </c>
      <c r="F749" s="4">
        <v>389</v>
      </c>
      <c r="G749">
        <f>Constant2*Display^E749*VLOOKUP(D749,PricePoint_Factors,2)*VLOOKUP(A749,MonthFactors,2)*Trend^B749</f>
        <v>378.97437980271781</v>
      </c>
      <c r="H749">
        <f t="shared" si="34"/>
        <v>-10.025620197282194</v>
      </c>
      <c r="I749">
        <f t="shared" si="35"/>
        <v>100.51306034015266</v>
      </c>
    </row>
    <row r="750" spans="1:9" x14ac:dyDescent="0.2">
      <c r="A750" s="4">
        <f t="shared" si="33"/>
        <v>1</v>
      </c>
      <c r="B750" s="4">
        <v>746</v>
      </c>
      <c r="C750" s="5">
        <v>41289</v>
      </c>
      <c r="D750" s="4">
        <v>7.52</v>
      </c>
      <c r="E750" s="4">
        <v>1</v>
      </c>
      <c r="F750" s="4">
        <v>417</v>
      </c>
      <c r="G750">
        <f>Constant2*Display^E750*VLOOKUP(D750,PricePoint_Factors,2)*VLOOKUP(A750,MonthFactors,2)*Trend^B750</f>
        <v>420.84132567134242</v>
      </c>
      <c r="H750">
        <f t="shared" si="34"/>
        <v>3.8413256713424175</v>
      </c>
      <c r="I750">
        <f t="shared" si="35"/>
        <v>14.755782913314274</v>
      </c>
    </row>
    <row r="751" spans="1:9" x14ac:dyDescent="0.2">
      <c r="A751" s="4">
        <f t="shared" si="33"/>
        <v>1</v>
      </c>
      <c r="B751" s="4">
        <v>747</v>
      </c>
      <c r="C751" s="5">
        <v>41290</v>
      </c>
      <c r="D751" s="4">
        <v>7.12</v>
      </c>
      <c r="E751" s="4">
        <v>0</v>
      </c>
      <c r="F751" s="4">
        <v>399</v>
      </c>
      <c r="G751">
        <f>Constant2*Display^E751*VLOOKUP(D751,PricePoint_Factors,2)*VLOOKUP(A751,MonthFactors,2)*Trend^B751</f>
        <v>406.20072618966225</v>
      </c>
      <c r="H751">
        <f t="shared" si="34"/>
        <v>7.2007261896622481</v>
      </c>
      <c r="I751">
        <f t="shared" si="35"/>
        <v>51.850457658487798</v>
      </c>
    </row>
    <row r="752" spans="1:9" x14ac:dyDescent="0.2">
      <c r="A752" s="4">
        <f t="shared" si="33"/>
        <v>1</v>
      </c>
      <c r="B752" s="4">
        <v>748</v>
      </c>
      <c r="C752" s="5">
        <v>41291</v>
      </c>
      <c r="D752" s="4">
        <v>7.12</v>
      </c>
      <c r="E752" s="4">
        <v>0</v>
      </c>
      <c r="F752" s="4">
        <v>403</v>
      </c>
      <c r="G752">
        <f>Constant2*Display^E752*VLOOKUP(D752,PricePoint_Factors,2)*VLOOKUP(A752,MonthFactors,2)*Trend^B752</f>
        <v>406.25472925419308</v>
      </c>
      <c r="H752">
        <f t="shared" si="34"/>
        <v>3.2547292541930801</v>
      </c>
      <c r="I752">
        <f t="shared" si="35"/>
        <v>10.593262518100243</v>
      </c>
    </row>
    <row r="753" spans="1:9" x14ac:dyDescent="0.2">
      <c r="A753" s="4">
        <f t="shared" si="33"/>
        <v>1</v>
      </c>
      <c r="B753" s="4">
        <v>749</v>
      </c>
      <c r="C753" s="5">
        <v>41292</v>
      </c>
      <c r="D753" s="4">
        <v>7.12</v>
      </c>
      <c r="E753" s="4">
        <v>1</v>
      </c>
      <c r="F753" s="4">
        <v>447</v>
      </c>
      <c r="G753">
        <f>Constant2*Display^E753*VLOOKUP(D753,PricePoint_Factors,2)*VLOOKUP(A753,MonthFactors,2)*Trend^B753</f>
        <v>451.13545382299441</v>
      </c>
      <c r="H753">
        <f t="shared" si="34"/>
        <v>4.1354538229944069</v>
      </c>
      <c r="I753">
        <f t="shared" si="35"/>
        <v>17.101978322119056</v>
      </c>
    </row>
    <row r="754" spans="1:9" x14ac:dyDescent="0.2">
      <c r="A754" s="4">
        <f t="shared" si="33"/>
        <v>1</v>
      </c>
      <c r="B754" s="4">
        <v>750</v>
      </c>
      <c r="C754" s="5">
        <v>41293</v>
      </c>
      <c r="D754" s="4">
        <v>5.95</v>
      </c>
      <c r="E754" s="4">
        <v>0</v>
      </c>
      <c r="F754" s="4">
        <v>701</v>
      </c>
      <c r="G754">
        <f>Constant2*Display^E754*VLOOKUP(D754,PricePoint_Factors,2)*VLOOKUP(A754,MonthFactors,2)*Trend^B754</f>
        <v>699.74884121304842</v>
      </c>
      <c r="H754">
        <f t="shared" si="34"/>
        <v>-1.2511587869515779</v>
      </c>
      <c r="I754">
        <f t="shared" si="35"/>
        <v>1.5653983101661439</v>
      </c>
    </row>
    <row r="755" spans="1:9" x14ac:dyDescent="0.2">
      <c r="A755" s="4">
        <f t="shared" si="33"/>
        <v>1</v>
      </c>
      <c r="B755" s="4">
        <v>751</v>
      </c>
      <c r="C755" s="5">
        <v>41294</v>
      </c>
      <c r="D755" s="4">
        <v>7.52</v>
      </c>
      <c r="E755" s="4">
        <v>0</v>
      </c>
      <c r="F755" s="4">
        <v>389</v>
      </c>
      <c r="G755">
        <f>Constant2*Display^E755*VLOOKUP(D755,PricePoint_Factors,2)*VLOOKUP(A755,MonthFactors,2)*Trend^B755</f>
        <v>379.27678075752146</v>
      </c>
      <c r="H755">
        <f t="shared" si="34"/>
        <v>-9.7232192424785353</v>
      </c>
      <c r="I755">
        <f t="shared" si="35"/>
        <v>94.540992437304865</v>
      </c>
    </row>
    <row r="756" spans="1:9" x14ac:dyDescent="0.2">
      <c r="A756" s="4">
        <f t="shared" si="33"/>
        <v>1</v>
      </c>
      <c r="B756" s="4">
        <v>752</v>
      </c>
      <c r="C756" s="5">
        <v>41295</v>
      </c>
      <c r="D756" s="4">
        <v>6.2</v>
      </c>
      <c r="E756" s="4">
        <v>0</v>
      </c>
      <c r="F756" s="4">
        <v>534</v>
      </c>
      <c r="G756">
        <f>Constant2*Display^E756*VLOOKUP(D756,PricePoint_Factors,2)*VLOOKUP(A756,MonthFactors,2)*Trend^B756</f>
        <v>537.66265733955868</v>
      </c>
      <c r="H756">
        <f t="shared" si="34"/>
        <v>3.6626573395586774</v>
      </c>
      <c r="I756">
        <f t="shared" si="35"/>
        <v>13.41505878702305</v>
      </c>
    </row>
    <row r="757" spans="1:9" x14ac:dyDescent="0.2">
      <c r="A757" s="4">
        <f t="shared" si="33"/>
        <v>1</v>
      </c>
      <c r="B757" s="4">
        <v>753</v>
      </c>
      <c r="C757" s="5">
        <v>41296</v>
      </c>
      <c r="D757" s="4">
        <v>7.52</v>
      </c>
      <c r="E757" s="4">
        <v>0</v>
      </c>
      <c r="F757" s="4">
        <v>400</v>
      </c>
      <c r="G757">
        <f>Constant2*Display^E757*VLOOKUP(D757,PricePoint_Factors,2)*VLOOKUP(A757,MonthFactors,2)*Trend^B757</f>
        <v>379.37763468840069</v>
      </c>
      <c r="H757">
        <f t="shared" si="34"/>
        <v>-20.62236531159931</v>
      </c>
      <c r="I757">
        <f t="shared" si="35"/>
        <v>425.28195104505454</v>
      </c>
    </row>
    <row r="758" spans="1:9" x14ac:dyDescent="0.2">
      <c r="A758" s="4">
        <f t="shared" si="33"/>
        <v>1</v>
      </c>
      <c r="B758" s="4">
        <v>754</v>
      </c>
      <c r="C758" s="5">
        <v>41297</v>
      </c>
      <c r="D758" s="4">
        <v>7.12</v>
      </c>
      <c r="E758" s="4">
        <v>0</v>
      </c>
      <c r="F758" s="4">
        <v>408</v>
      </c>
      <c r="G758">
        <f>Constant2*Display^E758*VLOOKUP(D758,PricePoint_Factors,2)*VLOOKUP(A758,MonthFactors,2)*Trend^B758</f>
        <v>406.57889844495446</v>
      </c>
      <c r="H758">
        <f t="shared" si="34"/>
        <v>-1.4211015550455386</v>
      </c>
      <c r="I758">
        <f t="shared" si="35"/>
        <v>2.019529629752848</v>
      </c>
    </row>
    <row r="759" spans="1:9" x14ac:dyDescent="0.2">
      <c r="A759" s="4">
        <f t="shared" si="33"/>
        <v>1</v>
      </c>
      <c r="B759" s="4">
        <v>755</v>
      </c>
      <c r="C759" s="5">
        <v>41298</v>
      </c>
      <c r="D759" s="4">
        <v>6.1</v>
      </c>
      <c r="E759" s="4">
        <v>0</v>
      </c>
      <c r="F759" s="4">
        <v>556</v>
      </c>
      <c r="G759">
        <f>Constant2*Display^E759*VLOOKUP(D759,PricePoint_Factors,2)*VLOOKUP(A759,MonthFactors,2)*Trend^B759</f>
        <v>546.27527539171058</v>
      </c>
      <c r="H759">
        <f t="shared" si="34"/>
        <v>-9.7247246082894208</v>
      </c>
      <c r="I759">
        <f t="shared" si="35"/>
        <v>94.570268707069829</v>
      </c>
    </row>
    <row r="760" spans="1:9" x14ac:dyDescent="0.2">
      <c r="A760" s="4">
        <f t="shared" si="33"/>
        <v>1</v>
      </c>
      <c r="B760" s="4">
        <v>756</v>
      </c>
      <c r="C760" s="5">
        <v>41299</v>
      </c>
      <c r="D760" s="4">
        <v>5.95</v>
      </c>
      <c r="E760" s="4">
        <v>0</v>
      </c>
      <c r="F760" s="4">
        <v>691</v>
      </c>
      <c r="G760">
        <f>Constant2*Display^E760*VLOOKUP(D760,PricePoint_Factors,2)*VLOOKUP(A760,MonthFactors,2)*Trend^B760</f>
        <v>700.30720275140834</v>
      </c>
      <c r="H760">
        <f t="shared" si="34"/>
        <v>9.3072027514083402</v>
      </c>
      <c r="I760">
        <f t="shared" si="35"/>
        <v>86.624023055822974</v>
      </c>
    </row>
    <row r="761" spans="1:9" x14ac:dyDescent="0.2">
      <c r="A761" s="4">
        <f t="shared" si="33"/>
        <v>1</v>
      </c>
      <c r="B761" s="4">
        <v>757</v>
      </c>
      <c r="C761" s="5">
        <v>41300</v>
      </c>
      <c r="D761" s="4">
        <v>5.95</v>
      </c>
      <c r="E761" s="4">
        <v>0</v>
      </c>
      <c r="F761" s="4">
        <v>686</v>
      </c>
      <c r="G761">
        <f>Constant2*Display^E761*VLOOKUP(D761,PricePoint_Factors,2)*VLOOKUP(A761,MonthFactors,2)*Trend^B761</f>
        <v>700.40030631480249</v>
      </c>
      <c r="H761">
        <f t="shared" si="34"/>
        <v>14.400306314802492</v>
      </c>
      <c r="I761">
        <f t="shared" si="35"/>
        <v>207.36882196014054</v>
      </c>
    </row>
    <row r="762" spans="1:9" x14ac:dyDescent="0.2">
      <c r="A762" s="4">
        <f t="shared" si="33"/>
        <v>1</v>
      </c>
      <c r="B762" s="4">
        <v>758</v>
      </c>
      <c r="C762" s="5">
        <v>41301</v>
      </c>
      <c r="D762" s="4">
        <v>5.95</v>
      </c>
      <c r="E762" s="4">
        <v>0</v>
      </c>
      <c r="F762" s="4">
        <v>697</v>
      </c>
      <c r="G762">
        <f>Constant2*Display^E762*VLOOKUP(D762,PricePoint_Factors,2)*VLOOKUP(A762,MonthFactors,2)*Trend^B762</f>
        <v>700.4934222560122</v>
      </c>
      <c r="H762">
        <f t="shared" si="34"/>
        <v>3.4934222560121952</v>
      </c>
      <c r="I762">
        <f t="shared" si="35"/>
        <v>12.203999058801335</v>
      </c>
    </row>
    <row r="763" spans="1:9" x14ac:dyDescent="0.2">
      <c r="A763" s="4">
        <f t="shared" si="33"/>
        <v>1</v>
      </c>
      <c r="B763" s="4">
        <v>759</v>
      </c>
      <c r="C763" s="5">
        <v>41302</v>
      </c>
      <c r="D763" s="4">
        <v>7.12</v>
      </c>
      <c r="E763" s="4">
        <v>0</v>
      </c>
      <c r="F763" s="4">
        <v>417</v>
      </c>
      <c r="G763">
        <f>Constant2*Display^E763*VLOOKUP(D763,PricePoint_Factors,2)*VLOOKUP(A763,MonthFactors,2)*Trend^B763</f>
        <v>406.84923702317354</v>
      </c>
      <c r="H763">
        <f t="shared" si="34"/>
        <v>-10.150762976826456</v>
      </c>
      <c r="I763">
        <f t="shared" si="35"/>
        <v>103.03798901171071</v>
      </c>
    </row>
    <row r="764" spans="1:9" x14ac:dyDescent="0.2">
      <c r="A764" s="4">
        <f t="shared" si="33"/>
        <v>1</v>
      </c>
      <c r="B764" s="4">
        <v>760</v>
      </c>
      <c r="C764" s="5">
        <v>41303</v>
      </c>
      <c r="D764" s="4">
        <v>6.98</v>
      </c>
      <c r="E764" s="4">
        <v>0</v>
      </c>
      <c r="F764" s="4">
        <v>520</v>
      </c>
      <c r="G764">
        <f>Constant2*Display^E764*VLOOKUP(D764,PricePoint_Factors,2)*VLOOKUP(A764,MonthFactors,2)*Trend^B764</f>
        <v>520.3064055249863</v>
      </c>
      <c r="H764">
        <f t="shared" si="34"/>
        <v>0.30640552498630313</v>
      </c>
      <c r="I764">
        <f t="shared" si="35"/>
        <v>9.388434574213203E-2</v>
      </c>
    </row>
    <row r="765" spans="1:9" x14ac:dyDescent="0.2">
      <c r="A765" s="4">
        <f t="shared" si="33"/>
        <v>1</v>
      </c>
      <c r="B765" s="4">
        <v>761</v>
      </c>
      <c r="C765" s="5">
        <v>41304</v>
      </c>
      <c r="D765" s="4">
        <v>6.2</v>
      </c>
      <c r="E765" s="4">
        <v>1</v>
      </c>
      <c r="F765" s="4">
        <v>578</v>
      </c>
      <c r="G765">
        <f>Constant2*Display^E765*VLOOKUP(D765,PricePoint_Factors,2)*VLOOKUP(A765,MonthFactors,2)*Trend^B765</f>
        <v>597.69590016937752</v>
      </c>
      <c r="H765">
        <f t="shared" si="34"/>
        <v>19.695900169377524</v>
      </c>
      <c r="I765">
        <f t="shared" si="35"/>
        <v>387.92848348208554</v>
      </c>
    </row>
    <row r="766" spans="1:9" x14ac:dyDescent="0.2">
      <c r="A766" s="4">
        <f t="shared" si="33"/>
        <v>1</v>
      </c>
      <c r="B766" s="4">
        <v>762</v>
      </c>
      <c r="C766" s="5">
        <v>41305</v>
      </c>
      <c r="D766" s="4">
        <v>7.32</v>
      </c>
      <c r="E766" s="4">
        <v>0</v>
      </c>
      <c r="F766" s="4">
        <v>389</v>
      </c>
      <c r="G766">
        <f>Constant2*Display^E766*VLOOKUP(D766,PricePoint_Factors,2)*VLOOKUP(A766,MonthFactors,2)*Trend^B766</f>
        <v>394.90000684256887</v>
      </c>
      <c r="H766">
        <f t="shared" si="34"/>
        <v>5.900006842568871</v>
      </c>
      <c r="I766">
        <f t="shared" si="35"/>
        <v>34.810080742359496</v>
      </c>
    </row>
    <row r="767" spans="1:9" x14ac:dyDescent="0.2">
      <c r="A767" s="4">
        <f t="shared" si="33"/>
        <v>2</v>
      </c>
      <c r="B767" s="4">
        <v>763</v>
      </c>
      <c r="C767" s="5">
        <v>41306</v>
      </c>
      <c r="D767" s="4">
        <v>6.98</v>
      </c>
      <c r="E767" s="4">
        <v>0</v>
      </c>
      <c r="F767" s="4">
        <v>537</v>
      </c>
      <c r="G767">
        <f>Constant2*Display^E767*VLOOKUP(D767,PricePoint_Factors,2)*VLOOKUP(A767,MonthFactors,2)*Trend^B767</f>
        <v>527.77853637363103</v>
      </c>
      <c r="H767">
        <f t="shared" si="34"/>
        <v>-9.2214636263689727</v>
      </c>
      <c r="I767">
        <f t="shared" si="35"/>
        <v>85.035391412446003</v>
      </c>
    </row>
    <row r="768" spans="1:9" x14ac:dyDescent="0.2">
      <c r="A768" s="4">
        <f t="shared" si="33"/>
        <v>2</v>
      </c>
      <c r="B768" s="4">
        <v>764</v>
      </c>
      <c r="C768" s="5">
        <v>41307</v>
      </c>
      <c r="D768" s="4">
        <v>5.95</v>
      </c>
      <c r="E768" s="4">
        <v>0</v>
      </c>
      <c r="F768" s="4">
        <v>712</v>
      </c>
      <c r="G768">
        <f>Constant2*Display^E768*VLOOKUP(D768,PricePoint_Factors,2)*VLOOKUP(A768,MonthFactors,2)*Trend^B768</f>
        <v>710.83665740210802</v>
      </c>
      <c r="H768">
        <f t="shared" si="34"/>
        <v>-1.1633425978919831</v>
      </c>
      <c r="I768">
        <f t="shared" si="35"/>
        <v>1.3533660000700685</v>
      </c>
    </row>
    <row r="769" spans="1:9" x14ac:dyDescent="0.2">
      <c r="A769" s="4">
        <f t="shared" si="33"/>
        <v>2</v>
      </c>
      <c r="B769" s="4">
        <v>765</v>
      </c>
      <c r="C769" s="5">
        <v>41308</v>
      </c>
      <c r="D769" s="4">
        <v>6.1</v>
      </c>
      <c r="E769" s="4">
        <v>0</v>
      </c>
      <c r="F769" s="4">
        <v>560</v>
      </c>
      <c r="G769">
        <f>Constant2*Display^E769*VLOOKUP(D769,PricePoint_Factors,2)*VLOOKUP(A769,MonthFactors,2)*Trend^B769</f>
        <v>554.63623090251383</v>
      </c>
      <c r="H769">
        <f t="shared" si="34"/>
        <v>-5.3637690974861698</v>
      </c>
      <c r="I769">
        <f t="shared" si="35"/>
        <v>28.7700189311476</v>
      </c>
    </row>
    <row r="770" spans="1:9" x14ac:dyDescent="0.2">
      <c r="A770" s="4">
        <f t="shared" si="33"/>
        <v>2</v>
      </c>
      <c r="B770" s="4">
        <v>766</v>
      </c>
      <c r="C770" s="5">
        <v>41309</v>
      </c>
      <c r="D770" s="4">
        <v>7.32</v>
      </c>
      <c r="E770" s="4">
        <v>0</v>
      </c>
      <c r="F770" s="4">
        <v>412</v>
      </c>
      <c r="G770">
        <f>Constant2*Display^E770*VLOOKUP(D770,PricePoint_Factors,2)*VLOOKUP(A770,MonthFactors,2)*Trend^B770</f>
        <v>400.62442848865527</v>
      </c>
      <c r="H770">
        <f t="shared" si="34"/>
        <v>-11.375571511344731</v>
      </c>
      <c r="I770">
        <f t="shared" si="35"/>
        <v>129.40362720971785</v>
      </c>
    </row>
    <row r="771" spans="1:9" x14ac:dyDescent="0.2">
      <c r="A771" s="4">
        <f t="shared" si="33"/>
        <v>2</v>
      </c>
      <c r="B771" s="4">
        <v>767</v>
      </c>
      <c r="C771" s="5">
        <v>41310</v>
      </c>
      <c r="D771" s="4">
        <v>6.1</v>
      </c>
      <c r="E771" s="4">
        <v>0</v>
      </c>
      <c r="F771" s="4">
        <v>558</v>
      </c>
      <c r="G771">
        <f>Constant2*Display^E771*VLOOKUP(D771,PricePoint_Factors,2)*VLOOKUP(A771,MonthFactors,2)*Trend^B771</f>
        <v>554.7837148691907</v>
      </c>
      <c r="H771">
        <f t="shared" si="34"/>
        <v>-3.2162851308092968</v>
      </c>
      <c r="I771">
        <f t="shared" si="35"/>
        <v>10.344490042664976</v>
      </c>
    </row>
    <row r="772" spans="1:9" x14ac:dyDescent="0.2">
      <c r="A772" s="4">
        <f t="shared" si="33"/>
        <v>2</v>
      </c>
      <c r="B772" s="4">
        <v>768</v>
      </c>
      <c r="C772" s="5">
        <v>41311</v>
      </c>
      <c r="D772" s="4">
        <v>6.1</v>
      </c>
      <c r="E772" s="4">
        <v>0</v>
      </c>
      <c r="F772" s="4">
        <v>570</v>
      </c>
      <c r="G772">
        <f>Constant2*Display^E772*VLOOKUP(D772,PricePoint_Factors,2)*VLOOKUP(A772,MonthFactors,2)*Trend^B772</f>
        <v>554.85747155849003</v>
      </c>
      <c r="H772">
        <f t="shared" si="34"/>
        <v>-15.142528441509967</v>
      </c>
      <c r="I772">
        <f t="shared" si="35"/>
        <v>229.29616760193827</v>
      </c>
    </row>
    <row r="773" spans="1:9" x14ac:dyDescent="0.2">
      <c r="A773" s="4">
        <f t="shared" si="33"/>
        <v>2</v>
      </c>
      <c r="B773" s="4">
        <v>769</v>
      </c>
      <c r="C773" s="5">
        <v>41312</v>
      </c>
      <c r="D773" s="4">
        <v>6.98</v>
      </c>
      <c r="E773" s="4">
        <v>0</v>
      </c>
      <c r="F773" s="4">
        <v>545</v>
      </c>
      <c r="G773">
        <f>Constant2*Display^E773*VLOOKUP(D773,PricePoint_Factors,2)*VLOOKUP(A773,MonthFactors,2)*Trend^B773</f>
        <v>528.19967495668618</v>
      </c>
      <c r="H773">
        <f t="shared" si="34"/>
        <v>-16.800325043313819</v>
      </c>
      <c r="I773">
        <f t="shared" si="35"/>
        <v>282.25092156099748</v>
      </c>
    </row>
    <row r="774" spans="1:9" x14ac:dyDescent="0.2">
      <c r="A774" s="4">
        <f t="shared" ref="A774:A837" si="36">MONTH(C774)</f>
        <v>2</v>
      </c>
      <c r="B774" s="4">
        <v>770</v>
      </c>
      <c r="C774" s="5">
        <v>41313</v>
      </c>
      <c r="D774" s="4">
        <v>5.95</v>
      </c>
      <c r="E774" s="4">
        <v>0</v>
      </c>
      <c r="F774" s="4">
        <v>723</v>
      </c>
      <c r="G774">
        <f>Constant2*Display^E774*VLOOKUP(D774,PricePoint_Factors,2)*VLOOKUP(A774,MonthFactors,2)*Trend^B774</f>
        <v>711.40386641507564</v>
      </c>
      <c r="H774">
        <f t="shared" ref="H774:H837" si="37">G774-F774</f>
        <v>-11.59613358492436</v>
      </c>
      <c r="I774">
        <f t="shared" ref="I774:I837" si="38">H774^2</f>
        <v>134.47031411941069</v>
      </c>
    </row>
    <row r="775" spans="1:9" x14ac:dyDescent="0.2">
      <c r="A775" s="4">
        <f t="shared" si="36"/>
        <v>2</v>
      </c>
      <c r="B775" s="4">
        <v>771</v>
      </c>
      <c r="C775" s="5">
        <v>41314</v>
      </c>
      <c r="D775" s="4">
        <v>7.52</v>
      </c>
      <c r="E775" s="4">
        <v>0</v>
      </c>
      <c r="F775" s="4">
        <v>385</v>
      </c>
      <c r="G775">
        <f>Constant2*Display^E775*VLOOKUP(D775,PricePoint_Factors,2)*VLOOKUP(A775,MonthFactors,2)*Trend^B775</f>
        <v>385.59401942648378</v>
      </c>
      <c r="H775">
        <f t="shared" si="37"/>
        <v>0.59401942648378281</v>
      </c>
      <c r="I775">
        <f t="shared" si="38"/>
        <v>0.35285907904012226</v>
      </c>
    </row>
    <row r="776" spans="1:9" x14ac:dyDescent="0.2">
      <c r="A776" s="4">
        <f t="shared" si="36"/>
        <v>2</v>
      </c>
      <c r="B776" s="4">
        <v>772</v>
      </c>
      <c r="C776" s="5">
        <v>41315</v>
      </c>
      <c r="D776" s="4">
        <v>6.98</v>
      </c>
      <c r="E776" s="4">
        <v>0</v>
      </c>
      <c r="F776" s="4">
        <v>534</v>
      </c>
      <c r="G776">
        <f>Constant2*Display^E776*VLOOKUP(D776,PricePoint_Factors,2)*VLOOKUP(A776,MonthFactors,2)*Trend^B776</f>
        <v>528.41037024859577</v>
      </c>
      <c r="H776">
        <f t="shared" si="37"/>
        <v>-5.5896297514042317</v>
      </c>
      <c r="I776">
        <f t="shared" si="38"/>
        <v>31.243960757783334</v>
      </c>
    </row>
    <row r="777" spans="1:9" x14ac:dyDescent="0.2">
      <c r="A777" s="4">
        <f t="shared" si="36"/>
        <v>2</v>
      </c>
      <c r="B777" s="4">
        <v>773</v>
      </c>
      <c r="C777" s="5">
        <v>41316</v>
      </c>
      <c r="D777" s="4">
        <v>7.52</v>
      </c>
      <c r="E777" s="4">
        <v>0</v>
      </c>
      <c r="F777" s="4">
        <v>395</v>
      </c>
      <c r="G777">
        <f>Constant2*Display^E777*VLOOKUP(D777,PricePoint_Factors,2)*VLOOKUP(A777,MonthFactors,2)*Trend^B777</f>
        <v>385.69655318166122</v>
      </c>
      <c r="H777">
        <f t="shared" si="37"/>
        <v>-9.3034468183387844</v>
      </c>
      <c r="I777">
        <f t="shared" si="38"/>
        <v>86.554122701658045</v>
      </c>
    </row>
    <row r="778" spans="1:9" x14ac:dyDescent="0.2">
      <c r="A778" s="4">
        <f t="shared" si="36"/>
        <v>2</v>
      </c>
      <c r="B778" s="4">
        <v>774</v>
      </c>
      <c r="C778" s="5">
        <v>41317</v>
      </c>
      <c r="D778" s="4">
        <v>6.2</v>
      </c>
      <c r="E778" s="4">
        <v>0</v>
      </c>
      <c r="F778" s="4">
        <v>550</v>
      </c>
      <c r="G778">
        <f>Constant2*Display^E778*VLOOKUP(D778,PricePoint_Factors,2)*VLOOKUP(A778,MonthFactors,2)*Trend^B778</f>
        <v>546.76332491584481</v>
      </c>
      <c r="H778">
        <f t="shared" si="37"/>
        <v>-3.2366750841551948</v>
      </c>
      <c r="I778">
        <f t="shared" si="38"/>
        <v>10.476065600391037</v>
      </c>
    </row>
    <row r="779" spans="1:9" x14ac:dyDescent="0.2">
      <c r="A779" s="4">
        <f t="shared" si="36"/>
        <v>2</v>
      </c>
      <c r="B779" s="4">
        <v>775</v>
      </c>
      <c r="C779" s="5">
        <v>41318</v>
      </c>
      <c r="D779" s="4">
        <v>6.1</v>
      </c>
      <c r="E779" s="4">
        <v>1</v>
      </c>
      <c r="F779" s="4">
        <v>624</v>
      </c>
      <c r="G779">
        <f>Constant2*Display^E779*VLOOKUP(D779,PricePoint_Factors,2)*VLOOKUP(A779,MonthFactors,2)*Trend^B779</f>
        <v>616.64664473418122</v>
      </c>
      <c r="H779">
        <f t="shared" si="37"/>
        <v>-7.3533552658187773</v>
      </c>
      <c r="I779">
        <f t="shared" si="38"/>
        <v>54.071833665344741</v>
      </c>
    </row>
    <row r="780" spans="1:9" x14ac:dyDescent="0.2">
      <c r="A780" s="4">
        <f t="shared" si="36"/>
        <v>2</v>
      </c>
      <c r="B780" s="4">
        <v>776</v>
      </c>
      <c r="C780" s="5">
        <v>41319</v>
      </c>
      <c r="D780" s="4">
        <v>5.95</v>
      </c>
      <c r="E780" s="4">
        <v>0</v>
      </c>
      <c r="F780" s="4">
        <v>729</v>
      </c>
      <c r="G780">
        <f>Constant2*Display^E780*VLOOKUP(D780,PricePoint_Factors,2)*VLOOKUP(A780,MonthFactors,2)*Trend^B780</f>
        <v>711.97152803000324</v>
      </c>
      <c r="H780">
        <f t="shared" si="37"/>
        <v>-17.028471969996758</v>
      </c>
      <c r="I780">
        <f t="shared" si="38"/>
        <v>289.9688576329653</v>
      </c>
    </row>
    <row r="781" spans="1:9" x14ac:dyDescent="0.2">
      <c r="A781" s="4">
        <f t="shared" si="36"/>
        <v>2</v>
      </c>
      <c r="B781" s="4">
        <v>777</v>
      </c>
      <c r="C781" s="5">
        <v>41320</v>
      </c>
      <c r="D781" s="4">
        <v>5.95</v>
      </c>
      <c r="E781" s="4">
        <v>0</v>
      </c>
      <c r="F781" s="4">
        <v>697</v>
      </c>
      <c r="G781">
        <f>Constant2*Display^E781*VLOOKUP(D781,PricePoint_Factors,2)*VLOOKUP(A781,MonthFactors,2)*Trend^B781</f>
        <v>712.06618232748065</v>
      </c>
      <c r="H781">
        <f t="shared" si="37"/>
        <v>15.066182327480647</v>
      </c>
      <c r="I781">
        <f t="shared" si="38"/>
        <v>226.98984992489017</v>
      </c>
    </row>
    <row r="782" spans="1:9" x14ac:dyDescent="0.2">
      <c r="A782" s="4">
        <f t="shared" si="36"/>
        <v>2</v>
      </c>
      <c r="B782" s="4">
        <v>778</v>
      </c>
      <c r="C782" s="5">
        <v>41321</v>
      </c>
      <c r="D782" s="4">
        <v>7.32</v>
      </c>
      <c r="E782" s="4">
        <v>0</v>
      </c>
      <c r="F782" s="4">
        <v>408</v>
      </c>
      <c r="G782">
        <f>Constant2*Display^E782*VLOOKUP(D782,PricePoint_Factors,2)*VLOOKUP(A782,MonthFactors,2)*Trend^B782</f>
        <v>401.2640366067435</v>
      </c>
      <c r="H782">
        <f t="shared" si="37"/>
        <v>-6.7359633932564975</v>
      </c>
      <c r="I782">
        <f t="shared" si="38"/>
        <v>45.373202835291586</v>
      </c>
    </row>
    <row r="783" spans="1:9" x14ac:dyDescent="0.2">
      <c r="A783" s="4">
        <f t="shared" si="36"/>
        <v>2</v>
      </c>
      <c r="B783" s="4">
        <v>779</v>
      </c>
      <c r="C783" s="5">
        <v>41322</v>
      </c>
      <c r="D783" s="4">
        <v>6.1</v>
      </c>
      <c r="E783" s="4">
        <v>0</v>
      </c>
      <c r="F783" s="4">
        <v>553</v>
      </c>
      <c r="G783">
        <f>Constant2*Display^E783*VLOOKUP(D783,PricePoint_Factors,2)*VLOOKUP(A783,MonthFactors,2)*Trend^B783</f>
        <v>555.66944260464618</v>
      </c>
      <c r="H783">
        <f t="shared" si="37"/>
        <v>2.6694426046461786</v>
      </c>
      <c r="I783">
        <f t="shared" si="38"/>
        <v>7.1259238195001737</v>
      </c>
    </row>
    <row r="784" spans="1:9" x14ac:dyDescent="0.2">
      <c r="A784" s="4">
        <f t="shared" si="36"/>
        <v>2</v>
      </c>
      <c r="B784" s="4">
        <v>780</v>
      </c>
      <c r="C784" s="5">
        <v>41323</v>
      </c>
      <c r="D784" s="4">
        <v>5.95</v>
      </c>
      <c r="E784" s="4">
        <v>0</v>
      </c>
      <c r="F784" s="4">
        <v>707</v>
      </c>
      <c r="G784">
        <f>Constant2*Display^E784*VLOOKUP(D784,PricePoint_Factors,2)*VLOOKUP(A784,MonthFactors,2)*Trend^B784</f>
        <v>712.35022073048958</v>
      </c>
      <c r="H784">
        <f t="shared" si="37"/>
        <v>5.3502207304895819</v>
      </c>
      <c r="I784">
        <f t="shared" si="38"/>
        <v>28.624861864960476</v>
      </c>
    </row>
    <row r="785" spans="1:9" x14ac:dyDescent="0.2">
      <c r="A785" s="4">
        <f t="shared" si="36"/>
        <v>2</v>
      </c>
      <c r="B785" s="4">
        <v>781</v>
      </c>
      <c r="C785" s="5">
        <v>41324</v>
      </c>
      <c r="D785" s="4">
        <v>7.52</v>
      </c>
      <c r="E785" s="4">
        <v>1</v>
      </c>
      <c r="F785" s="4">
        <v>423</v>
      </c>
      <c r="G785">
        <f>Constant2*Display^E785*VLOOKUP(D785,PricePoint_Factors,2)*VLOOKUP(A785,MonthFactors,2)*Trend^B785</f>
        <v>428.70487909164513</v>
      </c>
      <c r="H785">
        <f t="shared" si="37"/>
        <v>5.7048790916451253</v>
      </c>
      <c r="I785">
        <f t="shared" si="38"/>
        <v>32.545645450289712</v>
      </c>
    </row>
    <row r="786" spans="1:9" x14ac:dyDescent="0.2">
      <c r="A786" s="4">
        <f t="shared" si="36"/>
        <v>2</v>
      </c>
      <c r="B786" s="4">
        <v>782</v>
      </c>
      <c r="C786" s="5">
        <v>41325</v>
      </c>
      <c r="D786" s="4">
        <v>7.32</v>
      </c>
      <c r="E786" s="4">
        <v>1</v>
      </c>
      <c r="F786" s="4">
        <v>451</v>
      </c>
      <c r="G786">
        <f>Constant2*Display^E786*VLOOKUP(D786,PricePoint_Factors,2)*VLOOKUP(A786,MonthFactors,2)*Trend^B786</f>
        <v>445.77116189335487</v>
      </c>
      <c r="H786">
        <f t="shared" si="37"/>
        <v>-5.2288381066451279</v>
      </c>
      <c r="I786">
        <f t="shared" si="38"/>
        <v>27.340747945504205</v>
      </c>
    </row>
    <row r="787" spans="1:9" x14ac:dyDescent="0.2">
      <c r="A787" s="4">
        <f t="shared" si="36"/>
        <v>2</v>
      </c>
      <c r="B787" s="4">
        <v>783</v>
      </c>
      <c r="C787" s="5">
        <v>41326</v>
      </c>
      <c r="D787" s="4">
        <v>7.12</v>
      </c>
      <c r="E787" s="4">
        <v>0</v>
      </c>
      <c r="F787" s="4">
        <v>428</v>
      </c>
      <c r="G787">
        <f>Constant2*Display^E787*VLOOKUP(D787,PricePoint_Factors,2)*VLOOKUP(A787,MonthFactors,2)*Trend^B787</f>
        <v>413.84572750191683</v>
      </c>
      <c r="H787">
        <f t="shared" si="37"/>
        <v>-14.154272498083174</v>
      </c>
      <c r="I787">
        <f t="shared" si="38"/>
        <v>200.34342994999369</v>
      </c>
    </row>
    <row r="788" spans="1:9" x14ac:dyDescent="0.2">
      <c r="A788" s="4">
        <f t="shared" si="36"/>
        <v>2</v>
      </c>
      <c r="B788" s="4">
        <v>784</v>
      </c>
      <c r="C788" s="5">
        <v>41327</v>
      </c>
      <c r="D788" s="4">
        <v>7.12</v>
      </c>
      <c r="E788" s="4">
        <v>0</v>
      </c>
      <c r="F788" s="4">
        <v>412</v>
      </c>
      <c r="G788">
        <f>Constant2*Display^E788*VLOOKUP(D788,PricePoint_Factors,2)*VLOOKUP(A788,MonthFactors,2)*Trend^B788</f>
        <v>413.90074694449089</v>
      </c>
      <c r="H788">
        <f t="shared" si="37"/>
        <v>1.9007469444908907</v>
      </c>
      <c r="I788">
        <f t="shared" si="38"/>
        <v>3.6128389469914568</v>
      </c>
    </row>
    <row r="789" spans="1:9" x14ac:dyDescent="0.2">
      <c r="A789" s="4">
        <f t="shared" si="36"/>
        <v>2</v>
      </c>
      <c r="B789" s="4">
        <v>785</v>
      </c>
      <c r="C789" s="5">
        <v>41328</v>
      </c>
      <c r="D789" s="4">
        <v>6.98</v>
      </c>
      <c r="E789" s="4">
        <v>0</v>
      </c>
      <c r="F789" s="4">
        <v>533</v>
      </c>
      <c r="G789">
        <f>Constant2*Display^E789*VLOOKUP(D789,PricePoint_Factors,2)*VLOOKUP(A789,MonthFactors,2)*Trend^B789</f>
        <v>529.3243547966357</v>
      </c>
      <c r="H789">
        <f t="shared" si="37"/>
        <v>-3.6756452033642972</v>
      </c>
      <c r="I789">
        <f t="shared" si="38"/>
        <v>13.510367661014966</v>
      </c>
    </row>
    <row r="790" spans="1:9" x14ac:dyDescent="0.2">
      <c r="A790" s="4">
        <f t="shared" si="36"/>
        <v>2</v>
      </c>
      <c r="B790" s="4">
        <v>786</v>
      </c>
      <c r="C790" s="5">
        <v>41329</v>
      </c>
      <c r="D790" s="4">
        <v>6.98</v>
      </c>
      <c r="E790" s="4">
        <v>0</v>
      </c>
      <c r="F790" s="4">
        <v>551</v>
      </c>
      <c r="G790">
        <f>Constant2*Display^E790*VLOOKUP(D790,PricePoint_Factors,2)*VLOOKUP(A790,MonthFactors,2)*Trend^B790</f>
        <v>529.39472674687318</v>
      </c>
      <c r="H790">
        <f t="shared" si="37"/>
        <v>-21.605273253126825</v>
      </c>
      <c r="I790">
        <f t="shared" si="38"/>
        <v>466.7878323422774</v>
      </c>
    </row>
    <row r="791" spans="1:9" x14ac:dyDescent="0.2">
      <c r="A791" s="4">
        <f t="shared" si="36"/>
        <v>2</v>
      </c>
      <c r="B791" s="4">
        <v>787</v>
      </c>
      <c r="C791" s="5">
        <v>41330</v>
      </c>
      <c r="D791" s="4">
        <v>7.52</v>
      </c>
      <c r="E791" s="4">
        <v>0</v>
      </c>
      <c r="F791" s="4">
        <v>392</v>
      </c>
      <c r="G791">
        <f>Constant2*Display^E791*VLOOKUP(D791,PricePoint_Factors,2)*VLOOKUP(A791,MonthFactors,2)*Trend^B791</f>
        <v>386.41505329040984</v>
      </c>
      <c r="H791">
        <f t="shared" si="37"/>
        <v>-5.5849467095901559</v>
      </c>
      <c r="I791">
        <f t="shared" si="38"/>
        <v>31.191629748961908</v>
      </c>
    </row>
    <row r="792" spans="1:9" x14ac:dyDescent="0.2">
      <c r="A792" s="4">
        <f t="shared" si="36"/>
        <v>2</v>
      </c>
      <c r="B792" s="4">
        <v>788</v>
      </c>
      <c r="C792" s="5">
        <v>41331</v>
      </c>
      <c r="D792" s="4">
        <v>5.95</v>
      </c>
      <c r="E792" s="4">
        <v>0</v>
      </c>
      <c r="F792" s="4">
        <v>701</v>
      </c>
      <c r="G792">
        <f>Constant2*Display^E792*VLOOKUP(D792,PricePoint_Factors,2)*VLOOKUP(A792,MonthFactors,2)*Trend^B792</f>
        <v>713.1082105106334</v>
      </c>
      <c r="H792">
        <f t="shared" si="37"/>
        <v>12.108210510633398</v>
      </c>
      <c r="I792">
        <f t="shared" si="38"/>
        <v>146.6087617698131</v>
      </c>
    </row>
    <row r="793" spans="1:9" x14ac:dyDescent="0.2">
      <c r="A793" s="4">
        <f t="shared" si="36"/>
        <v>2</v>
      </c>
      <c r="B793" s="4">
        <v>789</v>
      </c>
      <c r="C793" s="5">
        <v>41332</v>
      </c>
      <c r="D793" s="4">
        <v>6.1</v>
      </c>
      <c r="E793" s="4">
        <v>0</v>
      </c>
      <c r="F793" s="4">
        <v>562</v>
      </c>
      <c r="G793">
        <f>Constant2*Display^E793*VLOOKUP(D793,PricePoint_Factors,2)*VLOOKUP(A793,MonthFactors,2)*Trend^B793</f>
        <v>556.40862916206879</v>
      </c>
      <c r="H793">
        <f t="shared" si="37"/>
        <v>-5.5913708379312084</v>
      </c>
      <c r="I793">
        <f t="shared" si="38"/>
        <v>31.263427847267543</v>
      </c>
    </row>
    <row r="794" spans="1:9" x14ac:dyDescent="0.2">
      <c r="A794" s="4">
        <f t="shared" si="36"/>
        <v>2</v>
      </c>
      <c r="B794" s="4">
        <v>790</v>
      </c>
      <c r="C794" s="5">
        <v>41333</v>
      </c>
      <c r="D794" s="4">
        <v>6.98</v>
      </c>
      <c r="E794" s="4">
        <v>0</v>
      </c>
      <c r="F794" s="4">
        <v>543</v>
      </c>
      <c r="G794">
        <f>Constant2*Display^E794*VLOOKUP(D794,PricePoint_Factors,2)*VLOOKUP(A794,MonthFactors,2)*Trend^B794</f>
        <v>529.67630811747904</v>
      </c>
      <c r="H794">
        <f t="shared" si="37"/>
        <v>-13.323691882520961</v>
      </c>
      <c r="I794">
        <f t="shared" si="38"/>
        <v>177.52076538035496</v>
      </c>
    </row>
    <row r="795" spans="1:9" x14ac:dyDescent="0.2">
      <c r="A795" s="4">
        <f t="shared" si="36"/>
        <v>3</v>
      </c>
      <c r="B795" s="4">
        <v>791</v>
      </c>
      <c r="C795" s="5">
        <v>41334</v>
      </c>
      <c r="D795" s="4">
        <v>5.95</v>
      </c>
      <c r="E795" s="4">
        <v>1</v>
      </c>
      <c r="F795" s="4">
        <v>612</v>
      </c>
      <c r="G795">
        <f>Constant2*Display^E795*VLOOKUP(D795,PricePoint_Factors,2)*VLOOKUP(A795,MonthFactors,2)*Trend^B795</f>
        <v>618.27133336132647</v>
      </c>
      <c r="H795">
        <f t="shared" si="37"/>
        <v>6.2713333613264695</v>
      </c>
      <c r="I795">
        <f t="shared" si="38"/>
        <v>39.329622128886356</v>
      </c>
    </row>
    <row r="796" spans="1:9" x14ac:dyDescent="0.2">
      <c r="A796" s="4">
        <f t="shared" si="36"/>
        <v>3</v>
      </c>
      <c r="B796" s="4">
        <v>792</v>
      </c>
      <c r="C796" s="5">
        <v>41335</v>
      </c>
      <c r="D796" s="4">
        <v>6.98</v>
      </c>
      <c r="E796" s="4">
        <v>0</v>
      </c>
      <c r="F796" s="4">
        <v>432</v>
      </c>
      <c r="G796">
        <f>Constant2*Display^E796*VLOOKUP(D796,PricePoint_Factors,2)*VLOOKUP(A796,MonthFactors,2)*Trend^B796</f>
        <v>413.54777875480011</v>
      </c>
      <c r="H796">
        <f t="shared" si="37"/>
        <v>-18.452221245199894</v>
      </c>
      <c r="I796">
        <f t="shared" si="38"/>
        <v>340.48446888180632</v>
      </c>
    </row>
    <row r="797" spans="1:9" x14ac:dyDescent="0.2">
      <c r="A797" s="4">
        <f t="shared" si="36"/>
        <v>3</v>
      </c>
      <c r="B797" s="4">
        <v>793</v>
      </c>
      <c r="C797" s="5">
        <v>41336</v>
      </c>
      <c r="D797" s="4">
        <v>6.98</v>
      </c>
      <c r="E797" s="4">
        <v>0</v>
      </c>
      <c r="F797" s="4">
        <v>408</v>
      </c>
      <c r="G797">
        <f>Constant2*Display^E797*VLOOKUP(D797,PricePoint_Factors,2)*VLOOKUP(A797,MonthFactors,2)*Trend^B797</f>
        <v>413.60275858605792</v>
      </c>
      <c r="H797">
        <f t="shared" si="37"/>
        <v>5.6027585860579165</v>
      </c>
      <c r="I797">
        <f t="shared" si="38"/>
        <v>31.390903773645704</v>
      </c>
    </row>
    <row r="798" spans="1:9" x14ac:dyDescent="0.2">
      <c r="A798" s="4">
        <f t="shared" si="36"/>
        <v>3</v>
      </c>
      <c r="B798" s="4">
        <v>794</v>
      </c>
      <c r="C798" s="5">
        <v>41337</v>
      </c>
      <c r="D798" s="4">
        <v>6.98</v>
      </c>
      <c r="E798" s="4">
        <v>0</v>
      </c>
      <c r="F798" s="4">
        <v>428</v>
      </c>
      <c r="G798">
        <f>Constant2*Display^E798*VLOOKUP(D798,PricePoint_Factors,2)*VLOOKUP(A798,MonthFactors,2)*Trend^B798</f>
        <v>413.65774572670512</v>
      </c>
      <c r="H798">
        <f t="shared" si="37"/>
        <v>-14.342254273294884</v>
      </c>
      <c r="I798">
        <f t="shared" si="38"/>
        <v>205.70025763984538</v>
      </c>
    </row>
    <row r="799" spans="1:9" x14ac:dyDescent="0.2">
      <c r="A799" s="4">
        <f t="shared" si="36"/>
        <v>3</v>
      </c>
      <c r="B799" s="4">
        <v>795</v>
      </c>
      <c r="C799" s="5">
        <v>41338</v>
      </c>
      <c r="D799" s="4">
        <v>7.12</v>
      </c>
      <c r="E799" s="4">
        <v>0</v>
      </c>
      <c r="F799" s="4">
        <v>330</v>
      </c>
      <c r="G799">
        <f>Constant2*Display^E799*VLOOKUP(D799,PricePoint_Factors,2)*VLOOKUP(A799,MonthFactors,2)*Trend^B799</f>
        <v>323.54222113267633</v>
      </c>
      <c r="H799">
        <f t="shared" si="37"/>
        <v>-6.4577788673236682</v>
      </c>
      <c r="I799">
        <f t="shared" si="38"/>
        <v>41.70290789925216</v>
      </c>
    </row>
    <row r="800" spans="1:9" x14ac:dyDescent="0.2">
      <c r="A800" s="4">
        <f t="shared" si="36"/>
        <v>3</v>
      </c>
      <c r="B800" s="4">
        <v>796</v>
      </c>
      <c r="C800" s="5">
        <v>41339</v>
      </c>
      <c r="D800" s="4">
        <v>5.95</v>
      </c>
      <c r="E800" s="4">
        <v>0</v>
      </c>
      <c r="F800" s="4">
        <v>566</v>
      </c>
      <c r="G800">
        <f>Constant2*Display^E800*VLOOKUP(D800,PricePoint_Factors,2)*VLOOKUP(A800,MonthFactors,2)*Trend^B800</f>
        <v>557.20754271902194</v>
      </c>
      <c r="H800">
        <f t="shared" si="37"/>
        <v>-8.7924572809780557</v>
      </c>
      <c r="I800">
        <f t="shared" si="38"/>
        <v>77.307305037824023</v>
      </c>
    </row>
    <row r="801" spans="1:9" x14ac:dyDescent="0.2">
      <c r="A801" s="4">
        <f t="shared" si="36"/>
        <v>3</v>
      </c>
      <c r="B801" s="4">
        <v>797</v>
      </c>
      <c r="C801" s="5">
        <v>41340</v>
      </c>
      <c r="D801" s="4">
        <v>7.52</v>
      </c>
      <c r="E801" s="4">
        <v>0</v>
      </c>
      <c r="F801" s="4">
        <v>306</v>
      </c>
      <c r="G801">
        <f>Constant2*Display^E801*VLOOKUP(D801,PricePoint_Factors,2)*VLOOKUP(A801,MonthFactors,2)*Trend^B801</f>
        <v>302.01676740174196</v>
      </c>
      <c r="H801">
        <f t="shared" si="37"/>
        <v>-3.9832325982580414</v>
      </c>
      <c r="I801">
        <f t="shared" si="38"/>
        <v>15.866141931825508</v>
      </c>
    </row>
    <row r="802" spans="1:9" x14ac:dyDescent="0.2">
      <c r="A802" s="4">
        <f t="shared" si="36"/>
        <v>3</v>
      </c>
      <c r="B802" s="4">
        <v>798</v>
      </c>
      <c r="C802" s="5">
        <v>41341</v>
      </c>
      <c r="D802" s="4">
        <v>6.2</v>
      </c>
      <c r="E802" s="4">
        <v>0</v>
      </c>
      <c r="F802" s="4">
        <v>420</v>
      </c>
      <c r="G802">
        <f>Constant2*Display^E802*VLOOKUP(D802,PricePoint_Factors,2)*VLOOKUP(A802,MonthFactors,2)*Trend^B802</f>
        <v>428.13888421537325</v>
      </c>
      <c r="H802">
        <f t="shared" si="37"/>
        <v>8.1388842153732526</v>
      </c>
      <c r="I802">
        <f t="shared" si="38"/>
        <v>66.241436271251885</v>
      </c>
    </row>
    <row r="803" spans="1:9" x14ac:dyDescent="0.2">
      <c r="A803" s="4">
        <f t="shared" si="36"/>
        <v>3</v>
      </c>
      <c r="B803" s="4">
        <v>799</v>
      </c>
      <c r="C803" s="5">
        <v>41342</v>
      </c>
      <c r="D803" s="4">
        <v>6.2</v>
      </c>
      <c r="E803" s="4">
        <v>0</v>
      </c>
      <c r="F803" s="4">
        <v>420</v>
      </c>
      <c r="G803">
        <f>Constant2*Display^E803*VLOOKUP(D803,PricePoint_Factors,2)*VLOOKUP(A803,MonthFactors,2)*Trend^B803</f>
        <v>428.19580388661387</v>
      </c>
      <c r="H803">
        <f t="shared" si="37"/>
        <v>8.1958038866138736</v>
      </c>
      <c r="I803">
        <f t="shared" si="38"/>
        <v>67.17120134783508</v>
      </c>
    </row>
    <row r="804" spans="1:9" x14ac:dyDescent="0.2">
      <c r="A804" s="4">
        <f t="shared" si="36"/>
        <v>3</v>
      </c>
      <c r="B804" s="4">
        <v>800</v>
      </c>
      <c r="C804" s="5">
        <v>41343</v>
      </c>
      <c r="D804" s="4">
        <v>6.98</v>
      </c>
      <c r="E804" s="4">
        <v>1</v>
      </c>
      <c r="F804" s="4">
        <v>455</v>
      </c>
      <c r="G804">
        <f>Constant2*Display^E804*VLOOKUP(D804,PricePoint_Factors,2)*VLOOKUP(A804,MonthFactors,2)*Trend^B804</f>
        <v>459.66174451704859</v>
      </c>
      <c r="H804">
        <f t="shared" si="37"/>
        <v>4.6617445170485894</v>
      </c>
      <c r="I804">
        <f t="shared" si="38"/>
        <v>21.731861942232587</v>
      </c>
    </row>
    <row r="805" spans="1:9" x14ac:dyDescent="0.2">
      <c r="A805" s="4">
        <f t="shared" si="36"/>
        <v>3</v>
      </c>
      <c r="B805" s="4">
        <v>801</v>
      </c>
      <c r="C805" s="5">
        <v>41344</v>
      </c>
      <c r="D805" s="4">
        <v>7.32</v>
      </c>
      <c r="E805" s="4">
        <v>0</v>
      </c>
      <c r="F805" s="4">
        <v>323</v>
      </c>
      <c r="G805">
        <f>Constant2*Display^E805*VLOOKUP(D805,PricePoint_Factors,2)*VLOOKUP(A805,MonthFactors,2)*Trend^B805</f>
        <v>314.1650002842415</v>
      </c>
      <c r="H805">
        <f t="shared" si="37"/>
        <v>-8.8349997157584994</v>
      </c>
      <c r="I805">
        <f t="shared" si="38"/>
        <v>78.05721997745276</v>
      </c>
    </row>
    <row r="806" spans="1:9" x14ac:dyDescent="0.2">
      <c r="A806" s="4">
        <f t="shared" si="36"/>
        <v>3</v>
      </c>
      <c r="B806" s="4">
        <v>802</v>
      </c>
      <c r="C806" s="5">
        <v>41345</v>
      </c>
      <c r="D806" s="4">
        <v>6.2</v>
      </c>
      <c r="E806" s="4">
        <v>0</v>
      </c>
      <c r="F806" s="4">
        <v>418</v>
      </c>
      <c r="G806">
        <f>Constant2*Display^E806*VLOOKUP(D806,PricePoint_Factors,2)*VLOOKUP(A806,MonthFactors,2)*Trend^B806</f>
        <v>428.3666083080704</v>
      </c>
      <c r="H806">
        <f t="shared" si="37"/>
        <v>10.366608308070397</v>
      </c>
      <c r="I806">
        <f t="shared" si="38"/>
        <v>107.46656781295418</v>
      </c>
    </row>
    <row r="807" spans="1:9" x14ac:dyDescent="0.2">
      <c r="A807" s="4">
        <f t="shared" si="36"/>
        <v>3</v>
      </c>
      <c r="B807" s="4">
        <v>803</v>
      </c>
      <c r="C807" s="5">
        <v>41346</v>
      </c>
      <c r="D807" s="4">
        <v>6.98</v>
      </c>
      <c r="E807" s="4">
        <v>0</v>
      </c>
      <c r="F807" s="4">
        <v>421</v>
      </c>
      <c r="G807">
        <f>Constant2*Display^E807*VLOOKUP(D807,PricePoint_Factors,2)*VLOOKUP(A807,MonthFactors,2)*Trend^B807</f>
        <v>414.15295907544714</v>
      </c>
      <c r="H807">
        <f t="shared" si="37"/>
        <v>-6.8470409245528572</v>
      </c>
      <c r="I807">
        <f t="shared" si="38"/>
        <v>46.881969422501648</v>
      </c>
    </row>
    <row r="808" spans="1:9" x14ac:dyDescent="0.2">
      <c r="A808" s="4">
        <f t="shared" si="36"/>
        <v>3</v>
      </c>
      <c r="B808" s="4">
        <v>804</v>
      </c>
      <c r="C808" s="5">
        <v>41347</v>
      </c>
      <c r="D808" s="4">
        <v>6.1</v>
      </c>
      <c r="E808" s="4">
        <v>1</v>
      </c>
      <c r="F808" s="4">
        <v>486</v>
      </c>
      <c r="G808">
        <f>Constant2*Display^E808*VLOOKUP(D808,PricePoint_Factors,2)*VLOOKUP(A808,MonthFactors,2)*Trend^B808</f>
        <v>483.18154800044658</v>
      </c>
      <c r="H808">
        <f t="shared" si="37"/>
        <v>-2.8184519995534174</v>
      </c>
      <c r="I808">
        <f t="shared" si="38"/>
        <v>7.9436716737866568</v>
      </c>
    </row>
    <row r="809" spans="1:9" x14ac:dyDescent="0.2">
      <c r="A809" s="4">
        <f t="shared" si="36"/>
        <v>3</v>
      </c>
      <c r="B809" s="4">
        <v>805</v>
      </c>
      <c r="C809" s="5">
        <v>41348</v>
      </c>
      <c r="D809" s="4">
        <v>7.12</v>
      </c>
      <c r="E809" s="4">
        <v>0</v>
      </c>
      <c r="F809" s="4">
        <v>322</v>
      </c>
      <c r="G809">
        <f>Constant2*Display^E809*VLOOKUP(D809,PricePoint_Factors,2)*VLOOKUP(A809,MonthFactors,2)*Trend^B809</f>
        <v>323.97261741198037</v>
      </c>
      <c r="H809">
        <f t="shared" si="37"/>
        <v>1.9726174119803659</v>
      </c>
      <c r="I809">
        <f t="shared" si="38"/>
        <v>3.8912194540481164</v>
      </c>
    </row>
    <row r="810" spans="1:9" x14ac:dyDescent="0.2">
      <c r="A810" s="4">
        <f t="shared" si="36"/>
        <v>3</v>
      </c>
      <c r="B810" s="4">
        <v>806</v>
      </c>
      <c r="C810" s="5">
        <v>41349</v>
      </c>
      <c r="D810" s="4">
        <v>6.98</v>
      </c>
      <c r="E810" s="4">
        <v>0</v>
      </c>
      <c r="F810" s="4">
        <v>417</v>
      </c>
      <c r="G810">
        <f>Constant2*Display^E810*VLOOKUP(D810,PricePoint_Factors,2)*VLOOKUP(A810,MonthFactors,2)*Trend^B810</f>
        <v>414.31816190071362</v>
      </c>
      <c r="H810">
        <f t="shared" si="37"/>
        <v>-2.6818380992863808</v>
      </c>
      <c r="I810">
        <f t="shared" si="38"/>
        <v>7.1922555907839882</v>
      </c>
    </row>
    <row r="811" spans="1:9" x14ac:dyDescent="0.2">
      <c r="A811" s="4">
        <f t="shared" si="36"/>
        <v>3</v>
      </c>
      <c r="B811" s="4">
        <v>807</v>
      </c>
      <c r="C811" s="5">
        <v>41350</v>
      </c>
      <c r="D811" s="4">
        <v>5.95</v>
      </c>
      <c r="E811" s="4">
        <v>0</v>
      </c>
      <c r="F811" s="4">
        <v>547</v>
      </c>
      <c r="G811">
        <f>Constant2*Display^E811*VLOOKUP(D811,PricePoint_Factors,2)*VLOOKUP(A811,MonthFactors,2)*Trend^B811</f>
        <v>558.02295282806654</v>
      </c>
      <c r="H811">
        <f t="shared" si="37"/>
        <v>11.022952828066536</v>
      </c>
      <c r="I811">
        <f t="shared" si="38"/>
        <v>121.50548904978005</v>
      </c>
    </row>
    <row r="812" spans="1:9" x14ac:dyDescent="0.2">
      <c r="A812" s="4">
        <f t="shared" si="36"/>
        <v>3</v>
      </c>
      <c r="B812" s="4">
        <v>808</v>
      </c>
      <c r="C812" s="5">
        <v>41351</v>
      </c>
      <c r="D812" s="4">
        <v>7.12</v>
      </c>
      <c r="E812" s="4">
        <v>1</v>
      </c>
      <c r="F812" s="4">
        <v>356</v>
      </c>
      <c r="G812">
        <f>Constant2*Display^E812*VLOOKUP(D812,PricePoint_Factors,2)*VLOOKUP(A812,MonthFactors,2)*Trend^B812</f>
        <v>359.8589447539926</v>
      </c>
      <c r="H812">
        <f t="shared" si="37"/>
        <v>3.8589447539926027</v>
      </c>
      <c r="I812">
        <f t="shared" si="38"/>
        <v>14.89145461436703</v>
      </c>
    </row>
    <row r="813" spans="1:9" x14ac:dyDescent="0.2">
      <c r="A813" s="4">
        <f t="shared" si="36"/>
        <v>3</v>
      </c>
      <c r="B813" s="4">
        <v>809</v>
      </c>
      <c r="C813" s="5">
        <v>41352</v>
      </c>
      <c r="D813" s="4">
        <v>6.98</v>
      </c>
      <c r="E813" s="4">
        <v>0</v>
      </c>
      <c r="F813" s="4">
        <v>426</v>
      </c>
      <c r="G813">
        <f>Constant2*Display^E813*VLOOKUP(D813,PricePoint_Factors,2)*VLOOKUP(A813,MonthFactors,2)*Trend^B813</f>
        <v>414.48343062427421</v>
      </c>
      <c r="H813">
        <f t="shared" si="37"/>
        <v>-11.516569375725794</v>
      </c>
      <c r="I813">
        <f t="shared" si="38"/>
        <v>132.63137018590521</v>
      </c>
    </row>
    <row r="814" spans="1:9" x14ac:dyDescent="0.2">
      <c r="A814" s="4">
        <f t="shared" si="36"/>
        <v>3</v>
      </c>
      <c r="B814" s="4">
        <v>810</v>
      </c>
      <c r="C814" s="5">
        <v>41353</v>
      </c>
      <c r="D814" s="4">
        <v>6.2</v>
      </c>
      <c r="E814" s="4">
        <v>0</v>
      </c>
      <c r="F814" s="4">
        <v>419</v>
      </c>
      <c r="G814">
        <f>Constant2*Display^E814*VLOOKUP(D814,PricePoint_Factors,2)*VLOOKUP(A814,MonthFactors,2)*Trend^B814</f>
        <v>428.8224199324697</v>
      </c>
      <c r="H814">
        <f t="shared" si="37"/>
        <v>9.8224199324696997</v>
      </c>
      <c r="I814">
        <f t="shared" si="38"/>
        <v>96.479933329778063</v>
      </c>
    </row>
    <row r="815" spans="1:9" x14ac:dyDescent="0.2">
      <c r="A815" s="4">
        <f t="shared" si="36"/>
        <v>3</v>
      </c>
      <c r="B815" s="4">
        <v>811</v>
      </c>
      <c r="C815" s="5">
        <v>41354</v>
      </c>
      <c r="D815" s="4">
        <v>6.98</v>
      </c>
      <c r="E815" s="4">
        <v>0</v>
      </c>
      <c r="F815" s="4">
        <v>424</v>
      </c>
      <c r="G815">
        <f>Constant2*Display^E815*VLOOKUP(D815,PricePoint_Factors,2)*VLOOKUP(A815,MonthFactors,2)*Trend^B815</f>
        <v>414.59364639645838</v>
      </c>
      <c r="H815">
        <f t="shared" si="37"/>
        <v>-9.4063536035416178</v>
      </c>
      <c r="I815">
        <f t="shared" si="38"/>
        <v>88.479488114860374</v>
      </c>
    </row>
    <row r="816" spans="1:9" x14ac:dyDescent="0.2">
      <c r="A816" s="4">
        <f t="shared" si="36"/>
        <v>3</v>
      </c>
      <c r="B816" s="4">
        <v>812</v>
      </c>
      <c r="C816" s="5">
        <v>41355</v>
      </c>
      <c r="D816" s="4">
        <v>7.12</v>
      </c>
      <c r="E816" s="4">
        <v>0</v>
      </c>
      <c r="F816" s="4">
        <v>330</v>
      </c>
      <c r="G816">
        <f>Constant2*Display^E816*VLOOKUP(D816,PricePoint_Factors,2)*VLOOKUP(A816,MonthFactors,2)*Trend^B816</f>
        <v>324.27423542366853</v>
      </c>
      <c r="H816">
        <f t="shared" si="37"/>
        <v>-5.7257645763314713</v>
      </c>
      <c r="I816">
        <f t="shared" si="38"/>
        <v>32.784379983572315</v>
      </c>
    </row>
    <row r="817" spans="1:9" x14ac:dyDescent="0.2">
      <c r="A817" s="4">
        <f t="shared" si="36"/>
        <v>3</v>
      </c>
      <c r="B817" s="4">
        <v>813</v>
      </c>
      <c r="C817" s="5">
        <v>41356</v>
      </c>
      <c r="D817" s="4">
        <v>6.98</v>
      </c>
      <c r="E817" s="4">
        <v>0</v>
      </c>
      <c r="F817" s="4">
        <v>427</v>
      </c>
      <c r="G817">
        <f>Constant2*Display^E817*VLOOKUP(D817,PricePoint_Factors,2)*VLOOKUP(A817,MonthFactors,2)*Trend^B817</f>
        <v>414.70389147624718</v>
      </c>
      <c r="H817">
        <f t="shared" si="37"/>
        <v>-12.296108523752821</v>
      </c>
      <c r="I817">
        <f t="shared" si="38"/>
        <v>151.19428482790678</v>
      </c>
    </row>
    <row r="818" spans="1:9" x14ac:dyDescent="0.2">
      <c r="A818" s="4">
        <f t="shared" si="36"/>
        <v>3</v>
      </c>
      <c r="B818" s="4">
        <v>814</v>
      </c>
      <c r="C818" s="5">
        <v>41357</v>
      </c>
      <c r="D818" s="4">
        <v>6.1</v>
      </c>
      <c r="E818" s="4">
        <v>0</v>
      </c>
      <c r="F818" s="4">
        <v>443</v>
      </c>
      <c r="G818">
        <f>Constant2*Display^E818*VLOOKUP(D818,PricePoint_Factors,2)*VLOOKUP(A818,MonthFactors,2)*Trend^B818</f>
        <v>435.74949049512691</v>
      </c>
      <c r="H818">
        <f t="shared" si="37"/>
        <v>-7.2505095048730936</v>
      </c>
      <c r="I818">
        <f t="shared" si="38"/>
        <v>52.569888080255076</v>
      </c>
    </row>
    <row r="819" spans="1:9" x14ac:dyDescent="0.2">
      <c r="A819" s="4">
        <f t="shared" si="36"/>
        <v>3</v>
      </c>
      <c r="B819" s="4">
        <v>815</v>
      </c>
      <c r="C819" s="5">
        <v>41358</v>
      </c>
      <c r="D819" s="4">
        <v>6.1</v>
      </c>
      <c r="E819" s="4">
        <v>0</v>
      </c>
      <c r="F819" s="4">
        <v>448</v>
      </c>
      <c r="G819">
        <f>Constant2*Display^E819*VLOOKUP(D819,PricePoint_Factors,2)*VLOOKUP(A819,MonthFactors,2)*Trend^B819</f>
        <v>435.80742197170309</v>
      </c>
      <c r="H819">
        <f t="shared" si="37"/>
        <v>-12.192578028296907</v>
      </c>
      <c r="I819">
        <f t="shared" si="38"/>
        <v>148.65895897610849</v>
      </c>
    </row>
    <row r="820" spans="1:9" x14ac:dyDescent="0.2">
      <c r="A820" s="4">
        <f t="shared" si="36"/>
        <v>3</v>
      </c>
      <c r="B820" s="4">
        <v>816</v>
      </c>
      <c r="C820" s="5">
        <v>41359</v>
      </c>
      <c r="D820" s="4">
        <v>7.52</v>
      </c>
      <c r="E820" s="4">
        <v>0</v>
      </c>
      <c r="F820" s="4">
        <v>308</v>
      </c>
      <c r="G820">
        <f>Constant2*Display^E820*VLOOKUP(D820,PricePoint_Factors,2)*VLOOKUP(A820,MonthFactors,2)*Trend^B820</f>
        <v>302.78057168383685</v>
      </c>
      <c r="H820">
        <f t="shared" si="37"/>
        <v>-5.2194283161631461</v>
      </c>
      <c r="I820">
        <f t="shared" si="38"/>
        <v>27.242431947565656</v>
      </c>
    </row>
    <row r="821" spans="1:9" x14ac:dyDescent="0.2">
      <c r="A821" s="4">
        <f t="shared" si="36"/>
        <v>3</v>
      </c>
      <c r="B821" s="4">
        <v>817</v>
      </c>
      <c r="C821" s="5">
        <v>41360</v>
      </c>
      <c r="D821" s="4">
        <v>7.12</v>
      </c>
      <c r="E821" s="4">
        <v>1</v>
      </c>
      <c r="F821" s="4">
        <v>352</v>
      </c>
      <c r="G821">
        <f>Constant2*Display^E821*VLOOKUP(D821,PricePoint_Factors,2)*VLOOKUP(A821,MonthFactors,2)*Trend^B821</f>
        <v>360.28975248078444</v>
      </c>
      <c r="H821">
        <f t="shared" si="37"/>
        <v>8.2897524807844434</v>
      </c>
      <c r="I821">
        <f t="shared" si="38"/>
        <v>68.719996192671829</v>
      </c>
    </row>
    <row r="822" spans="1:9" x14ac:dyDescent="0.2">
      <c r="A822" s="4">
        <f t="shared" si="36"/>
        <v>3</v>
      </c>
      <c r="B822" s="4">
        <v>818</v>
      </c>
      <c r="C822" s="5">
        <v>41361</v>
      </c>
      <c r="D822" s="4">
        <v>6.98</v>
      </c>
      <c r="E822" s="4">
        <v>1</v>
      </c>
      <c r="F822" s="4">
        <v>463</v>
      </c>
      <c r="G822">
        <f>Constant2*Display^E822*VLOOKUP(D822,PricePoint_Factors,2)*VLOOKUP(A822,MonthFactors,2)*Trend^B822</f>
        <v>460.76297803180188</v>
      </c>
      <c r="H822">
        <f t="shared" si="37"/>
        <v>-2.2370219681981212</v>
      </c>
      <c r="I822">
        <f t="shared" si="38"/>
        <v>5.0042672862009958</v>
      </c>
    </row>
    <row r="823" spans="1:9" x14ac:dyDescent="0.2">
      <c r="A823" s="4">
        <f t="shared" si="36"/>
        <v>3</v>
      </c>
      <c r="B823" s="4">
        <v>819</v>
      </c>
      <c r="C823" s="5">
        <v>41362</v>
      </c>
      <c r="D823" s="4">
        <v>6.2</v>
      </c>
      <c r="E823" s="4">
        <v>0</v>
      </c>
      <c r="F823" s="4">
        <v>419</v>
      </c>
      <c r="G823">
        <f>Constant2*Display^E823*VLOOKUP(D823,PricePoint_Factors,2)*VLOOKUP(A823,MonthFactors,2)*Trend^B823</f>
        <v>429.33578778012668</v>
      </c>
      <c r="H823">
        <f t="shared" si="37"/>
        <v>10.33578778012668</v>
      </c>
      <c r="I823">
        <f t="shared" si="38"/>
        <v>106.828509035816</v>
      </c>
    </row>
    <row r="824" spans="1:9" x14ac:dyDescent="0.2">
      <c r="A824" s="4">
        <f t="shared" si="36"/>
        <v>3</v>
      </c>
      <c r="B824" s="4">
        <v>820</v>
      </c>
      <c r="C824" s="5">
        <v>41363</v>
      </c>
      <c r="D824" s="4">
        <v>6.98</v>
      </c>
      <c r="E824" s="4">
        <v>0</v>
      </c>
      <c r="F824" s="4">
        <v>423</v>
      </c>
      <c r="G824">
        <f>Constant2*Display^E824*VLOOKUP(D824,PricePoint_Factors,2)*VLOOKUP(A824,MonthFactors,2)*Trend^B824</f>
        <v>415.08998016542603</v>
      </c>
      <c r="H824">
        <f t="shared" si="37"/>
        <v>-7.9100198345739727</v>
      </c>
      <c r="I824">
        <f t="shared" si="38"/>
        <v>62.568413783353662</v>
      </c>
    </row>
    <row r="825" spans="1:9" x14ac:dyDescent="0.2">
      <c r="A825" s="4">
        <f t="shared" si="36"/>
        <v>3</v>
      </c>
      <c r="B825" s="4">
        <v>821</v>
      </c>
      <c r="C825" s="5">
        <v>41364</v>
      </c>
      <c r="D825" s="4">
        <v>6.98</v>
      </c>
      <c r="E825" s="4">
        <v>1</v>
      </c>
      <c r="F825" s="4">
        <v>476</v>
      </c>
      <c r="G825">
        <f>Constant2*Display^E825*VLOOKUP(D825,PricePoint_Factors,2)*VLOOKUP(A825,MonthFactors,2)*Trend^B825</f>
        <v>460.94677327962296</v>
      </c>
      <c r="H825">
        <f t="shared" si="37"/>
        <v>-15.05322672037704</v>
      </c>
      <c r="I825">
        <f t="shared" si="38"/>
        <v>226.59963469507329</v>
      </c>
    </row>
    <row r="826" spans="1:9" x14ac:dyDescent="0.2">
      <c r="A826" s="4">
        <f t="shared" si="36"/>
        <v>4</v>
      </c>
      <c r="B826" s="4">
        <v>822</v>
      </c>
      <c r="C826" s="5">
        <v>41365</v>
      </c>
      <c r="D826" s="4">
        <v>7.52</v>
      </c>
      <c r="E826" s="4">
        <v>0</v>
      </c>
      <c r="F826" s="4">
        <v>383</v>
      </c>
      <c r="G826">
        <f>Constant2*Display^E826*VLOOKUP(D826,PricePoint_Factors,2)*VLOOKUP(A826,MonthFactors,2)*Trend^B826</f>
        <v>375.38233455380112</v>
      </c>
      <c r="H826">
        <f t="shared" si="37"/>
        <v>-7.6176654461988846</v>
      </c>
      <c r="I826">
        <f t="shared" si="38"/>
        <v>58.028826850212454</v>
      </c>
    </row>
    <row r="827" spans="1:9" x14ac:dyDescent="0.2">
      <c r="A827" s="4">
        <f t="shared" si="36"/>
        <v>4</v>
      </c>
      <c r="B827" s="4">
        <v>823</v>
      </c>
      <c r="C827" s="5">
        <v>41366</v>
      </c>
      <c r="D827" s="4">
        <v>5.95</v>
      </c>
      <c r="E827" s="4">
        <v>0</v>
      </c>
      <c r="F827" s="4">
        <v>677</v>
      </c>
      <c r="G827">
        <f>Constant2*Display^E827*VLOOKUP(D827,PricePoint_Factors,2)*VLOOKUP(A827,MonthFactors,2)*Trend^B827</f>
        <v>692.7479211059208</v>
      </c>
      <c r="H827">
        <f t="shared" si="37"/>
        <v>15.747921105920796</v>
      </c>
      <c r="I827">
        <f t="shared" si="38"/>
        <v>247.99701915830565</v>
      </c>
    </row>
    <row r="828" spans="1:9" x14ac:dyDescent="0.2">
      <c r="A828" s="4">
        <f t="shared" si="36"/>
        <v>4</v>
      </c>
      <c r="B828" s="4">
        <v>824</v>
      </c>
      <c r="C828" s="5">
        <v>41367</v>
      </c>
      <c r="D828" s="4">
        <v>6.2</v>
      </c>
      <c r="E828" s="4">
        <v>0</v>
      </c>
      <c r="F828" s="4">
        <v>523</v>
      </c>
      <c r="G828">
        <f>Constant2*Display^E828*VLOOKUP(D828,PricePoint_Factors,2)*VLOOKUP(A828,MonthFactors,2)*Trend^B828</f>
        <v>532.21263803306169</v>
      </c>
      <c r="H828">
        <f t="shared" si="37"/>
        <v>9.2126380330616939</v>
      </c>
      <c r="I828">
        <f t="shared" si="38"/>
        <v>84.872699528214838</v>
      </c>
    </row>
    <row r="829" spans="1:9" x14ac:dyDescent="0.2">
      <c r="A829" s="4">
        <f t="shared" si="36"/>
        <v>4</v>
      </c>
      <c r="B829" s="4">
        <v>825</v>
      </c>
      <c r="C829" s="5">
        <v>41368</v>
      </c>
      <c r="D829" s="4">
        <v>7.32</v>
      </c>
      <c r="E829" s="4">
        <v>1</v>
      </c>
      <c r="F829" s="4">
        <v>444</v>
      </c>
      <c r="G829">
        <f>Constant2*Display^E829*VLOOKUP(D829,PricePoint_Factors,2)*VLOOKUP(A829,MonthFactors,2)*Trend^B829</f>
        <v>433.50452727300637</v>
      </c>
      <c r="H829">
        <f t="shared" si="37"/>
        <v>-10.495472726993626</v>
      </c>
      <c r="I829">
        <f t="shared" si="38"/>
        <v>110.15494776306701</v>
      </c>
    </row>
    <row r="830" spans="1:9" x14ac:dyDescent="0.2">
      <c r="A830" s="4">
        <f t="shared" si="36"/>
        <v>4</v>
      </c>
      <c r="B830" s="4">
        <v>826</v>
      </c>
      <c r="C830" s="5">
        <v>41369</v>
      </c>
      <c r="D830" s="4">
        <v>6.98</v>
      </c>
      <c r="E830" s="4">
        <v>1</v>
      </c>
      <c r="F830" s="4">
        <v>572</v>
      </c>
      <c r="G830">
        <f>Constant2*Display^E830*VLOOKUP(D830,PricePoint_Factors,2)*VLOOKUP(A830,MonthFactors,2)*Trend^B830</f>
        <v>571.39820434818012</v>
      </c>
      <c r="H830">
        <f t="shared" si="37"/>
        <v>-0.60179565181988437</v>
      </c>
      <c r="I830">
        <f t="shared" si="38"/>
        <v>0.36215800654931951</v>
      </c>
    </row>
    <row r="831" spans="1:9" x14ac:dyDescent="0.2">
      <c r="A831" s="4">
        <f t="shared" si="36"/>
        <v>4</v>
      </c>
      <c r="B831" s="4">
        <v>827</v>
      </c>
      <c r="C831" s="5">
        <v>41370</v>
      </c>
      <c r="D831" s="4">
        <v>5.95</v>
      </c>
      <c r="E831" s="4">
        <v>0</v>
      </c>
      <c r="F831" s="4">
        <v>677</v>
      </c>
      <c r="G831">
        <f>Constant2*Display^E831*VLOOKUP(D831,PricePoint_Factors,2)*VLOOKUP(A831,MonthFactors,2)*Trend^B831</f>
        <v>693.11638890367931</v>
      </c>
      <c r="H831">
        <f t="shared" si="37"/>
        <v>16.116388903679308</v>
      </c>
      <c r="I831">
        <f t="shared" si="38"/>
        <v>259.73799129463754</v>
      </c>
    </row>
    <row r="832" spans="1:9" x14ac:dyDescent="0.2">
      <c r="A832" s="4">
        <f t="shared" si="36"/>
        <v>4</v>
      </c>
      <c r="B832" s="4">
        <v>828</v>
      </c>
      <c r="C832" s="5">
        <v>41371</v>
      </c>
      <c r="D832" s="4">
        <v>5.95</v>
      </c>
      <c r="E832" s="4">
        <v>0</v>
      </c>
      <c r="F832" s="4">
        <v>710</v>
      </c>
      <c r="G832">
        <f>Constant2*Display^E832*VLOOKUP(D832,PricePoint_Factors,2)*VLOOKUP(A832,MonthFactors,2)*Trend^B832</f>
        <v>693.20853647177557</v>
      </c>
      <c r="H832">
        <f t="shared" si="37"/>
        <v>-16.791463528224426</v>
      </c>
      <c r="I832">
        <f t="shared" si="38"/>
        <v>281.95324741969108</v>
      </c>
    </row>
    <row r="833" spans="1:9" x14ac:dyDescent="0.2">
      <c r="A833" s="4">
        <f t="shared" si="36"/>
        <v>4</v>
      </c>
      <c r="B833" s="4">
        <v>829</v>
      </c>
      <c r="C833" s="5">
        <v>41372</v>
      </c>
      <c r="D833" s="4">
        <v>5.95</v>
      </c>
      <c r="E833" s="4">
        <v>0</v>
      </c>
      <c r="F833" s="4">
        <v>692</v>
      </c>
      <c r="G833">
        <f>Constant2*Display^E833*VLOOKUP(D833,PricePoint_Factors,2)*VLOOKUP(A833,MonthFactors,2)*Trend^B833</f>
        <v>693.30069629059096</v>
      </c>
      <c r="H833">
        <f t="shared" si="37"/>
        <v>1.3006962905909631</v>
      </c>
      <c r="I833">
        <f t="shared" si="38"/>
        <v>1.6918108403570913</v>
      </c>
    </row>
    <row r="834" spans="1:9" x14ac:dyDescent="0.2">
      <c r="A834" s="4">
        <f t="shared" si="36"/>
        <v>4</v>
      </c>
      <c r="B834" s="4">
        <v>830</v>
      </c>
      <c r="C834" s="5">
        <v>41373</v>
      </c>
      <c r="D834" s="4">
        <v>6.98</v>
      </c>
      <c r="E834" s="4">
        <v>0</v>
      </c>
      <c r="F834" s="4">
        <v>508</v>
      </c>
      <c r="G834">
        <f>Constant2*Display^E834*VLOOKUP(D834,PricePoint_Factors,2)*VLOOKUP(A834,MonthFactors,2)*Trend^B834</f>
        <v>514.89540148607739</v>
      </c>
      <c r="H834">
        <f t="shared" si="37"/>
        <v>6.8954014860773896</v>
      </c>
      <c r="I834">
        <f t="shared" si="38"/>
        <v>47.546561654198271</v>
      </c>
    </row>
    <row r="835" spans="1:9" x14ac:dyDescent="0.2">
      <c r="A835" s="4">
        <f t="shared" si="36"/>
        <v>4</v>
      </c>
      <c r="B835" s="4">
        <v>831</v>
      </c>
      <c r="C835" s="5">
        <v>41374</v>
      </c>
      <c r="D835" s="4">
        <v>5.95</v>
      </c>
      <c r="E835" s="4">
        <v>0</v>
      </c>
      <c r="F835" s="4">
        <v>677</v>
      </c>
      <c r="G835">
        <f>Constant2*Display^E835*VLOOKUP(D835,PricePoint_Factors,2)*VLOOKUP(A835,MonthFactors,2)*Trend^B835</f>
        <v>693.48505268689485</v>
      </c>
      <c r="H835">
        <f t="shared" si="37"/>
        <v>16.485052686894846</v>
      </c>
      <c r="I835">
        <f t="shared" si="38"/>
        <v>271.75696208969902</v>
      </c>
    </row>
    <row r="836" spans="1:9" x14ac:dyDescent="0.2">
      <c r="A836" s="4">
        <f t="shared" si="36"/>
        <v>4</v>
      </c>
      <c r="B836" s="4">
        <v>832</v>
      </c>
      <c r="C836" s="5">
        <v>41375</v>
      </c>
      <c r="D836" s="4">
        <v>5.95</v>
      </c>
      <c r="E836" s="4">
        <v>0</v>
      </c>
      <c r="F836" s="4">
        <v>711</v>
      </c>
      <c r="G836">
        <f>Constant2*Display^E836*VLOOKUP(D836,PricePoint_Factors,2)*VLOOKUP(A836,MonthFactors,2)*Trend^B836</f>
        <v>693.57724926764138</v>
      </c>
      <c r="H836">
        <f t="shared" si="37"/>
        <v>-17.422750732358622</v>
      </c>
      <c r="I836">
        <f t="shared" si="38"/>
        <v>303.55224308190293</v>
      </c>
    </row>
    <row r="837" spans="1:9" x14ac:dyDescent="0.2">
      <c r="A837" s="4">
        <f t="shared" si="36"/>
        <v>4</v>
      </c>
      <c r="B837" s="4">
        <v>833</v>
      </c>
      <c r="C837" s="5">
        <v>41376</v>
      </c>
      <c r="D837" s="4">
        <v>7.52</v>
      </c>
      <c r="E837" s="4">
        <v>0</v>
      </c>
      <c r="F837" s="4">
        <v>387</v>
      </c>
      <c r="G837">
        <f>Constant2*Display^E837*VLOOKUP(D837,PricePoint_Factors,2)*VLOOKUP(A837,MonthFactors,2)*Trend^B837</f>
        <v>375.93166407087529</v>
      </c>
      <c r="H837">
        <f t="shared" si="37"/>
        <v>-11.068335929124714</v>
      </c>
      <c r="I837">
        <f t="shared" si="38"/>
        <v>122.50806023995305</v>
      </c>
    </row>
    <row r="838" spans="1:9" x14ac:dyDescent="0.2">
      <c r="A838" s="4">
        <f t="shared" ref="A838:A901" si="39">MONTH(C838)</f>
        <v>4</v>
      </c>
      <c r="B838" s="4">
        <v>834</v>
      </c>
      <c r="C838" s="5">
        <v>41377</v>
      </c>
      <c r="D838" s="4">
        <v>5.95</v>
      </c>
      <c r="E838" s="4">
        <v>0</v>
      </c>
      <c r="F838" s="4">
        <v>690</v>
      </c>
      <c r="G838">
        <f>Constant2*Display^E838*VLOOKUP(D838,PricePoint_Factors,2)*VLOOKUP(A838,MonthFactors,2)*Trend^B838</f>
        <v>693.76167920246974</v>
      </c>
      <c r="H838">
        <f t="shared" ref="H838:H901" si="40">G838-F838</f>
        <v>3.7616792024697361</v>
      </c>
      <c r="I838">
        <f t="shared" ref="I838:I901" si="41">H838^2</f>
        <v>14.150230422293349</v>
      </c>
    </row>
    <row r="839" spans="1:9" x14ac:dyDescent="0.2">
      <c r="A839" s="4">
        <f t="shared" si="39"/>
        <v>4</v>
      </c>
      <c r="B839" s="4">
        <v>835</v>
      </c>
      <c r="C839" s="5">
        <v>41378</v>
      </c>
      <c r="D839" s="4">
        <v>7.12</v>
      </c>
      <c r="E839" s="4">
        <v>0</v>
      </c>
      <c r="F839" s="4">
        <v>406</v>
      </c>
      <c r="G839">
        <f>Constant2*Display^E839*VLOOKUP(D839,PricePoint_Factors,2)*VLOOKUP(A839,MonthFactors,2)*Trend^B839</f>
        <v>402.93941512027948</v>
      </c>
      <c r="H839">
        <f t="shared" si="40"/>
        <v>-3.0605848797205226</v>
      </c>
      <c r="I839">
        <f t="shared" si="41"/>
        <v>9.3671798059738851</v>
      </c>
    </row>
    <row r="840" spans="1:9" x14ac:dyDescent="0.2">
      <c r="A840" s="4">
        <f t="shared" si="39"/>
        <v>4</v>
      </c>
      <c r="B840" s="4">
        <v>836</v>
      </c>
      <c r="C840" s="5">
        <v>41379</v>
      </c>
      <c r="D840" s="4">
        <v>7.12</v>
      </c>
      <c r="E840" s="4">
        <v>0</v>
      </c>
      <c r="F840" s="4">
        <v>404</v>
      </c>
      <c r="G840">
        <f>Constant2*Display^E840*VLOOKUP(D840,PricePoint_Factors,2)*VLOOKUP(A840,MonthFactors,2)*Trend^B840</f>
        <v>402.99298460411779</v>
      </c>
      <c r="H840">
        <f t="shared" si="40"/>
        <v>-1.0070153958822061</v>
      </c>
      <c r="I840">
        <f t="shared" si="41"/>
        <v>1.0140800075437963</v>
      </c>
    </row>
    <row r="841" spans="1:9" x14ac:dyDescent="0.2">
      <c r="A841" s="4">
        <f t="shared" si="39"/>
        <v>4</v>
      </c>
      <c r="B841" s="4">
        <v>837</v>
      </c>
      <c r="C841" s="5">
        <v>41380</v>
      </c>
      <c r="D841" s="4">
        <v>7.32</v>
      </c>
      <c r="E841" s="4">
        <v>1</v>
      </c>
      <c r="F841" s="4">
        <v>440</v>
      </c>
      <c r="G841">
        <f>Constant2*Display^E841*VLOOKUP(D841,PricePoint_Factors,2)*VLOOKUP(A841,MonthFactors,2)*Trend^B841</f>
        <v>434.19662938948926</v>
      </c>
      <c r="H841">
        <f t="shared" si="40"/>
        <v>-5.8033706105107399</v>
      </c>
      <c r="I841">
        <f t="shared" si="41"/>
        <v>33.679110442939795</v>
      </c>
    </row>
    <row r="842" spans="1:9" x14ac:dyDescent="0.2">
      <c r="A842" s="4">
        <f t="shared" si="39"/>
        <v>4</v>
      </c>
      <c r="B842" s="4">
        <v>838</v>
      </c>
      <c r="C842" s="5">
        <v>41381</v>
      </c>
      <c r="D842" s="4">
        <v>7.32</v>
      </c>
      <c r="E842" s="4">
        <v>0</v>
      </c>
      <c r="F842" s="4">
        <v>397</v>
      </c>
      <c r="G842">
        <f>Constant2*Display^E842*VLOOKUP(D842,PricePoint_Factors,2)*VLOOKUP(A842,MonthFactors,2)*Trend^B842</f>
        <v>391.10501706330024</v>
      </c>
      <c r="H842">
        <f t="shared" si="40"/>
        <v>-5.8949829366997619</v>
      </c>
      <c r="I842">
        <f t="shared" si="41"/>
        <v>34.750823823981349</v>
      </c>
    </row>
    <row r="843" spans="1:9" x14ac:dyDescent="0.2">
      <c r="A843" s="4">
        <f t="shared" si="39"/>
        <v>4</v>
      </c>
      <c r="B843" s="4">
        <v>839</v>
      </c>
      <c r="C843" s="5">
        <v>41382</v>
      </c>
      <c r="D843" s="4">
        <v>5.95</v>
      </c>
      <c r="E843" s="4">
        <v>0</v>
      </c>
      <c r="F843" s="4">
        <v>702</v>
      </c>
      <c r="G843">
        <f>Constant2*Display^E843*VLOOKUP(D843,PricePoint_Factors,2)*VLOOKUP(A843,MonthFactors,2)*Trend^B843</f>
        <v>694.2229686267259</v>
      </c>
      <c r="H843">
        <f t="shared" si="40"/>
        <v>-7.7770313732740988</v>
      </c>
      <c r="I843">
        <f t="shared" si="41"/>
        <v>60.482216980889618</v>
      </c>
    </row>
    <row r="844" spans="1:9" x14ac:dyDescent="0.2">
      <c r="A844" s="4">
        <f t="shared" si="39"/>
        <v>4</v>
      </c>
      <c r="B844" s="4">
        <v>840</v>
      </c>
      <c r="C844" s="5">
        <v>41383</v>
      </c>
      <c r="D844" s="4">
        <v>6.2</v>
      </c>
      <c r="E844" s="4">
        <v>0</v>
      </c>
      <c r="F844" s="4">
        <v>545</v>
      </c>
      <c r="G844">
        <f>Constant2*Display^E844*VLOOKUP(D844,PricePoint_Factors,2)*VLOOKUP(A844,MonthFactors,2)*Trend^B844</f>
        <v>533.34586255579802</v>
      </c>
      <c r="H844">
        <f t="shared" si="40"/>
        <v>-11.654137444201979</v>
      </c>
      <c r="I844">
        <f t="shared" si="41"/>
        <v>135.81891956835062</v>
      </c>
    </row>
    <row r="845" spans="1:9" x14ac:dyDescent="0.2">
      <c r="A845" s="4">
        <f t="shared" si="39"/>
        <v>4</v>
      </c>
      <c r="B845" s="4">
        <v>841</v>
      </c>
      <c r="C845" s="5">
        <v>41384</v>
      </c>
      <c r="D845" s="4">
        <v>6.98</v>
      </c>
      <c r="E845" s="4">
        <v>0</v>
      </c>
      <c r="F845" s="4">
        <v>538</v>
      </c>
      <c r="G845">
        <f>Constant2*Display^E845*VLOOKUP(D845,PricePoint_Factors,2)*VLOOKUP(A845,MonthFactors,2)*Trend^B845</f>
        <v>515.64889257024993</v>
      </c>
      <c r="H845">
        <f t="shared" si="40"/>
        <v>-22.351107429750073</v>
      </c>
      <c r="I845">
        <f t="shared" si="41"/>
        <v>499.57200333622887</v>
      </c>
    </row>
    <row r="846" spans="1:9" x14ac:dyDescent="0.2">
      <c r="A846" s="4">
        <f t="shared" si="39"/>
        <v>4</v>
      </c>
      <c r="B846" s="4">
        <v>842</v>
      </c>
      <c r="C846" s="5">
        <v>41385</v>
      </c>
      <c r="D846" s="4">
        <v>7.32</v>
      </c>
      <c r="E846" s="4">
        <v>1</v>
      </c>
      <c r="F846" s="4">
        <v>434</v>
      </c>
      <c r="G846">
        <f>Constant2*Display^E846*VLOOKUP(D846,PricePoint_Factors,2)*VLOOKUP(A846,MonthFactors,2)*Trend^B846</f>
        <v>434.48533128696999</v>
      </c>
      <c r="H846">
        <f t="shared" si="40"/>
        <v>0.48533128696999484</v>
      </c>
      <c r="I846">
        <f t="shared" si="41"/>
        <v>0.23554645811195149</v>
      </c>
    </row>
    <row r="847" spans="1:9" x14ac:dyDescent="0.2">
      <c r="A847" s="4">
        <f t="shared" si="39"/>
        <v>4</v>
      </c>
      <c r="B847" s="4">
        <v>843</v>
      </c>
      <c r="C847" s="5">
        <v>41386</v>
      </c>
      <c r="D847" s="4">
        <v>6.2</v>
      </c>
      <c r="E847" s="4">
        <v>0</v>
      </c>
      <c r="F847" s="4">
        <v>535</v>
      </c>
      <c r="G847">
        <f>Constant2*Display^E847*VLOOKUP(D847,PricePoint_Factors,2)*VLOOKUP(A847,MonthFactors,2)*Trend^B847</f>
        <v>533.55861062727149</v>
      </c>
      <c r="H847">
        <f t="shared" si="40"/>
        <v>-1.4413893727285085</v>
      </c>
      <c r="I847">
        <f t="shared" si="41"/>
        <v>2.0776033238146834</v>
      </c>
    </row>
    <row r="848" spans="1:9" x14ac:dyDescent="0.2">
      <c r="A848" s="4">
        <f t="shared" si="39"/>
        <v>4</v>
      </c>
      <c r="B848" s="4">
        <v>844</v>
      </c>
      <c r="C848" s="5">
        <v>41387</v>
      </c>
      <c r="D848" s="4">
        <v>6.2</v>
      </c>
      <c r="E848" s="4">
        <v>0</v>
      </c>
      <c r="F848" s="4">
        <v>537</v>
      </c>
      <c r="G848">
        <f>Constant2*Display^E848*VLOOKUP(D848,PricePoint_Factors,2)*VLOOKUP(A848,MonthFactors,2)*Trend^B848</f>
        <v>533.62954550804091</v>
      </c>
      <c r="H848">
        <f t="shared" si="40"/>
        <v>-3.3704544919590944</v>
      </c>
      <c r="I848">
        <f t="shared" si="41"/>
        <v>11.359963482367236</v>
      </c>
    </row>
    <row r="849" spans="1:9" x14ac:dyDescent="0.2">
      <c r="A849" s="4">
        <f t="shared" si="39"/>
        <v>4</v>
      </c>
      <c r="B849" s="4">
        <v>845</v>
      </c>
      <c r="C849" s="5">
        <v>41388</v>
      </c>
      <c r="D849" s="4">
        <v>6.1</v>
      </c>
      <c r="E849" s="4">
        <v>0</v>
      </c>
      <c r="F849" s="4">
        <v>548</v>
      </c>
      <c r="G849">
        <f>Constant2*Display^E849*VLOOKUP(D849,PricePoint_Factors,2)*VLOOKUP(A849,MonthFactors,2)*Trend^B849</f>
        <v>542.03342590231239</v>
      </c>
      <c r="H849">
        <f t="shared" si="40"/>
        <v>-5.9665740976876123</v>
      </c>
      <c r="I849">
        <f t="shared" si="41"/>
        <v>35.600006463196742</v>
      </c>
    </row>
    <row r="850" spans="1:9" x14ac:dyDescent="0.2">
      <c r="A850" s="4">
        <f t="shared" si="39"/>
        <v>4</v>
      </c>
      <c r="B850" s="4">
        <v>846</v>
      </c>
      <c r="C850" s="5">
        <v>41389</v>
      </c>
      <c r="D850" s="4">
        <v>5.95</v>
      </c>
      <c r="E850" s="4">
        <v>0</v>
      </c>
      <c r="F850" s="4">
        <v>691</v>
      </c>
      <c r="G850">
        <f>Constant2*Display^E850*VLOOKUP(D850,PricePoint_Factors,2)*VLOOKUP(A850,MonthFactors,2)*Trend^B850</f>
        <v>694.86928914954728</v>
      </c>
      <c r="H850">
        <f t="shared" si="40"/>
        <v>3.869289149547285</v>
      </c>
      <c r="I850">
        <f t="shared" si="41"/>
        <v>14.971398522804352</v>
      </c>
    </row>
    <row r="851" spans="1:9" x14ac:dyDescent="0.2">
      <c r="A851" s="4">
        <f t="shared" si="39"/>
        <v>4</v>
      </c>
      <c r="B851" s="4">
        <v>847</v>
      </c>
      <c r="C851" s="5">
        <v>41390</v>
      </c>
      <c r="D851" s="4">
        <v>6.98</v>
      </c>
      <c r="E851" s="4">
        <v>0</v>
      </c>
      <c r="F851" s="4">
        <v>531</v>
      </c>
      <c r="G851">
        <f>Constant2*Display^E851*VLOOKUP(D851,PricePoint_Factors,2)*VLOOKUP(A851,MonthFactors,2)*Trend^B851</f>
        <v>516.06035235689251</v>
      </c>
      <c r="H851">
        <f t="shared" si="40"/>
        <v>-14.939647643107492</v>
      </c>
      <c r="I851">
        <f t="shared" si="41"/>
        <v>223.19307170020724</v>
      </c>
    </row>
    <row r="852" spans="1:9" x14ac:dyDescent="0.2">
      <c r="A852" s="4">
        <f t="shared" si="39"/>
        <v>4</v>
      </c>
      <c r="B852" s="4">
        <v>848</v>
      </c>
      <c r="C852" s="5">
        <v>41391</v>
      </c>
      <c r="D852" s="4">
        <v>6.98</v>
      </c>
      <c r="E852" s="4">
        <v>1</v>
      </c>
      <c r="F852" s="4">
        <v>576</v>
      </c>
      <c r="G852">
        <f>Constant2*Display^E852*VLOOKUP(D852,PricePoint_Factors,2)*VLOOKUP(A852,MonthFactors,2)*Trend^B852</f>
        <v>573.07178106697256</v>
      </c>
      <c r="H852">
        <f t="shared" si="40"/>
        <v>-2.9282189330274377</v>
      </c>
      <c r="I852">
        <f t="shared" si="41"/>
        <v>8.5744661197403467</v>
      </c>
    </row>
    <row r="853" spans="1:9" x14ac:dyDescent="0.2">
      <c r="A853" s="4">
        <f t="shared" si="39"/>
        <v>4</v>
      </c>
      <c r="B853" s="4">
        <v>849</v>
      </c>
      <c r="C853" s="5">
        <v>41392</v>
      </c>
      <c r="D853" s="4">
        <v>6.1</v>
      </c>
      <c r="E853" s="4">
        <v>0</v>
      </c>
      <c r="F853" s="4">
        <v>552</v>
      </c>
      <c r="G853">
        <f>Constant2*Display^E853*VLOOKUP(D853,PricePoint_Factors,2)*VLOOKUP(A853,MonthFactors,2)*Trend^B853</f>
        <v>542.32172970903457</v>
      </c>
      <c r="H853">
        <f t="shared" si="40"/>
        <v>-9.678270290965429</v>
      </c>
      <c r="I853">
        <f t="shared" si="41"/>
        <v>93.668915824984055</v>
      </c>
    </row>
    <row r="854" spans="1:9" x14ac:dyDescent="0.2">
      <c r="A854" s="4">
        <f t="shared" si="39"/>
        <v>4</v>
      </c>
      <c r="B854" s="4">
        <v>850</v>
      </c>
      <c r="C854" s="5">
        <v>41393</v>
      </c>
      <c r="D854" s="4">
        <v>6.98</v>
      </c>
      <c r="E854" s="4">
        <v>0</v>
      </c>
      <c r="F854" s="4">
        <v>513</v>
      </c>
      <c r="G854">
        <f>Constant2*Display^E854*VLOOKUP(D854,PricePoint_Factors,2)*VLOOKUP(A854,MonthFactors,2)*Trend^B854</f>
        <v>516.26620535479879</v>
      </c>
      <c r="H854">
        <f t="shared" si="40"/>
        <v>3.2662053547987853</v>
      </c>
      <c r="I854">
        <f t="shared" si="41"/>
        <v>10.668097419716259</v>
      </c>
    </row>
    <row r="855" spans="1:9" x14ac:dyDescent="0.2">
      <c r="A855" s="4">
        <f t="shared" si="39"/>
        <v>4</v>
      </c>
      <c r="B855" s="4">
        <v>851</v>
      </c>
      <c r="C855" s="5">
        <v>41394</v>
      </c>
      <c r="D855" s="4">
        <v>7.32</v>
      </c>
      <c r="E855" s="4">
        <v>0</v>
      </c>
      <c r="F855" s="4">
        <v>399</v>
      </c>
      <c r="G855">
        <f>Constant2*Display^E855*VLOOKUP(D855,PricePoint_Factors,2)*VLOOKUP(A855,MonthFactors,2)*Trend^B855</f>
        <v>391.78150632691666</v>
      </c>
      <c r="H855">
        <f t="shared" si="40"/>
        <v>-7.2184936730833442</v>
      </c>
      <c r="I855">
        <f t="shared" si="41"/>
        <v>52.106650908344271</v>
      </c>
    </row>
    <row r="856" spans="1:9" x14ac:dyDescent="0.2">
      <c r="A856" s="4">
        <f t="shared" si="39"/>
        <v>5</v>
      </c>
      <c r="B856" s="4">
        <v>852</v>
      </c>
      <c r="C856" s="5">
        <v>41395</v>
      </c>
      <c r="D856" s="4">
        <v>7.52</v>
      </c>
      <c r="E856" s="4">
        <v>0</v>
      </c>
      <c r="F856" s="4">
        <v>449</v>
      </c>
      <c r="G856">
        <f>Constant2*Display^E856*VLOOKUP(D856,PricePoint_Factors,2)*VLOOKUP(A856,MonthFactors,2)*Trend^B856</f>
        <v>429.36573910821915</v>
      </c>
      <c r="H856">
        <f t="shared" si="40"/>
        <v>-19.634260891780855</v>
      </c>
      <c r="I856">
        <f t="shared" si="41"/>
        <v>385.50420076651511</v>
      </c>
    </row>
    <row r="857" spans="1:9" x14ac:dyDescent="0.2">
      <c r="A857" s="4">
        <f t="shared" si="39"/>
        <v>5</v>
      </c>
      <c r="B857" s="4">
        <v>853</v>
      </c>
      <c r="C857" s="5">
        <v>41396</v>
      </c>
      <c r="D857" s="4">
        <v>5.95</v>
      </c>
      <c r="E857" s="4">
        <v>0</v>
      </c>
      <c r="F857" s="4">
        <v>795</v>
      </c>
      <c r="G857">
        <f>Constant2*Display^E857*VLOOKUP(D857,PricePoint_Factors,2)*VLOOKUP(A857,MonthFactors,2)*Trend^B857</f>
        <v>792.37139252938266</v>
      </c>
      <c r="H857">
        <f t="shared" si="40"/>
        <v>-2.6286074706173395</v>
      </c>
      <c r="I857">
        <f t="shared" si="41"/>
        <v>6.9095772345852868</v>
      </c>
    </row>
    <row r="858" spans="1:9" x14ac:dyDescent="0.2">
      <c r="A858" s="4">
        <f t="shared" si="39"/>
        <v>5</v>
      </c>
      <c r="B858" s="4">
        <v>854</v>
      </c>
      <c r="C858" s="5">
        <v>41397</v>
      </c>
      <c r="D858" s="4">
        <v>6.98</v>
      </c>
      <c r="E858" s="4">
        <v>0</v>
      </c>
      <c r="F858" s="4">
        <v>612</v>
      </c>
      <c r="G858">
        <f>Constant2*Display^E858*VLOOKUP(D858,PricePoint_Factors,2)*VLOOKUP(A858,MonthFactors,2)*Trend^B858</f>
        <v>588.47248887154433</v>
      </c>
      <c r="H858">
        <f t="shared" si="40"/>
        <v>-23.527511128455671</v>
      </c>
      <c r="I858">
        <f t="shared" si="41"/>
        <v>553.54377989960551</v>
      </c>
    </row>
    <row r="859" spans="1:9" x14ac:dyDescent="0.2">
      <c r="A859" s="4">
        <f t="shared" si="39"/>
        <v>5</v>
      </c>
      <c r="B859" s="4">
        <v>855</v>
      </c>
      <c r="C859" s="5">
        <v>41398</v>
      </c>
      <c r="D859" s="4">
        <v>6.98</v>
      </c>
      <c r="E859" s="4">
        <v>0</v>
      </c>
      <c r="F859" s="4">
        <v>605</v>
      </c>
      <c r="G859">
        <f>Constant2*Display^E859*VLOOKUP(D859,PricePoint_Factors,2)*VLOOKUP(A859,MonthFactors,2)*Trend^B859</f>
        <v>588.55072437370393</v>
      </c>
      <c r="H859">
        <f t="shared" si="40"/>
        <v>-16.449275626296071</v>
      </c>
      <c r="I859">
        <f t="shared" si="41"/>
        <v>270.57866862985799</v>
      </c>
    </row>
    <row r="860" spans="1:9" x14ac:dyDescent="0.2">
      <c r="A860" s="4">
        <f t="shared" si="39"/>
        <v>5</v>
      </c>
      <c r="B860" s="4">
        <v>856</v>
      </c>
      <c r="C860" s="5">
        <v>41399</v>
      </c>
      <c r="D860" s="4">
        <v>5.95</v>
      </c>
      <c r="E860" s="4">
        <v>0</v>
      </c>
      <c r="F860" s="4">
        <v>796</v>
      </c>
      <c r="G860">
        <f>Constant2*Display^E860*VLOOKUP(D860,PricePoint_Factors,2)*VLOOKUP(A860,MonthFactors,2)*Trend^B860</f>
        <v>792.68746413973281</v>
      </c>
      <c r="H860">
        <f t="shared" si="40"/>
        <v>-3.3125358602671895</v>
      </c>
      <c r="I860">
        <f t="shared" si="41"/>
        <v>10.972893825556088</v>
      </c>
    </row>
    <row r="861" spans="1:9" x14ac:dyDescent="0.2">
      <c r="A861" s="4">
        <f t="shared" si="39"/>
        <v>5</v>
      </c>
      <c r="B861" s="4">
        <v>857</v>
      </c>
      <c r="C861" s="5">
        <v>41400</v>
      </c>
      <c r="D861" s="4">
        <v>5.95</v>
      </c>
      <c r="E861" s="4">
        <v>0</v>
      </c>
      <c r="F861" s="4">
        <v>771</v>
      </c>
      <c r="G861">
        <f>Constant2*Display^E861*VLOOKUP(D861,PricePoint_Factors,2)*VLOOKUP(A861,MonthFactors,2)*Trend^B861</f>
        <v>792.79284935821886</v>
      </c>
      <c r="H861">
        <f t="shared" si="40"/>
        <v>21.792849358218859</v>
      </c>
      <c r="I861">
        <f t="shared" si="41"/>
        <v>474.92828315002015</v>
      </c>
    </row>
    <row r="862" spans="1:9" x14ac:dyDescent="0.2">
      <c r="A862" s="4">
        <f t="shared" si="39"/>
        <v>5</v>
      </c>
      <c r="B862" s="4">
        <v>858</v>
      </c>
      <c r="C862" s="5">
        <v>41401</v>
      </c>
      <c r="D862" s="4">
        <v>5.95</v>
      </c>
      <c r="E862" s="4">
        <v>0</v>
      </c>
      <c r="F862" s="4">
        <v>773</v>
      </c>
      <c r="G862">
        <f>Constant2*Display^E862*VLOOKUP(D862,PricePoint_Factors,2)*VLOOKUP(A862,MonthFactors,2)*Trend^B862</f>
        <v>792.89824858732686</v>
      </c>
      <c r="H862">
        <f t="shared" si="40"/>
        <v>19.898248587326862</v>
      </c>
      <c r="I862">
        <f t="shared" si="41"/>
        <v>395.94029684305542</v>
      </c>
    </row>
    <row r="863" spans="1:9" x14ac:dyDescent="0.2">
      <c r="A863" s="4">
        <f t="shared" si="39"/>
        <v>5</v>
      </c>
      <c r="B863" s="4">
        <v>859</v>
      </c>
      <c r="C863" s="5">
        <v>41402</v>
      </c>
      <c r="D863" s="4">
        <v>6.98</v>
      </c>
      <c r="E863" s="4">
        <v>1</v>
      </c>
      <c r="F863" s="4">
        <v>652</v>
      </c>
      <c r="G863">
        <f>Constant2*Display^E863*VLOOKUP(D863,PricePoint_Factors,2)*VLOOKUP(A863,MonthFactors,2)*Trend^B863</f>
        <v>653.83118421441088</v>
      </c>
      <c r="H863">
        <f t="shared" si="40"/>
        <v>1.8311842144108823</v>
      </c>
      <c r="I863">
        <f t="shared" si="41"/>
        <v>3.3532356271076003</v>
      </c>
    </row>
    <row r="864" spans="1:9" x14ac:dyDescent="0.2">
      <c r="A864" s="4">
        <f t="shared" si="39"/>
        <v>5</v>
      </c>
      <c r="B864" s="4">
        <v>860</v>
      </c>
      <c r="C864" s="5">
        <v>41403</v>
      </c>
      <c r="D864" s="4">
        <v>7.52</v>
      </c>
      <c r="E864" s="4">
        <v>1</v>
      </c>
      <c r="F864" s="4">
        <v>488</v>
      </c>
      <c r="G864">
        <f>Constant2*Display^E864*VLOOKUP(D864,PricePoint_Factors,2)*VLOOKUP(A864,MonthFactors,2)*Trend^B864</f>
        <v>477.24353705537851</v>
      </c>
      <c r="H864">
        <f t="shared" si="40"/>
        <v>-10.756462944621489</v>
      </c>
      <c r="I864">
        <f t="shared" si="41"/>
        <v>115.7014950790152</v>
      </c>
    </row>
    <row r="865" spans="1:9" x14ac:dyDescent="0.2">
      <c r="A865" s="4">
        <f t="shared" si="39"/>
        <v>5</v>
      </c>
      <c r="B865" s="4">
        <v>861</v>
      </c>
      <c r="C865" s="5">
        <v>41404</v>
      </c>
      <c r="D865" s="4">
        <v>5.95</v>
      </c>
      <c r="E865" s="4">
        <v>0</v>
      </c>
      <c r="F865" s="4">
        <v>799</v>
      </c>
      <c r="G865">
        <f>Constant2*Display^E865*VLOOKUP(D865,PricePoint_Factors,2)*VLOOKUP(A865,MonthFactors,2)*Trend^B865</f>
        <v>793.2145303570087</v>
      </c>
      <c r="H865">
        <f t="shared" si="40"/>
        <v>-5.785469642991302</v>
      </c>
      <c r="I865">
        <f t="shared" si="41"/>
        <v>33.471658989973903</v>
      </c>
    </row>
    <row r="866" spans="1:9" x14ac:dyDescent="0.2">
      <c r="A866" s="4">
        <f t="shared" si="39"/>
        <v>5</v>
      </c>
      <c r="B866" s="4">
        <v>862</v>
      </c>
      <c r="C866" s="5">
        <v>41405</v>
      </c>
      <c r="D866" s="4">
        <v>5.95</v>
      </c>
      <c r="E866" s="4">
        <v>0</v>
      </c>
      <c r="F866" s="4">
        <v>780</v>
      </c>
      <c r="G866">
        <f>Constant2*Display^E866*VLOOKUP(D866,PricePoint_Factors,2)*VLOOKUP(A866,MonthFactors,2)*Trend^B866</f>
        <v>793.31998564723301</v>
      </c>
      <c r="H866">
        <f t="shared" si="40"/>
        <v>13.319985647233011</v>
      </c>
      <c r="I866">
        <f t="shared" si="41"/>
        <v>177.42201764249342</v>
      </c>
    </row>
    <row r="867" spans="1:9" x14ac:dyDescent="0.2">
      <c r="A867" s="4">
        <f t="shared" si="39"/>
        <v>5</v>
      </c>
      <c r="B867" s="4">
        <v>863</v>
      </c>
      <c r="C867" s="5">
        <v>41406</v>
      </c>
      <c r="D867" s="4">
        <v>5.95</v>
      </c>
      <c r="E867" s="4">
        <v>0</v>
      </c>
      <c r="F867" s="4">
        <v>768</v>
      </c>
      <c r="G867">
        <f>Constant2*Display^E867*VLOOKUP(D867,PricePoint_Factors,2)*VLOOKUP(A867,MonthFactors,2)*Trend^B867</f>
        <v>793.42545495739466</v>
      </c>
      <c r="H867">
        <f t="shared" si="40"/>
        <v>25.425454957394663</v>
      </c>
      <c r="I867">
        <f t="shared" si="41"/>
        <v>646.45375979050482</v>
      </c>
    </row>
    <row r="868" spans="1:9" x14ac:dyDescent="0.2">
      <c r="A868" s="4">
        <f t="shared" si="39"/>
        <v>5</v>
      </c>
      <c r="B868" s="4">
        <v>864</v>
      </c>
      <c r="C868" s="5">
        <v>41407</v>
      </c>
      <c r="D868" s="4">
        <v>5.95</v>
      </c>
      <c r="E868" s="4">
        <v>1</v>
      </c>
      <c r="F868" s="4">
        <v>885</v>
      </c>
      <c r="G868">
        <f>Constant2*Display^E868*VLOOKUP(D868,PricePoint_Factors,2)*VLOOKUP(A868,MonthFactors,2)*Trend^B868</f>
        <v>881.07861132849973</v>
      </c>
      <c r="H868">
        <f t="shared" si="40"/>
        <v>-3.9213886715002673</v>
      </c>
      <c r="I868">
        <f t="shared" si="41"/>
        <v>15.377289112970631</v>
      </c>
    </row>
    <row r="869" spans="1:9" x14ac:dyDescent="0.2">
      <c r="A869" s="4">
        <f t="shared" si="39"/>
        <v>5</v>
      </c>
      <c r="B869" s="4">
        <v>865</v>
      </c>
      <c r="C869" s="5">
        <v>41408</v>
      </c>
      <c r="D869" s="4">
        <v>5.95</v>
      </c>
      <c r="E869" s="4">
        <v>0</v>
      </c>
      <c r="F869" s="4">
        <v>799</v>
      </c>
      <c r="G869">
        <f>Constant2*Display^E869*VLOOKUP(D869,PricePoint_Factors,2)*VLOOKUP(A869,MonthFactors,2)*Trend^B869</f>
        <v>793.63643564498716</v>
      </c>
      <c r="H869">
        <f t="shared" si="40"/>
        <v>-5.3635643550128407</v>
      </c>
      <c r="I869">
        <f t="shared" si="41"/>
        <v>28.767822590364311</v>
      </c>
    </row>
    <row r="870" spans="1:9" x14ac:dyDescent="0.2">
      <c r="A870" s="4">
        <f t="shared" si="39"/>
        <v>5</v>
      </c>
      <c r="B870" s="4">
        <v>866</v>
      </c>
      <c r="C870" s="5">
        <v>41409</v>
      </c>
      <c r="D870" s="4">
        <v>7.12</v>
      </c>
      <c r="E870" s="4">
        <v>0</v>
      </c>
      <c r="F870" s="4">
        <v>460</v>
      </c>
      <c r="G870">
        <f>Constant2*Display^E870*VLOOKUP(D870,PricePoint_Factors,2)*VLOOKUP(A870,MonthFactors,2)*Trend^B870</f>
        <v>460.94705254483603</v>
      </c>
      <c r="H870">
        <f t="shared" si="40"/>
        <v>0.9470525448360263</v>
      </c>
      <c r="I870">
        <f t="shared" si="41"/>
        <v>0.89690852268039356</v>
      </c>
    </row>
    <row r="871" spans="1:9" x14ac:dyDescent="0.2">
      <c r="A871" s="4">
        <f t="shared" si="39"/>
        <v>5</v>
      </c>
      <c r="B871" s="4">
        <v>867</v>
      </c>
      <c r="C871" s="5">
        <v>41410</v>
      </c>
      <c r="D871" s="4">
        <v>6.1</v>
      </c>
      <c r="E871" s="4">
        <v>0</v>
      </c>
      <c r="F871" s="4">
        <v>608</v>
      </c>
      <c r="G871">
        <f>Constant2*Display^E871*VLOOKUP(D871,PricePoint_Factors,2)*VLOOKUP(A871,MonthFactors,2)*Trend^B871</f>
        <v>619.32377463022362</v>
      </c>
      <c r="H871">
        <f t="shared" si="40"/>
        <v>11.323774630223625</v>
      </c>
      <c r="I871">
        <f t="shared" si="41"/>
        <v>128.22787187609617</v>
      </c>
    </row>
    <row r="872" spans="1:9" x14ac:dyDescent="0.2">
      <c r="A872" s="4">
        <f t="shared" si="39"/>
        <v>5</v>
      </c>
      <c r="B872" s="4">
        <v>868</v>
      </c>
      <c r="C872" s="5">
        <v>41411</v>
      </c>
      <c r="D872" s="4">
        <v>7.52</v>
      </c>
      <c r="E872" s="4">
        <v>0</v>
      </c>
      <c r="F872" s="4">
        <v>427</v>
      </c>
      <c r="G872">
        <f>Constant2*Display^E872*VLOOKUP(D872,PricePoint_Factors,2)*VLOOKUP(A872,MonthFactors,2)*Trend^B872</f>
        <v>430.27997479149491</v>
      </c>
      <c r="H872">
        <f t="shared" si="40"/>
        <v>3.279974791494908</v>
      </c>
      <c r="I872">
        <f t="shared" si="41"/>
        <v>10.758234632842065</v>
      </c>
    </row>
    <row r="873" spans="1:9" x14ac:dyDescent="0.2">
      <c r="A873" s="4">
        <f t="shared" si="39"/>
        <v>5</v>
      </c>
      <c r="B873" s="4">
        <v>869</v>
      </c>
      <c r="C873" s="5">
        <v>41412</v>
      </c>
      <c r="D873" s="4">
        <v>6.98</v>
      </c>
      <c r="E873" s="4">
        <v>0</v>
      </c>
      <c r="F873" s="4">
        <v>609</v>
      </c>
      <c r="G873">
        <f>Constant2*Display^E873*VLOOKUP(D873,PricePoint_Factors,2)*VLOOKUP(A873,MonthFactors,2)*Trend^B873</f>
        <v>589.64711415468162</v>
      </c>
      <c r="H873">
        <f t="shared" si="40"/>
        <v>-19.352885845318383</v>
      </c>
      <c r="I873">
        <f t="shared" si="41"/>
        <v>374.5341905419246</v>
      </c>
    </row>
    <row r="874" spans="1:9" x14ac:dyDescent="0.2">
      <c r="A874" s="4">
        <f t="shared" si="39"/>
        <v>5</v>
      </c>
      <c r="B874" s="4">
        <v>870</v>
      </c>
      <c r="C874" s="5">
        <v>41413</v>
      </c>
      <c r="D874" s="4">
        <v>7.32</v>
      </c>
      <c r="E874" s="4">
        <v>0</v>
      </c>
      <c r="F874" s="4">
        <v>460</v>
      </c>
      <c r="G874">
        <f>Constant2*Display^E874*VLOOKUP(D874,PricePoint_Factors,2)*VLOOKUP(A874,MonthFactors,2)*Trend^B874</f>
        <v>447.468442033852</v>
      </c>
      <c r="H874">
        <f t="shared" si="40"/>
        <v>-12.531557966148</v>
      </c>
      <c r="I874">
        <f t="shared" si="41"/>
        <v>157.0399450589274</v>
      </c>
    </row>
    <row r="875" spans="1:9" x14ac:dyDescent="0.2">
      <c r="A875" s="4">
        <f t="shared" si="39"/>
        <v>5</v>
      </c>
      <c r="B875" s="4">
        <v>871</v>
      </c>
      <c r="C875" s="5">
        <v>41414</v>
      </c>
      <c r="D875" s="4">
        <v>6.1</v>
      </c>
      <c r="E875" s="4">
        <v>0</v>
      </c>
      <c r="F875" s="4">
        <v>631</v>
      </c>
      <c r="G875">
        <f>Constant2*Display^E875*VLOOKUP(D875,PricePoint_Factors,2)*VLOOKUP(A875,MonthFactors,2)*Trend^B875</f>
        <v>619.65318863549851</v>
      </c>
      <c r="H875">
        <f t="shared" si="40"/>
        <v>-11.346811364501491</v>
      </c>
      <c r="I875">
        <f t="shared" si="41"/>
        <v>128.75012814158018</v>
      </c>
    </row>
    <row r="876" spans="1:9" x14ac:dyDescent="0.2">
      <c r="A876" s="4">
        <f t="shared" si="39"/>
        <v>5</v>
      </c>
      <c r="B876" s="4">
        <v>872</v>
      </c>
      <c r="C876" s="5">
        <v>41415</v>
      </c>
      <c r="D876" s="4">
        <v>5.95</v>
      </c>
      <c r="E876" s="4">
        <v>0</v>
      </c>
      <c r="F876" s="4">
        <v>794</v>
      </c>
      <c r="G876">
        <f>Constant2*Display^E876*VLOOKUP(D876,PricePoint_Factors,2)*VLOOKUP(A876,MonthFactors,2)*Trend^B876</f>
        <v>794.37530995367024</v>
      </c>
      <c r="H876">
        <f t="shared" si="40"/>
        <v>0.37530995367023934</v>
      </c>
      <c r="I876">
        <f t="shared" si="41"/>
        <v>0.14085756132395719</v>
      </c>
    </row>
    <row r="877" spans="1:9" x14ac:dyDescent="0.2">
      <c r="A877" s="4">
        <f t="shared" si="39"/>
        <v>5</v>
      </c>
      <c r="B877" s="4">
        <v>873</v>
      </c>
      <c r="C877" s="5">
        <v>41416</v>
      </c>
      <c r="D877" s="4">
        <v>7.32</v>
      </c>
      <c r="E877" s="4">
        <v>0</v>
      </c>
      <c r="F877" s="4">
        <v>460</v>
      </c>
      <c r="G877">
        <f>Constant2*Display^E877*VLOOKUP(D877,PricePoint_Factors,2)*VLOOKUP(A877,MonthFactors,2)*Trend^B877</f>
        <v>447.64693418082743</v>
      </c>
      <c r="H877">
        <f t="shared" si="40"/>
        <v>-12.353065819172571</v>
      </c>
      <c r="I877">
        <f t="shared" si="41"/>
        <v>152.59823513280969</v>
      </c>
    </row>
    <row r="878" spans="1:9" x14ac:dyDescent="0.2">
      <c r="A878" s="4">
        <f t="shared" si="39"/>
        <v>5</v>
      </c>
      <c r="B878" s="4">
        <v>874</v>
      </c>
      <c r="C878" s="5">
        <v>41417</v>
      </c>
      <c r="D878" s="4">
        <v>6.98</v>
      </c>
      <c r="E878" s="4">
        <v>0</v>
      </c>
      <c r="F878" s="4">
        <v>611</v>
      </c>
      <c r="G878">
        <f>Constant2*Display^E878*VLOOKUP(D878,PricePoint_Factors,2)*VLOOKUP(A878,MonthFactors,2)*Trend^B878</f>
        <v>590.03917671154625</v>
      </c>
      <c r="H878">
        <f t="shared" si="40"/>
        <v>-20.960823288453753</v>
      </c>
      <c r="I878">
        <f t="shared" si="41"/>
        <v>439.35611292978518</v>
      </c>
    </row>
    <row r="879" spans="1:9" x14ac:dyDescent="0.2">
      <c r="A879" s="4">
        <f t="shared" si="39"/>
        <v>5</v>
      </c>
      <c r="B879" s="4">
        <v>875</v>
      </c>
      <c r="C879" s="5">
        <v>41418</v>
      </c>
      <c r="D879" s="4">
        <v>5.95</v>
      </c>
      <c r="E879" s="4">
        <v>0</v>
      </c>
      <c r="F879" s="4">
        <v>792</v>
      </c>
      <c r="G879">
        <f>Constant2*Display^E879*VLOOKUP(D879,PricePoint_Factors,2)*VLOOKUP(A879,MonthFactors,2)*Trend^B879</f>
        <v>794.69218091318066</v>
      </c>
      <c r="H879">
        <f t="shared" si="40"/>
        <v>2.692180913180664</v>
      </c>
      <c r="I879">
        <f t="shared" si="41"/>
        <v>7.2478380692942741</v>
      </c>
    </row>
    <row r="880" spans="1:9" x14ac:dyDescent="0.2">
      <c r="A880" s="4">
        <f t="shared" si="39"/>
        <v>5</v>
      </c>
      <c r="B880" s="4">
        <v>876</v>
      </c>
      <c r="C880" s="5">
        <v>41419</v>
      </c>
      <c r="D880" s="4">
        <v>6.98</v>
      </c>
      <c r="E880" s="4">
        <v>1</v>
      </c>
      <c r="F880" s="4">
        <v>644</v>
      </c>
      <c r="G880">
        <f>Constant2*Display^E880*VLOOKUP(D880,PricePoint_Factors,2)*VLOOKUP(A880,MonthFactors,2)*Trend^B880</f>
        <v>655.31047730038188</v>
      </c>
      <c r="H880">
        <f t="shared" si="40"/>
        <v>11.310477300381876</v>
      </c>
      <c r="I880">
        <f t="shared" si="41"/>
        <v>127.92689676245369</v>
      </c>
    </row>
    <row r="881" spans="1:9" x14ac:dyDescent="0.2">
      <c r="A881" s="4">
        <f t="shared" si="39"/>
        <v>5</v>
      </c>
      <c r="B881" s="4">
        <v>877</v>
      </c>
      <c r="C881" s="5">
        <v>41420</v>
      </c>
      <c r="D881" s="4">
        <v>6.1</v>
      </c>
      <c r="E881" s="4">
        <v>0</v>
      </c>
      <c r="F881" s="4">
        <v>635</v>
      </c>
      <c r="G881">
        <f>Constant2*Display^E881*VLOOKUP(D881,PricePoint_Factors,2)*VLOOKUP(A881,MonthFactors,2)*Trend^B881</f>
        <v>620.14763819693894</v>
      </c>
      <c r="H881">
        <f t="shared" si="40"/>
        <v>-14.852361803061058</v>
      </c>
      <c r="I881">
        <f t="shared" si="41"/>
        <v>220.5926511290271</v>
      </c>
    </row>
    <row r="882" spans="1:9" x14ac:dyDescent="0.2">
      <c r="A882" s="4">
        <f t="shared" si="39"/>
        <v>5</v>
      </c>
      <c r="B882" s="4">
        <v>878</v>
      </c>
      <c r="C882" s="5">
        <v>41421</v>
      </c>
      <c r="D882" s="4">
        <v>6.1</v>
      </c>
      <c r="E882" s="4">
        <v>0</v>
      </c>
      <c r="F882" s="4">
        <v>616</v>
      </c>
      <c r="G882">
        <f>Constant2*Display^E882*VLOOKUP(D882,PricePoint_Factors,2)*VLOOKUP(A882,MonthFactors,2)*Trend^B882</f>
        <v>620.23008480711167</v>
      </c>
      <c r="H882">
        <f t="shared" si="40"/>
        <v>4.2300848071116661</v>
      </c>
      <c r="I882">
        <f t="shared" si="41"/>
        <v>17.89361747535694</v>
      </c>
    </row>
    <row r="883" spans="1:9" x14ac:dyDescent="0.2">
      <c r="A883" s="4">
        <f t="shared" si="39"/>
        <v>5</v>
      </c>
      <c r="B883" s="4">
        <v>879</v>
      </c>
      <c r="C883" s="5">
        <v>41422</v>
      </c>
      <c r="D883" s="4">
        <v>7.52</v>
      </c>
      <c r="E883" s="4">
        <v>0</v>
      </c>
      <c r="F883" s="4">
        <v>439</v>
      </c>
      <c r="G883">
        <f>Constant2*Display^E883*VLOOKUP(D883,PricePoint_Factors,2)*VLOOKUP(A883,MonthFactors,2)*Trend^B883</f>
        <v>430.90964078534057</v>
      </c>
      <c r="H883">
        <f t="shared" si="40"/>
        <v>-8.0903592146594292</v>
      </c>
      <c r="I883">
        <f t="shared" si="41"/>
        <v>65.45391222222473</v>
      </c>
    </row>
    <row r="884" spans="1:9" x14ac:dyDescent="0.2">
      <c r="A884" s="4">
        <f t="shared" si="39"/>
        <v>5</v>
      </c>
      <c r="B884" s="4">
        <v>880</v>
      </c>
      <c r="C884" s="5">
        <v>41423</v>
      </c>
      <c r="D884" s="4">
        <v>6.2</v>
      </c>
      <c r="E884" s="4">
        <v>0</v>
      </c>
      <c r="F884" s="4">
        <v>627</v>
      </c>
      <c r="G884">
        <f>Constant2*Display^E884*VLOOKUP(D884,PricePoint_Factors,2)*VLOOKUP(A884,MonthFactors,2)*Trend^B884</f>
        <v>610.8573851400638</v>
      </c>
      <c r="H884">
        <f t="shared" si="40"/>
        <v>-16.142614859936202</v>
      </c>
      <c r="I884">
        <f t="shared" si="41"/>
        <v>260.58401451623308</v>
      </c>
    </row>
    <row r="885" spans="1:9" x14ac:dyDescent="0.2">
      <c r="A885" s="4">
        <f t="shared" si="39"/>
        <v>5</v>
      </c>
      <c r="B885" s="4">
        <v>881</v>
      </c>
      <c r="C885" s="5">
        <v>41424</v>
      </c>
      <c r="D885" s="4">
        <v>5.95</v>
      </c>
      <c r="E885" s="4">
        <v>0</v>
      </c>
      <c r="F885" s="4">
        <v>803</v>
      </c>
      <c r="G885">
        <f>Constant2*Display^E885*VLOOKUP(D885,PricePoint_Factors,2)*VLOOKUP(A885,MonthFactors,2)*Trend^B885</f>
        <v>795.326302075694</v>
      </c>
      <c r="H885">
        <f t="shared" si="40"/>
        <v>-7.6736979243059977</v>
      </c>
      <c r="I885">
        <f t="shared" si="41"/>
        <v>58.885639833498175</v>
      </c>
    </row>
    <row r="886" spans="1:9" x14ac:dyDescent="0.2">
      <c r="A886" s="4">
        <f t="shared" si="39"/>
        <v>5</v>
      </c>
      <c r="B886" s="4">
        <v>882</v>
      </c>
      <c r="C886" s="5">
        <v>41425</v>
      </c>
      <c r="D886" s="4">
        <v>6.1</v>
      </c>
      <c r="E886" s="4">
        <v>0</v>
      </c>
      <c r="F886" s="4">
        <v>624</v>
      </c>
      <c r="G886">
        <f>Constant2*Display^E886*VLOOKUP(D886,PricePoint_Factors,2)*VLOOKUP(A886,MonthFactors,2)*Trend^B886</f>
        <v>620.55998087246189</v>
      </c>
      <c r="H886">
        <f t="shared" si="40"/>
        <v>-3.4400191275381076</v>
      </c>
      <c r="I886">
        <f t="shared" si="41"/>
        <v>11.833731597828043</v>
      </c>
    </row>
    <row r="887" spans="1:9" x14ac:dyDescent="0.2">
      <c r="A887" s="4">
        <f t="shared" si="39"/>
        <v>6</v>
      </c>
      <c r="B887" s="4">
        <v>883</v>
      </c>
      <c r="C887" s="5">
        <v>41426</v>
      </c>
      <c r="D887" s="4">
        <v>5.95</v>
      </c>
      <c r="E887" s="4">
        <v>0</v>
      </c>
      <c r="F887" s="4">
        <v>789</v>
      </c>
      <c r="G887">
        <f>Constant2*Display^E887*VLOOKUP(D887,PricePoint_Factors,2)*VLOOKUP(A887,MonthFactors,2)*Trend^B887</f>
        <v>794.69463141788424</v>
      </c>
      <c r="H887">
        <f t="shared" si="40"/>
        <v>5.6946314178842385</v>
      </c>
      <c r="I887">
        <f t="shared" si="41"/>
        <v>32.428826985554252</v>
      </c>
    </row>
    <row r="888" spans="1:9" x14ac:dyDescent="0.2">
      <c r="A888" s="4">
        <f t="shared" si="39"/>
        <v>6</v>
      </c>
      <c r="B888" s="4">
        <v>884</v>
      </c>
      <c r="C888" s="5">
        <v>41427</v>
      </c>
      <c r="D888" s="4">
        <v>5.95</v>
      </c>
      <c r="E888" s="4">
        <v>0</v>
      </c>
      <c r="F888" s="4">
        <v>780</v>
      </c>
      <c r="G888">
        <f>Constant2*Display^E888*VLOOKUP(D888,PricePoint_Factors,2)*VLOOKUP(A888,MonthFactors,2)*Trend^B888</f>
        <v>794.80028348272731</v>
      </c>
      <c r="H888">
        <f t="shared" si="40"/>
        <v>14.800283482727309</v>
      </c>
      <c r="I888">
        <f t="shared" si="41"/>
        <v>219.04839116909079</v>
      </c>
    </row>
    <row r="889" spans="1:9" x14ac:dyDescent="0.2">
      <c r="A889" s="4">
        <f t="shared" si="39"/>
        <v>6</v>
      </c>
      <c r="B889" s="4">
        <v>885</v>
      </c>
      <c r="C889" s="5">
        <v>41428</v>
      </c>
      <c r="D889" s="4">
        <v>5.95</v>
      </c>
      <c r="E889" s="4">
        <v>0</v>
      </c>
      <c r="F889" s="4">
        <v>774</v>
      </c>
      <c r="G889">
        <f>Constant2*Display^E889*VLOOKUP(D889,PricePoint_Factors,2)*VLOOKUP(A889,MonthFactors,2)*Trend^B889</f>
        <v>794.90594959366865</v>
      </c>
      <c r="H889">
        <f t="shared" si="40"/>
        <v>20.905949593668652</v>
      </c>
      <c r="I889">
        <f t="shared" si="41"/>
        <v>437.05872841301448</v>
      </c>
    </row>
    <row r="890" spans="1:9" x14ac:dyDescent="0.2">
      <c r="A890" s="4">
        <f t="shared" si="39"/>
        <v>6</v>
      </c>
      <c r="B890" s="4">
        <v>886</v>
      </c>
      <c r="C890" s="5">
        <v>41429</v>
      </c>
      <c r="D890" s="4">
        <v>7.52</v>
      </c>
      <c r="E890" s="4">
        <v>0</v>
      </c>
      <c r="F890" s="4">
        <v>452</v>
      </c>
      <c r="G890">
        <f>Constant2*Display^E890*VLOOKUP(D890,PricePoint_Factors,2)*VLOOKUP(A890,MonthFactors,2)*Trend^B890</f>
        <v>430.85368893822078</v>
      </c>
      <c r="H890">
        <f t="shared" si="40"/>
        <v>-21.146311061779215</v>
      </c>
      <c r="I890">
        <f t="shared" si="41"/>
        <v>447.16647152152603</v>
      </c>
    </row>
    <row r="891" spans="1:9" x14ac:dyDescent="0.2">
      <c r="A891" s="4">
        <f t="shared" si="39"/>
        <v>6</v>
      </c>
      <c r="B891" s="4">
        <v>887</v>
      </c>
      <c r="C891" s="5">
        <v>41430</v>
      </c>
      <c r="D891" s="4">
        <v>5.95</v>
      </c>
      <c r="E891" s="4">
        <v>0</v>
      </c>
      <c r="F891" s="4">
        <v>768</v>
      </c>
      <c r="G891">
        <f>Constant2*Display^E891*VLOOKUP(D891,PricePoint_Factors,2)*VLOOKUP(A891,MonthFactors,2)*Trend^B891</f>
        <v>795.11732396131526</v>
      </c>
      <c r="H891">
        <f t="shared" si="40"/>
        <v>27.117323961315265</v>
      </c>
      <c r="I891">
        <f t="shared" si="41"/>
        <v>735.34925882292305</v>
      </c>
    </row>
    <row r="892" spans="1:9" x14ac:dyDescent="0.2">
      <c r="A892" s="4">
        <f t="shared" si="39"/>
        <v>6</v>
      </c>
      <c r="B892" s="4">
        <v>888</v>
      </c>
      <c r="C892" s="5">
        <v>41431</v>
      </c>
      <c r="D892" s="4">
        <v>6.1</v>
      </c>
      <c r="E892" s="4">
        <v>0</v>
      </c>
      <c r="F892" s="4">
        <v>607</v>
      </c>
      <c r="G892">
        <f>Constant2*Display^E892*VLOOKUP(D892,PricePoint_Factors,2)*VLOOKUP(A892,MonthFactors,2)*Trend^B892</f>
        <v>620.39692395566851</v>
      </c>
      <c r="H892">
        <f t="shared" si="40"/>
        <v>13.396923955668512</v>
      </c>
      <c r="I892">
        <f t="shared" si="41"/>
        <v>179.47757147396487</v>
      </c>
    </row>
    <row r="893" spans="1:9" x14ac:dyDescent="0.2">
      <c r="A893" s="4">
        <f t="shared" si="39"/>
        <v>6</v>
      </c>
      <c r="B893" s="4">
        <v>889</v>
      </c>
      <c r="C893" s="5">
        <v>41432</v>
      </c>
      <c r="D893" s="4">
        <v>5.95</v>
      </c>
      <c r="E893" s="4">
        <v>0</v>
      </c>
      <c r="F893" s="4">
        <v>803</v>
      </c>
      <c r="G893">
        <f>Constant2*Display^E893*VLOOKUP(D893,PricePoint_Factors,2)*VLOOKUP(A893,MonthFactors,2)*Trend^B893</f>
        <v>795.32875453576685</v>
      </c>
      <c r="H893">
        <f t="shared" si="40"/>
        <v>-7.6712454642331522</v>
      </c>
      <c r="I893">
        <f t="shared" si="41"/>
        <v>58.848006972517709</v>
      </c>
    </row>
    <row r="894" spans="1:9" x14ac:dyDescent="0.2">
      <c r="A894" s="4">
        <f t="shared" si="39"/>
        <v>6</v>
      </c>
      <c r="B894" s="4">
        <v>890</v>
      </c>
      <c r="C894" s="5">
        <v>41433</v>
      </c>
      <c r="D894" s="4">
        <v>7.32</v>
      </c>
      <c r="E894" s="4">
        <v>0</v>
      </c>
      <c r="F894" s="4">
        <v>439</v>
      </c>
      <c r="G894">
        <f>Constant2*Display^E894*VLOOKUP(D894,PricePoint_Factors,2)*VLOOKUP(A894,MonthFactors,2)*Trend^B894</f>
        <v>448.18421994328617</v>
      </c>
      <c r="H894">
        <f t="shared" si="40"/>
        <v>9.1842199432861662</v>
      </c>
      <c r="I894">
        <f t="shared" si="41"/>
        <v>84.349895966655353</v>
      </c>
    </row>
    <row r="895" spans="1:9" x14ac:dyDescent="0.2">
      <c r="A895" s="4">
        <f t="shared" si="39"/>
        <v>6</v>
      </c>
      <c r="B895" s="4">
        <v>891</v>
      </c>
      <c r="C895" s="5">
        <v>41434</v>
      </c>
      <c r="D895" s="4">
        <v>5.95</v>
      </c>
      <c r="E895" s="4">
        <v>0</v>
      </c>
      <c r="F895" s="4">
        <v>813</v>
      </c>
      <c r="G895">
        <f>Constant2*Display^E895*VLOOKUP(D895,PricePoint_Factors,2)*VLOOKUP(A895,MonthFactors,2)*Trend^B895</f>
        <v>795.54024133196867</v>
      </c>
      <c r="H895">
        <f t="shared" si="40"/>
        <v>-17.459758668031327</v>
      </c>
      <c r="I895">
        <f t="shared" si="41"/>
        <v>304.84317274589506</v>
      </c>
    </row>
    <row r="896" spans="1:9" x14ac:dyDescent="0.2">
      <c r="A896" s="4">
        <f t="shared" si="39"/>
        <v>6</v>
      </c>
      <c r="B896" s="4">
        <v>892</v>
      </c>
      <c r="C896" s="5">
        <v>41435</v>
      </c>
      <c r="D896" s="4">
        <v>7.32</v>
      </c>
      <c r="E896" s="4">
        <v>0</v>
      </c>
      <c r="F896" s="4">
        <v>439</v>
      </c>
      <c r="G896">
        <f>Constant2*Display^E896*VLOOKUP(D896,PricePoint_Factors,2)*VLOOKUP(A896,MonthFactors,2)*Trend^B896</f>
        <v>448.30339713164187</v>
      </c>
      <c r="H896">
        <f t="shared" si="40"/>
        <v>9.3033971316418729</v>
      </c>
      <c r="I896">
        <f t="shared" si="41"/>
        <v>86.553198189042234</v>
      </c>
    </row>
    <row r="897" spans="1:9" x14ac:dyDescent="0.2">
      <c r="A897" s="4">
        <f t="shared" si="39"/>
        <v>6</v>
      </c>
      <c r="B897" s="4">
        <v>893</v>
      </c>
      <c r="C897" s="5">
        <v>41436</v>
      </c>
      <c r="D897" s="4">
        <v>6.1</v>
      </c>
      <c r="E897" s="4">
        <v>0</v>
      </c>
      <c r="F897" s="4">
        <v>638</v>
      </c>
      <c r="G897">
        <f>Constant2*Display^E897*VLOOKUP(D897,PricePoint_Factors,2)*VLOOKUP(A897,MonthFactors,2)*Trend^B897</f>
        <v>620.80943238390967</v>
      </c>
      <c r="H897">
        <f t="shared" si="40"/>
        <v>-17.190567616090334</v>
      </c>
      <c r="I897">
        <f t="shared" si="41"/>
        <v>295.51561496337371</v>
      </c>
    </row>
    <row r="898" spans="1:9" x14ac:dyDescent="0.2">
      <c r="A898" s="4">
        <f t="shared" si="39"/>
        <v>6</v>
      </c>
      <c r="B898" s="4">
        <v>894</v>
      </c>
      <c r="C898" s="5">
        <v>41437</v>
      </c>
      <c r="D898" s="4">
        <v>5.95</v>
      </c>
      <c r="E898" s="4">
        <v>0</v>
      </c>
      <c r="F898" s="4">
        <v>797</v>
      </c>
      <c r="G898">
        <f>Constant2*Display^E898*VLOOKUP(D898,PricePoint_Factors,2)*VLOOKUP(A898,MonthFactors,2)*Trend^B898</f>
        <v>795.85757697475776</v>
      </c>
      <c r="H898">
        <f t="shared" si="40"/>
        <v>-1.1424230252422376</v>
      </c>
      <c r="I898">
        <f t="shared" si="41"/>
        <v>1.3051303686036262</v>
      </c>
    </row>
    <row r="899" spans="1:9" x14ac:dyDescent="0.2">
      <c r="A899" s="4">
        <f t="shared" si="39"/>
        <v>6</v>
      </c>
      <c r="B899" s="4">
        <v>895</v>
      </c>
      <c r="C899" s="5">
        <v>41438</v>
      </c>
      <c r="D899" s="4">
        <v>6.98</v>
      </c>
      <c r="E899" s="4">
        <v>0</v>
      </c>
      <c r="F899" s="4">
        <v>612</v>
      </c>
      <c r="G899">
        <f>Constant2*Display^E899*VLOOKUP(D899,PricePoint_Factors,2)*VLOOKUP(A899,MonthFactors,2)*Trend^B899</f>
        <v>591.06158239079207</v>
      </c>
      <c r="H899">
        <f t="shared" si="40"/>
        <v>-20.938417609207931</v>
      </c>
      <c r="I899">
        <f t="shared" si="41"/>
        <v>438.41733197758879</v>
      </c>
    </row>
    <row r="900" spans="1:9" x14ac:dyDescent="0.2">
      <c r="A900" s="4">
        <f t="shared" si="39"/>
        <v>6</v>
      </c>
      <c r="B900" s="4">
        <v>896</v>
      </c>
      <c r="C900" s="5">
        <v>41439</v>
      </c>
      <c r="D900" s="4">
        <v>6.1</v>
      </c>
      <c r="E900" s="4">
        <v>0</v>
      </c>
      <c r="F900" s="4">
        <v>629</v>
      </c>
      <c r="G900">
        <f>Constant2*Display^E900*VLOOKUP(D900,PricePoint_Factors,2)*VLOOKUP(A900,MonthFactors,2)*Trend^B900</f>
        <v>621.05706908415448</v>
      </c>
      <c r="H900">
        <f t="shared" si="40"/>
        <v>-7.9429309158455226</v>
      </c>
      <c r="I900">
        <f t="shared" si="41"/>
        <v>63.090151533894591</v>
      </c>
    </row>
    <row r="901" spans="1:9" x14ac:dyDescent="0.2">
      <c r="A901" s="4">
        <f t="shared" si="39"/>
        <v>6</v>
      </c>
      <c r="B901" s="4">
        <v>897</v>
      </c>
      <c r="C901" s="5">
        <v>41440</v>
      </c>
      <c r="D901" s="4">
        <v>7.32</v>
      </c>
      <c r="E901" s="4">
        <v>0</v>
      </c>
      <c r="F901" s="4">
        <v>441</v>
      </c>
      <c r="G901">
        <f>Constant2*Display^E901*VLOOKUP(D901,PricePoint_Factors,2)*VLOOKUP(A901,MonthFactors,2)*Trend^B901</f>
        <v>448.60147876710039</v>
      </c>
      <c r="H901">
        <f t="shared" si="40"/>
        <v>7.6014787671003887</v>
      </c>
      <c r="I901">
        <f t="shared" si="41"/>
        <v>57.782479446678046</v>
      </c>
    </row>
    <row r="902" spans="1:9" x14ac:dyDescent="0.2">
      <c r="A902" s="4">
        <f t="shared" ref="A902:A965" si="42">MONTH(C902)</f>
        <v>6</v>
      </c>
      <c r="B902" s="4">
        <v>898</v>
      </c>
      <c r="C902" s="5">
        <v>41441</v>
      </c>
      <c r="D902" s="4">
        <v>6.98</v>
      </c>
      <c r="E902" s="4">
        <v>1</v>
      </c>
      <c r="F902" s="4">
        <v>649</v>
      </c>
      <c r="G902">
        <f>Constant2*Display^E902*VLOOKUP(D902,PricePoint_Factors,2)*VLOOKUP(A902,MonthFactors,2)*Trend^B902</f>
        <v>656.53325587482209</v>
      </c>
      <c r="H902">
        <f t="shared" ref="H902:H965" si="43">G902-F902</f>
        <v>7.533255874822089</v>
      </c>
      <c r="I902">
        <f t="shared" ref="I902:I965" si="44">H902^2</f>
        <v>56.749944075541521</v>
      </c>
    </row>
    <row r="903" spans="1:9" x14ac:dyDescent="0.2">
      <c r="A903" s="4">
        <f t="shared" si="42"/>
        <v>6</v>
      </c>
      <c r="B903" s="4">
        <v>899</v>
      </c>
      <c r="C903" s="5">
        <v>41442</v>
      </c>
      <c r="D903" s="4">
        <v>6.1</v>
      </c>
      <c r="E903" s="4">
        <v>0</v>
      </c>
      <c r="F903" s="4">
        <v>611</v>
      </c>
      <c r="G903">
        <f>Constant2*Display^E903*VLOOKUP(D903,PricePoint_Factors,2)*VLOOKUP(A903,MonthFactors,2)*Trend^B903</f>
        <v>621.30480456501039</v>
      </c>
      <c r="H903">
        <f t="shared" si="43"/>
        <v>10.304804565010386</v>
      </c>
      <c r="I903">
        <f t="shared" si="44"/>
        <v>106.18899712305888</v>
      </c>
    </row>
    <row r="904" spans="1:9" x14ac:dyDescent="0.2">
      <c r="A904" s="4">
        <f t="shared" si="42"/>
        <v>6</v>
      </c>
      <c r="B904" s="4">
        <v>900</v>
      </c>
      <c r="C904" s="5">
        <v>41443</v>
      </c>
      <c r="D904" s="4">
        <v>7.12</v>
      </c>
      <c r="E904" s="4">
        <v>0</v>
      </c>
      <c r="F904" s="4">
        <v>451</v>
      </c>
      <c r="G904">
        <f>Constant2*Display^E904*VLOOKUP(D904,PricePoint_Factors,2)*VLOOKUP(A904,MonthFactors,2)*Trend^B904</f>
        <v>462.54444615592951</v>
      </c>
      <c r="H904">
        <f t="shared" si="43"/>
        <v>11.544446155929506</v>
      </c>
      <c r="I904">
        <f t="shared" si="44"/>
        <v>133.27423704715557</v>
      </c>
    </row>
    <row r="905" spans="1:9" x14ac:dyDescent="0.2">
      <c r="A905" s="4">
        <f t="shared" si="42"/>
        <v>6</v>
      </c>
      <c r="B905" s="4">
        <v>901</v>
      </c>
      <c r="C905" s="5">
        <v>41444</v>
      </c>
      <c r="D905" s="4">
        <v>5.95</v>
      </c>
      <c r="E905" s="4">
        <v>0</v>
      </c>
      <c r="F905" s="4">
        <v>782</v>
      </c>
      <c r="G905">
        <f>Constant2*Display^E905*VLOOKUP(D905,PricePoint_Factors,2)*VLOOKUP(A905,MonthFactors,2)*Trend^B905</f>
        <v>796.5985191626246</v>
      </c>
      <c r="H905">
        <f t="shared" si="43"/>
        <v>14.598519162624598</v>
      </c>
      <c r="I905">
        <f t="shared" si="44"/>
        <v>213.11676174151759</v>
      </c>
    </row>
    <row r="906" spans="1:9" x14ac:dyDescent="0.2">
      <c r="A906" s="4">
        <f t="shared" si="42"/>
        <v>6</v>
      </c>
      <c r="B906" s="4">
        <v>902</v>
      </c>
      <c r="C906" s="5">
        <v>41445</v>
      </c>
      <c r="D906" s="4">
        <v>6.98</v>
      </c>
      <c r="E906" s="4">
        <v>0</v>
      </c>
      <c r="F906" s="4">
        <v>608</v>
      </c>
      <c r="G906">
        <f>Constant2*Display^E906*VLOOKUP(D906,PricePoint_Factors,2)*VLOOKUP(A906,MonthFactors,2)*Trend^B906</f>
        <v>591.61185982068776</v>
      </c>
      <c r="H906">
        <f t="shared" si="43"/>
        <v>-16.388140179312245</v>
      </c>
      <c r="I906">
        <f t="shared" si="44"/>
        <v>268.5711385367884</v>
      </c>
    </row>
    <row r="907" spans="1:9" x14ac:dyDescent="0.2">
      <c r="A907" s="4">
        <f t="shared" si="42"/>
        <v>6</v>
      </c>
      <c r="B907" s="4">
        <v>903</v>
      </c>
      <c r="C907" s="5">
        <v>41446</v>
      </c>
      <c r="D907" s="4">
        <v>6.1</v>
      </c>
      <c r="E907" s="4">
        <v>0</v>
      </c>
      <c r="F907" s="4">
        <v>635</v>
      </c>
      <c r="G907">
        <f>Constant2*Display^E907*VLOOKUP(D907,PricePoint_Factors,2)*VLOOKUP(A907,MonthFactors,2)*Trend^B907</f>
        <v>621.6352722663197</v>
      </c>
      <c r="H907">
        <f t="shared" si="43"/>
        <v>-13.364727733680297</v>
      </c>
      <c r="I907">
        <f t="shared" si="44"/>
        <v>178.61594739540328</v>
      </c>
    </row>
    <row r="908" spans="1:9" x14ac:dyDescent="0.2">
      <c r="A908" s="4">
        <f t="shared" si="42"/>
        <v>6</v>
      </c>
      <c r="B908" s="4">
        <v>904</v>
      </c>
      <c r="C908" s="5">
        <v>41447</v>
      </c>
      <c r="D908" s="4">
        <v>7.52</v>
      </c>
      <c r="E908" s="4">
        <v>1</v>
      </c>
      <c r="F908" s="4">
        <v>472</v>
      </c>
      <c r="G908">
        <f>Constant2*Display^E908*VLOOKUP(D908,PricePoint_Factors,2)*VLOOKUP(A908,MonthFactors,2)*Trend^B908</f>
        <v>479.53446503207488</v>
      </c>
      <c r="H908">
        <f t="shared" si="43"/>
        <v>7.5344650320748769</v>
      </c>
      <c r="I908">
        <f t="shared" si="44"/>
        <v>56.768163319559079</v>
      </c>
    </row>
    <row r="909" spans="1:9" x14ac:dyDescent="0.2">
      <c r="A909" s="4">
        <f t="shared" si="42"/>
        <v>6</v>
      </c>
      <c r="B909" s="4">
        <v>905</v>
      </c>
      <c r="C909" s="5">
        <v>41448</v>
      </c>
      <c r="D909" s="4">
        <v>5.95</v>
      </c>
      <c r="E909" s="4">
        <v>0</v>
      </c>
      <c r="F909" s="4">
        <v>805</v>
      </c>
      <c r="G909">
        <f>Constant2*Display^E909*VLOOKUP(D909,PricePoint_Factors,2)*VLOOKUP(A909,MonthFactors,2)*Trend^B909</f>
        <v>797.02222437069645</v>
      </c>
      <c r="H909">
        <f t="shared" si="43"/>
        <v>-7.9777756293035509</v>
      </c>
      <c r="I909">
        <f t="shared" si="44"/>
        <v>63.644903991509665</v>
      </c>
    </row>
    <row r="910" spans="1:9" x14ac:dyDescent="0.2">
      <c r="A910" s="4">
        <f t="shared" si="42"/>
        <v>6</v>
      </c>
      <c r="B910" s="4">
        <v>906</v>
      </c>
      <c r="C910" s="5">
        <v>41449</v>
      </c>
      <c r="D910" s="4">
        <v>7.12</v>
      </c>
      <c r="E910" s="4">
        <v>1</v>
      </c>
      <c r="F910" s="4">
        <v>499</v>
      </c>
      <c r="G910">
        <f>Constant2*Display^E910*VLOOKUP(D910,PricePoint_Factors,2)*VLOOKUP(A910,MonthFactors,2)*Trend^B910</f>
        <v>513.98526736926169</v>
      </c>
      <c r="H910">
        <f t="shared" si="43"/>
        <v>14.985267369261692</v>
      </c>
      <c r="I910">
        <f t="shared" si="44"/>
        <v>224.55823812825923</v>
      </c>
    </row>
    <row r="911" spans="1:9" x14ac:dyDescent="0.2">
      <c r="A911" s="4">
        <f t="shared" si="42"/>
        <v>6</v>
      </c>
      <c r="B911" s="4">
        <v>907</v>
      </c>
      <c r="C911" s="5">
        <v>41450</v>
      </c>
      <c r="D911" s="4">
        <v>7.52</v>
      </c>
      <c r="E911" s="4">
        <v>0</v>
      </c>
      <c r="F911" s="4">
        <v>445</v>
      </c>
      <c r="G911">
        <f>Constant2*Display^E911*VLOOKUP(D911,PricePoint_Factors,2)*VLOOKUP(A911,MonthFactors,2)*Trend^B911</f>
        <v>432.0581820015463</v>
      </c>
      <c r="H911">
        <f t="shared" si="43"/>
        <v>-12.941817998453701</v>
      </c>
      <c r="I911">
        <f t="shared" si="44"/>
        <v>167.49065310510014</v>
      </c>
    </row>
    <row r="912" spans="1:9" x14ac:dyDescent="0.2">
      <c r="A912" s="4">
        <f t="shared" si="42"/>
        <v>6</v>
      </c>
      <c r="B912" s="4">
        <v>908</v>
      </c>
      <c r="C912" s="5">
        <v>41451</v>
      </c>
      <c r="D912" s="4">
        <v>6.98</v>
      </c>
      <c r="E912" s="4">
        <v>0</v>
      </c>
      <c r="F912" s="4">
        <v>589</v>
      </c>
      <c r="G912">
        <f>Constant2*Display^E912*VLOOKUP(D912,PricePoint_Factors,2)*VLOOKUP(A912,MonthFactors,2)*Trend^B912</f>
        <v>592.08393392600351</v>
      </c>
      <c r="H912">
        <f t="shared" si="43"/>
        <v>3.0839339260035104</v>
      </c>
      <c r="I912">
        <f t="shared" si="44"/>
        <v>9.5106484599554246</v>
      </c>
    </row>
    <row r="913" spans="1:9" x14ac:dyDescent="0.2">
      <c r="A913" s="4">
        <f t="shared" si="42"/>
        <v>6</v>
      </c>
      <c r="B913" s="4">
        <v>909</v>
      </c>
      <c r="C913" s="5">
        <v>41452</v>
      </c>
      <c r="D913" s="4">
        <v>5.95</v>
      </c>
      <c r="E913" s="4">
        <v>0</v>
      </c>
      <c r="F913" s="4">
        <v>816</v>
      </c>
      <c r="G913">
        <f>Constant2*Display^E913*VLOOKUP(D913,PricePoint_Factors,2)*VLOOKUP(A913,MonthFactors,2)*Trend^B913</f>
        <v>797.44615494461937</v>
      </c>
      <c r="H913">
        <f t="shared" si="43"/>
        <v>-18.553845055380634</v>
      </c>
      <c r="I913">
        <f t="shared" si="44"/>
        <v>344.2451663390724</v>
      </c>
    </row>
    <row r="914" spans="1:9" x14ac:dyDescent="0.2">
      <c r="A914" s="4">
        <f t="shared" si="42"/>
        <v>6</v>
      </c>
      <c r="B914" s="4">
        <v>910</v>
      </c>
      <c r="C914" s="5">
        <v>41453</v>
      </c>
      <c r="D914" s="4">
        <v>7.52</v>
      </c>
      <c r="E914" s="4">
        <v>0</v>
      </c>
      <c r="F914" s="4">
        <v>453</v>
      </c>
      <c r="G914">
        <f>Constant2*Display^E914*VLOOKUP(D914,PricePoint_Factors,2)*VLOOKUP(A914,MonthFactors,2)*Trend^B914</f>
        <v>432.23052709961235</v>
      </c>
      <c r="H914">
        <f t="shared" si="43"/>
        <v>-20.769472900387655</v>
      </c>
      <c r="I914">
        <f t="shared" si="44"/>
        <v>431.37100455993715</v>
      </c>
    </row>
    <row r="915" spans="1:9" x14ac:dyDescent="0.2">
      <c r="A915" s="4">
        <f t="shared" si="42"/>
        <v>6</v>
      </c>
      <c r="B915" s="4">
        <v>911</v>
      </c>
      <c r="C915" s="5">
        <v>41454</v>
      </c>
      <c r="D915" s="4">
        <v>6.98</v>
      </c>
      <c r="E915" s="4">
        <v>1</v>
      </c>
      <c r="F915" s="4">
        <v>646</v>
      </c>
      <c r="G915">
        <f>Constant2*Display^E915*VLOOKUP(D915,PricePoint_Factors,2)*VLOOKUP(A915,MonthFactors,2)*Trend^B915</f>
        <v>657.6688529125214</v>
      </c>
      <c r="H915">
        <f t="shared" si="43"/>
        <v>11.668852912521402</v>
      </c>
      <c r="I915">
        <f t="shared" si="44"/>
        <v>136.16212829405919</v>
      </c>
    </row>
    <row r="916" spans="1:9" x14ac:dyDescent="0.2">
      <c r="A916" s="4">
        <f t="shared" si="42"/>
        <v>6</v>
      </c>
      <c r="B916" s="4">
        <v>912</v>
      </c>
      <c r="C916" s="5">
        <v>41455</v>
      </c>
      <c r="D916" s="4">
        <v>7.52</v>
      </c>
      <c r="E916" s="4">
        <v>0</v>
      </c>
      <c r="F916" s="4">
        <v>435</v>
      </c>
      <c r="G916">
        <f>Constant2*Display^E916*VLOOKUP(D916,PricePoint_Factors,2)*VLOOKUP(A916,MonthFactors,2)*Trend^B916</f>
        <v>432.34546202290733</v>
      </c>
      <c r="H916">
        <f t="shared" si="43"/>
        <v>-2.6545379770926729</v>
      </c>
      <c r="I916">
        <f t="shared" si="44"/>
        <v>7.0465718718272603</v>
      </c>
    </row>
    <row r="917" spans="1:9" x14ac:dyDescent="0.2">
      <c r="A917" s="4">
        <f t="shared" si="42"/>
        <v>7</v>
      </c>
      <c r="B917" s="4">
        <v>913</v>
      </c>
      <c r="C917" s="5">
        <v>41456</v>
      </c>
      <c r="D917" s="4">
        <v>6.2</v>
      </c>
      <c r="E917" s="4">
        <v>0</v>
      </c>
      <c r="F917" s="4">
        <v>596</v>
      </c>
      <c r="G917">
        <f>Constant2*Display^E917*VLOOKUP(D917,PricePoint_Factors,2)*VLOOKUP(A917,MonthFactors,2)*Trend^B917</f>
        <v>614.15399570374575</v>
      </c>
      <c r="H917">
        <f t="shared" si="43"/>
        <v>18.15399570374575</v>
      </c>
      <c r="I917">
        <f t="shared" si="44"/>
        <v>329.56756001161915</v>
      </c>
    </row>
    <row r="918" spans="1:9" x14ac:dyDescent="0.2">
      <c r="A918" s="4">
        <f t="shared" si="42"/>
        <v>7</v>
      </c>
      <c r="B918" s="4">
        <v>914</v>
      </c>
      <c r="C918" s="5">
        <v>41457</v>
      </c>
      <c r="D918" s="4">
        <v>6.98</v>
      </c>
      <c r="E918" s="4">
        <v>0</v>
      </c>
      <c r="F918" s="4">
        <v>588</v>
      </c>
      <c r="G918">
        <f>Constant2*Display^E918*VLOOKUP(D918,PricePoint_Factors,2)*VLOOKUP(A918,MonthFactors,2)*Trend^B918</f>
        <v>593.77572788257851</v>
      </c>
      <c r="H918">
        <f t="shared" si="43"/>
        <v>5.7757278825785079</v>
      </c>
      <c r="I918">
        <f t="shared" si="44"/>
        <v>33.359032573594817</v>
      </c>
    </row>
    <row r="919" spans="1:9" x14ac:dyDescent="0.2">
      <c r="A919" s="4">
        <f t="shared" si="42"/>
        <v>7</v>
      </c>
      <c r="B919" s="4">
        <v>915</v>
      </c>
      <c r="C919" s="5">
        <v>41458</v>
      </c>
      <c r="D919" s="4">
        <v>6.1</v>
      </c>
      <c r="E919" s="4">
        <v>1</v>
      </c>
      <c r="F919" s="4">
        <v>693</v>
      </c>
      <c r="G919">
        <f>Constant2*Display^E919*VLOOKUP(D919,PricePoint_Factors,2)*VLOOKUP(A919,MonthFactors,2)*Trend^B919</f>
        <v>692.74278760164736</v>
      </c>
      <c r="H919">
        <f t="shared" si="43"/>
        <v>-0.25721239835263532</v>
      </c>
      <c r="I919">
        <f t="shared" si="44"/>
        <v>6.6158217866314761E-2</v>
      </c>
    </row>
    <row r="920" spans="1:9" x14ac:dyDescent="0.2">
      <c r="A920" s="4">
        <f t="shared" si="42"/>
        <v>7</v>
      </c>
      <c r="B920" s="4">
        <v>916</v>
      </c>
      <c r="C920" s="5">
        <v>41459</v>
      </c>
      <c r="D920" s="4">
        <v>6.1</v>
      </c>
      <c r="E920" s="4">
        <v>0</v>
      </c>
      <c r="F920" s="4">
        <v>613</v>
      </c>
      <c r="G920">
        <f>Constant2*Display^E920*VLOOKUP(D920,PricePoint_Factors,2)*VLOOKUP(A920,MonthFactors,2)*Trend^B920</f>
        <v>623.99190004393699</v>
      </c>
      <c r="H920">
        <f t="shared" si="43"/>
        <v>10.991900043936994</v>
      </c>
      <c r="I920">
        <f t="shared" si="44"/>
        <v>120.82186657590209</v>
      </c>
    </row>
    <row r="921" spans="1:9" x14ac:dyDescent="0.2">
      <c r="A921" s="4">
        <f t="shared" si="42"/>
        <v>7</v>
      </c>
      <c r="B921" s="4">
        <v>917</v>
      </c>
      <c r="C921" s="5">
        <v>41460</v>
      </c>
      <c r="D921" s="4">
        <v>7.52</v>
      </c>
      <c r="E921" s="4">
        <v>0</v>
      </c>
      <c r="F921" s="4">
        <v>435</v>
      </c>
      <c r="G921">
        <f>Constant2*Display^E921*VLOOKUP(D921,PricePoint_Factors,2)*VLOOKUP(A921,MonthFactors,2)*Trend^B921</f>
        <v>433.52319096955205</v>
      </c>
      <c r="H921">
        <f t="shared" si="43"/>
        <v>-1.4768090304479529</v>
      </c>
      <c r="I921">
        <f t="shared" si="44"/>
        <v>2.1809649124126227</v>
      </c>
    </row>
    <row r="922" spans="1:9" x14ac:dyDescent="0.2">
      <c r="A922" s="4">
        <f t="shared" si="42"/>
        <v>7</v>
      </c>
      <c r="B922" s="4">
        <v>918</v>
      </c>
      <c r="C922" s="5">
        <v>41461</v>
      </c>
      <c r="D922" s="4">
        <v>7.32</v>
      </c>
      <c r="E922" s="4">
        <v>1</v>
      </c>
      <c r="F922" s="4">
        <v>508</v>
      </c>
      <c r="G922">
        <f>Constant2*Display^E922*VLOOKUP(D922,PricePoint_Factors,2)*VLOOKUP(A922,MonthFactors,2)*Trend^B922</f>
        <v>500.51451049715513</v>
      </c>
      <c r="H922">
        <f t="shared" si="43"/>
        <v>-7.4854895028448709</v>
      </c>
      <c r="I922">
        <f t="shared" si="44"/>
        <v>56.032553097200754</v>
      </c>
    </row>
    <row r="923" spans="1:9" x14ac:dyDescent="0.2">
      <c r="A923" s="4">
        <f t="shared" si="42"/>
        <v>7</v>
      </c>
      <c r="B923" s="4">
        <v>919</v>
      </c>
      <c r="C923" s="5">
        <v>41462</v>
      </c>
      <c r="D923" s="4">
        <v>6.2</v>
      </c>
      <c r="E923" s="4">
        <v>1</v>
      </c>
      <c r="F923" s="4">
        <v>689</v>
      </c>
      <c r="G923">
        <f>Constant2*Display^E923*VLOOKUP(D923,PricePoint_Factors,2)*VLOOKUP(A923,MonthFactors,2)*Trend^B923</f>
        <v>682.455725738571</v>
      </c>
      <c r="H923">
        <f t="shared" si="43"/>
        <v>-6.5442742614289955</v>
      </c>
      <c r="I923">
        <f t="shared" si="44"/>
        <v>42.827525608802027</v>
      </c>
    </row>
    <row r="924" spans="1:9" x14ac:dyDescent="0.2">
      <c r="A924" s="4">
        <f t="shared" si="42"/>
        <v>7</v>
      </c>
      <c r="B924" s="4">
        <v>920</v>
      </c>
      <c r="C924" s="5">
        <v>41463</v>
      </c>
      <c r="D924" s="4">
        <v>7.12</v>
      </c>
      <c r="E924" s="4">
        <v>0</v>
      </c>
      <c r="F924" s="4">
        <v>461</v>
      </c>
      <c r="G924">
        <f>Constant2*Display^E924*VLOOKUP(D924,PricePoint_Factors,2)*VLOOKUP(A924,MonthFactors,2)*Trend^B924</f>
        <v>464.73021913627036</v>
      </c>
      <c r="H924">
        <f t="shared" si="43"/>
        <v>3.7302191362703638</v>
      </c>
      <c r="I924">
        <f t="shared" si="44"/>
        <v>13.914534804597618</v>
      </c>
    </row>
    <row r="925" spans="1:9" x14ac:dyDescent="0.2">
      <c r="A925" s="4">
        <f t="shared" si="42"/>
        <v>7</v>
      </c>
      <c r="B925" s="4">
        <v>921</v>
      </c>
      <c r="C925" s="5">
        <v>41464</v>
      </c>
      <c r="D925" s="4">
        <v>5.95</v>
      </c>
      <c r="E925" s="4">
        <v>1</v>
      </c>
      <c r="F925" s="4">
        <v>880</v>
      </c>
      <c r="G925">
        <f>Constant2*Display^E925*VLOOKUP(D925,PricePoint_Factors,2)*VLOOKUP(A925,MonthFactors,2)*Trend^B925</f>
        <v>888.66429719239318</v>
      </c>
      <c r="H925">
        <f t="shared" si="43"/>
        <v>8.6642971923931782</v>
      </c>
      <c r="I925">
        <f t="shared" si="44"/>
        <v>75.070045838112307</v>
      </c>
    </row>
    <row r="926" spans="1:9" x14ac:dyDescent="0.2">
      <c r="A926" s="4">
        <f t="shared" si="42"/>
        <v>7</v>
      </c>
      <c r="B926" s="4">
        <v>922</v>
      </c>
      <c r="C926" s="5">
        <v>41465</v>
      </c>
      <c r="D926" s="4">
        <v>6.1</v>
      </c>
      <c r="E926" s="4">
        <v>0</v>
      </c>
      <c r="F926" s="4">
        <v>611</v>
      </c>
      <c r="G926">
        <f>Constant2*Display^E926*VLOOKUP(D926,PricePoint_Factors,2)*VLOOKUP(A926,MonthFactors,2)*Trend^B926</f>
        <v>624.48981166123735</v>
      </c>
      <c r="H926">
        <f t="shared" si="43"/>
        <v>13.489811661237354</v>
      </c>
      <c r="I926">
        <f t="shared" si="44"/>
        <v>181.9750186556553</v>
      </c>
    </row>
    <row r="927" spans="1:9" x14ac:dyDescent="0.2">
      <c r="A927" s="4">
        <f t="shared" si="42"/>
        <v>7</v>
      </c>
      <c r="B927" s="4">
        <v>923</v>
      </c>
      <c r="C927" s="5">
        <v>41466</v>
      </c>
      <c r="D927" s="4">
        <v>5.95</v>
      </c>
      <c r="E927" s="4">
        <v>0</v>
      </c>
      <c r="F927" s="4">
        <v>776</v>
      </c>
      <c r="G927">
        <f>Constant2*Display^E927*VLOOKUP(D927,PricePoint_Factors,2)*VLOOKUP(A927,MonthFactors,2)*Trend^B927</f>
        <v>800.5757039573881</v>
      </c>
      <c r="H927">
        <f t="shared" si="43"/>
        <v>24.5757039573881</v>
      </c>
      <c r="I927">
        <f t="shared" si="44"/>
        <v>603.96522500118112</v>
      </c>
    </row>
    <row r="928" spans="1:9" x14ac:dyDescent="0.2">
      <c r="A928" s="4">
        <f t="shared" si="42"/>
        <v>7</v>
      </c>
      <c r="B928" s="4">
        <v>924</v>
      </c>
      <c r="C928" s="5">
        <v>41467</v>
      </c>
      <c r="D928" s="4">
        <v>6.2</v>
      </c>
      <c r="E928" s="4">
        <v>0</v>
      </c>
      <c r="F928" s="4">
        <v>596</v>
      </c>
      <c r="G928">
        <f>Constant2*Display^E928*VLOOKUP(D928,PricePoint_Factors,2)*VLOOKUP(A928,MonthFactors,2)*Trend^B928</f>
        <v>615.05274049489367</v>
      </c>
      <c r="H928">
        <f t="shared" si="43"/>
        <v>19.052740494893669</v>
      </c>
      <c r="I928">
        <f t="shared" si="44"/>
        <v>363.00692036576106</v>
      </c>
    </row>
    <row r="929" spans="1:9" x14ac:dyDescent="0.2">
      <c r="A929" s="4">
        <f t="shared" si="42"/>
        <v>7</v>
      </c>
      <c r="B929" s="4">
        <v>925</v>
      </c>
      <c r="C929" s="5">
        <v>41468</v>
      </c>
      <c r="D929" s="4">
        <v>6.2</v>
      </c>
      <c r="E929" s="4">
        <v>0</v>
      </c>
      <c r="F929" s="4">
        <v>625</v>
      </c>
      <c r="G929">
        <f>Constant2*Display^E929*VLOOKUP(D929,PricePoint_Factors,2)*VLOOKUP(A929,MonthFactors,2)*Trend^B929</f>
        <v>615.13450975499882</v>
      </c>
      <c r="H929">
        <f t="shared" si="43"/>
        <v>-9.8654902450011832</v>
      </c>
      <c r="I929">
        <f t="shared" si="44"/>
        <v>97.327897774213511</v>
      </c>
    </row>
    <row r="930" spans="1:9" x14ac:dyDescent="0.2">
      <c r="A930" s="4">
        <f t="shared" si="42"/>
        <v>7</v>
      </c>
      <c r="B930" s="4">
        <v>926</v>
      </c>
      <c r="C930" s="5">
        <v>41469</v>
      </c>
      <c r="D930" s="4">
        <v>6.1</v>
      </c>
      <c r="E930" s="4">
        <v>0</v>
      </c>
      <c r="F930" s="4">
        <v>624</v>
      </c>
      <c r="G930">
        <f>Constant2*Display^E930*VLOOKUP(D930,PricePoint_Factors,2)*VLOOKUP(A930,MonthFactors,2)*Trend^B930</f>
        <v>624.82197344565384</v>
      </c>
      <c r="H930">
        <f t="shared" si="43"/>
        <v>0.82197344565383901</v>
      </c>
      <c r="I930">
        <f t="shared" si="44"/>
        <v>0.67564034536004458</v>
      </c>
    </row>
    <row r="931" spans="1:9" x14ac:dyDescent="0.2">
      <c r="A931" s="4">
        <f t="shared" si="42"/>
        <v>7</v>
      </c>
      <c r="B931" s="4">
        <v>927</v>
      </c>
      <c r="C931" s="5">
        <v>41470</v>
      </c>
      <c r="D931" s="4">
        <v>7.12</v>
      </c>
      <c r="E931" s="4">
        <v>0</v>
      </c>
      <c r="F931" s="4">
        <v>460</v>
      </c>
      <c r="G931">
        <f>Constant2*Display^E931*VLOOKUP(D931,PricePoint_Factors,2)*VLOOKUP(A931,MonthFactors,2)*Trend^B931</f>
        <v>465.16288226004622</v>
      </c>
      <c r="H931">
        <f t="shared" si="43"/>
        <v>5.1628822600462172</v>
      </c>
      <c r="I931">
        <f t="shared" si="44"/>
        <v>26.655353231099937</v>
      </c>
    </row>
    <row r="932" spans="1:9" x14ac:dyDescent="0.2">
      <c r="A932" s="4">
        <f t="shared" si="42"/>
        <v>7</v>
      </c>
      <c r="B932" s="4">
        <v>928</v>
      </c>
      <c r="C932" s="5">
        <v>41471</v>
      </c>
      <c r="D932" s="4">
        <v>5.95</v>
      </c>
      <c r="E932" s="4">
        <v>0</v>
      </c>
      <c r="F932" s="4">
        <v>786</v>
      </c>
      <c r="G932">
        <f>Constant2*Display^E932*VLOOKUP(D932,PricePoint_Factors,2)*VLOOKUP(A932,MonthFactors,2)*Trend^B932</f>
        <v>801.10801514813727</v>
      </c>
      <c r="H932">
        <f t="shared" si="43"/>
        <v>15.10801514813727</v>
      </c>
      <c r="I932">
        <f t="shared" si="44"/>
        <v>228.25212171634521</v>
      </c>
    </row>
    <row r="933" spans="1:9" x14ac:dyDescent="0.2">
      <c r="A933" s="4">
        <f t="shared" si="42"/>
        <v>7</v>
      </c>
      <c r="B933" s="4">
        <v>929</v>
      </c>
      <c r="C933" s="5">
        <v>41472</v>
      </c>
      <c r="D933" s="4">
        <v>6.2</v>
      </c>
      <c r="E933" s="4">
        <v>0</v>
      </c>
      <c r="F933" s="4">
        <v>620</v>
      </c>
      <c r="G933">
        <f>Constant2*Display^E933*VLOOKUP(D933,PricePoint_Factors,2)*VLOOKUP(A933,MonthFactors,2)*Trend^B933</f>
        <v>615.46169551944388</v>
      </c>
      <c r="H933">
        <f t="shared" si="43"/>
        <v>-4.5383044805561212</v>
      </c>
      <c r="I933">
        <f t="shared" si="44"/>
        <v>20.596207558235765</v>
      </c>
    </row>
    <row r="934" spans="1:9" x14ac:dyDescent="0.2">
      <c r="A934" s="4">
        <f t="shared" si="42"/>
        <v>7</v>
      </c>
      <c r="B934" s="4">
        <v>930</v>
      </c>
      <c r="C934" s="5">
        <v>41473</v>
      </c>
      <c r="D934" s="4">
        <v>7.12</v>
      </c>
      <c r="E934" s="4">
        <v>0</v>
      </c>
      <c r="F934" s="4">
        <v>456</v>
      </c>
      <c r="G934">
        <f>Constant2*Display^E934*VLOOKUP(D934,PricePoint_Factors,2)*VLOOKUP(A934,MonthFactors,2)*Trend^B934</f>
        <v>465.34843260002208</v>
      </c>
      <c r="H934">
        <f t="shared" si="43"/>
        <v>9.348432600022079</v>
      </c>
      <c r="I934">
        <f t="shared" si="44"/>
        <v>87.393192077155561</v>
      </c>
    </row>
    <row r="935" spans="1:9" x14ac:dyDescent="0.2">
      <c r="A935" s="4">
        <f t="shared" si="42"/>
        <v>7</v>
      </c>
      <c r="B935" s="4">
        <v>931</v>
      </c>
      <c r="C935" s="5">
        <v>41474</v>
      </c>
      <c r="D935" s="4">
        <v>6.98</v>
      </c>
      <c r="E935" s="4">
        <v>0</v>
      </c>
      <c r="F935" s="4">
        <v>601</v>
      </c>
      <c r="G935">
        <f>Constant2*Display^E935*VLOOKUP(D935,PricePoint_Factors,2)*VLOOKUP(A935,MonthFactors,2)*Trend^B935</f>
        <v>595.11914549568826</v>
      </c>
      <c r="H935">
        <f t="shared" si="43"/>
        <v>-5.8808545043117419</v>
      </c>
      <c r="I935">
        <f t="shared" si="44"/>
        <v>34.584449700883702</v>
      </c>
    </row>
    <row r="936" spans="1:9" x14ac:dyDescent="0.2">
      <c r="A936" s="4">
        <f t="shared" si="42"/>
        <v>7</v>
      </c>
      <c r="B936" s="4">
        <v>932</v>
      </c>
      <c r="C936" s="5">
        <v>41475</v>
      </c>
      <c r="D936" s="4">
        <v>7.52</v>
      </c>
      <c r="E936" s="4">
        <v>0</v>
      </c>
      <c r="F936" s="4">
        <v>446</v>
      </c>
      <c r="G936">
        <f>Constant2*Display^E936*VLOOKUP(D936,PricePoint_Factors,2)*VLOOKUP(A936,MonthFactors,2)*Trend^B936</f>
        <v>434.38852845018022</v>
      </c>
      <c r="H936">
        <f t="shared" si="43"/>
        <v>-11.611471549819782</v>
      </c>
      <c r="I936">
        <f t="shared" si="44"/>
        <v>134.82627155227422</v>
      </c>
    </row>
    <row r="937" spans="1:9" x14ac:dyDescent="0.2">
      <c r="A937" s="4">
        <f t="shared" si="42"/>
        <v>7</v>
      </c>
      <c r="B937" s="4">
        <v>933</v>
      </c>
      <c r="C937" s="5">
        <v>41476</v>
      </c>
      <c r="D937" s="4">
        <v>6.98</v>
      </c>
      <c r="E937" s="4">
        <v>0</v>
      </c>
      <c r="F937" s="4">
        <v>619</v>
      </c>
      <c r="G937">
        <f>Constant2*Display^E937*VLOOKUP(D937,PricePoint_Factors,2)*VLOOKUP(A937,MonthFactors,2)*Trend^B937</f>
        <v>595.277394321374</v>
      </c>
      <c r="H937">
        <f t="shared" si="43"/>
        <v>-23.722605678625996</v>
      </c>
      <c r="I937">
        <f t="shared" si="44"/>
        <v>562.76202018357833</v>
      </c>
    </row>
    <row r="938" spans="1:9" x14ac:dyDescent="0.2">
      <c r="A938" s="4">
        <f t="shared" si="42"/>
        <v>7</v>
      </c>
      <c r="B938" s="4">
        <v>934</v>
      </c>
      <c r="C938" s="5">
        <v>41477</v>
      </c>
      <c r="D938" s="4">
        <v>5.95</v>
      </c>
      <c r="E938" s="4">
        <v>0</v>
      </c>
      <c r="F938" s="4">
        <v>779</v>
      </c>
      <c r="G938">
        <f>Constant2*Display^E938*VLOOKUP(D938,PricePoint_Factors,2)*VLOOKUP(A938,MonthFactors,2)*Trend^B938</f>
        <v>801.74725579761798</v>
      </c>
      <c r="H938">
        <f t="shared" si="43"/>
        <v>22.747255797617981</v>
      </c>
      <c r="I938">
        <f t="shared" si="44"/>
        <v>517.43764632226487</v>
      </c>
    </row>
    <row r="939" spans="1:9" x14ac:dyDescent="0.2">
      <c r="A939" s="4">
        <f t="shared" si="42"/>
        <v>7</v>
      </c>
      <c r="B939" s="4">
        <v>935</v>
      </c>
      <c r="C939" s="5">
        <v>41478</v>
      </c>
      <c r="D939" s="4">
        <v>6.1</v>
      </c>
      <c r="E939" s="4">
        <v>1</v>
      </c>
      <c r="F939" s="4">
        <v>682</v>
      </c>
      <c r="G939">
        <f>Constant2*Display^E939*VLOOKUP(D939,PricePoint_Factors,2)*VLOOKUP(A939,MonthFactors,2)*Trend^B939</f>
        <v>694.587073820814</v>
      </c>
      <c r="H939">
        <f t="shared" si="43"/>
        <v>12.587073820813998</v>
      </c>
      <c r="I939">
        <f t="shared" si="44"/>
        <v>158.43442737062111</v>
      </c>
    </row>
    <row r="940" spans="1:9" x14ac:dyDescent="0.2">
      <c r="A940" s="4">
        <f t="shared" si="42"/>
        <v>7</v>
      </c>
      <c r="B940" s="4">
        <v>936</v>
      </c>
      <c r="C940" s="5">
        <v>41479</v>
      </c>
      <c r="D940" s="4">
        <v>6.98</v>
      </c>
      <c r="E940" s="4">
        <v>0</v>
      </c>
      <c r="F940" s="4">
        <v>602</v>
      </c>
      <c r="G940">
        <f>Constant2*Display^E940*VLOOKUP(D940,PricePoint_Factors,2)*VLOOKUP(A940,MonthFactors,2)*Trend^B940</f>
        <v>595.51484646364202</v>
      </c>
      <c r="H940">
        <f t="shared" si="43"/>
        <v>-6.4851535363579842</v>
      </c>
      <c r="I940">
        <f t="shared" si="44"/>
        <v>42.057216390136468</v>
      </c>
    </row>
    <row r="941" spans="1:9" x14ac:dyDescent="0.2">
      <c r="A941" s="4">
        <f t="shared" si="42"/>
        <v>7</v>
      </c>
      <c r="B941" s="4">
        <v>937</v>
      </c>
      <c r="C941" s="5">
        <v>41480</v>
      </c>
      <c r="D941" s="4">
        <v>5.95</v>
      </c>
      <c r="E941" s="4">
        <v>0</v>
      </c>
      <c r="F941" s="4">
        <v>803</v>
      </c>
      <c r="G941">
        <f>Constant2*Display^E941*VLOOKUP(D941,PricePoint_Factors,2)*VLOOKUP(A941,MonthFactors,2)*Trend^B941</f>
        <v>802.06706737666161</v>
      </c>
      <c r="H941">
        <f t="shared" si="43"/>
        <v>-0.93293262333838811</v>
      </c>
      <c r="I941">
        <f t="shared" si="44"/>
        <v>0.8703632796890467</v>
      </c>
    </row>
    <row r="942" spans="1:9" x14ac:dyDescent="0.2">
      <c r="A942" s="4">
        <f t="shared" si="42"/>
        <v>7</v>
      </c>
      <c r="B942" s="4">
        <v>938</v>
      </c>
      <c r="C942" s="5">
        <v>41481</v>
      </c>
      <c r="D942" s="4">
        <v>7.52</v>
      </c>
      <c r="E942" s="4">
        <v>1</v>
      </c>
      <c r="F942" s="4">
        <v>478</v>
      </c>
      <c r="G942">
        <f>Constant2*Display^E942*VLOOKUP(D942,PricePoint_Factors,2)*VLOOKUP(A942,MonthFactors,2)*Trend^B942</f>
        <v>482.69805376138737</v>
      </c>
      <c r="H942">
        <f t="shared" si="43"/>
        <v>4.6980537613873707</v>
      </c>
      <c r="I942">
        <f t="shared" si="44"/>
        <v>22.071709144886022</v>
      </c>
    </row>
    <row r="943" spans="1:9" x14ac:dyDescent="0.2">
      <c r="A943" s="4">
        <f t="shared" si="42"/>
        <v>7</v>
      </c>
      <c r="B943" s="4">
        <v>939</v>
      </c>
      <c r="C943" s="5">
        <v>41482</v>
      </c>
      <c r="D943" s="4">
        <v>7.32</v>
      </c>
      <c r="E943" s="4">
        <v>0</v>
      </c>
      <c r="F943" s="4">
        <v>463</v>
      </c>
      <c r="G943">
        <f>Constant2*Display^E943*VLOOKUP(D943,PricePoint_Factors,2)*VLOOKUP(A943,MonthFactors,2)*Trend^B943</f>
        <v>452.04148819744574</v>
      </c>
      <c r="H943">
        <f t="shared" si="43"/>
        <v>-10.958511802554256</v>
      </c>
      <c r="I943">
        <f t="shared" si="44"/>
        <v>120.08898092672092</v>
      </c>
    </row>
    <row r="944" spans="1:9" x14ac:dyDescent="0.2">
      <c r="A944" s="4">
        <f t="shared" si="42"/>
        <v>7</v>
      </c>
      <c r="B944" s="4">
        <v>940</v>
      </c>
      <c r="C944" s="5">
        <v>41483</v>
      </c>
      <c r="D944" s="4">
        <v>7.52</v>
      </c>
      <c r="E944" s="4">
        <v>0</v>
      </c>
      <c r="F944" s="4">
        <v>450</v>
      </c>
      <c r="G944">
        <f>Constant2*Display^E944*VLOOKUP(D944,PricePoint_Factors,2)*VLOOKUP(A944,MonthFactors,2)*Trend^B944</f>
        <v>434.85074781306514</v>
      </c>
      <c r="H944">
        <f t="shared" si="43"/>
        <v>-15.149252186934859</v>
      </c>
      <c r="I944">
        <f t="shared" si="44"/>
        <v>229.49984182335061</v>
      </c>
    </row>
    <row r="945" spans="1:9" x14ac:dyDescent="0.2">
      <c r="A945" s="4">
        <f t="shared" si="42"/>
        <v>7</v>
      </c>
      <c r="B945" s="4">
        <v>941</v>
      </c>
      <c r="C945" s="5">
        <v>41484</v>
      </c>
      <c r="D945" s="4">
        <v>6.1</v>
      </c>
      <c r="E945" s="4">
        <v>0</v>
      </c>
      <c r="F945" s="4">
        <v>640</v>
      </c>
      <c r="G945">
        <f>Constant2*Display^E945*VLOOKUP(D945,PricePoint_Factors,2)*VLOOKUP(A945,MonthFactors,2)*Trend^B945</f>
        <v>626.069154412221</v>
      </c>
      <c r="H945">
        <f t="shared" si="43"/>
        <v>-13.930845587779004</v>
      </c>
      <c r="I945">
        <f t="shared" si="44"/>
        <v>194.06845879054174</v>
      </c>
    </row>
    <row r="946" spans="1:9" x14ac:dyDescent="0.2">
      <c r="A946" s="4">
        <f t="shared" si="42"/>
        <v>7</v>
      </c>
      <c r="B946" s="4">
        <v>942</v>
      </c>
      <c r="C946" s="5">
        <v>41485</v>
      </c>
      <c r="D946" s="4">
        <v>7.32</v>
      </c>
      <c r="E946" s="4">
        <v>0</v>
      </c>
      <c r="F946" s="4">
        <v>459</v>
      </c>
      <c r="G946">
        <f>Constant2*Display^E946*VLOOKUP(D946,PricePoint_Factors,2)*VLOOKUP(A946,MonthFactors,2)*Trend^B946</f>
        <v>452.22180450172755</v>
      </c>
      <c r="H946">
        <f t="shared" si="43"/>
        <v>-6.7781954982724528</v>
      </c>
      <c r="I946">
        <f t="shared" si="44"/>
        <v>45.943934212800947</v>
      </c>
    </row>
    <row r="947" spans="1:9" x14ac:dyDescent="0.2">
      <c r="A947" s="4">
        <f t="shared" si="42"/>
        <v>7</v>
      </c>
      <c r="B947" s="4">
        <v>943</v>
      </c>
      <c r="C947" s="5">
        <v>41486</v>
      </c>
      <c r="D947" s="4">
        <v>7.12</v>
      </c>
      <c r="E947" s="4">
        <v>0</v>
      </c>
      <c r="F947" s="4">
        <v>466</v>
      </c>
      <c r="G947">
        <f>Constant2*Display^E947*VLOOKUP(D947,PricePoint_Factors,2)*VLOOKUP(A947,MonthFactors,2)*Trend^B947</f>
        <v>466.15333973432172</v>
      </c>
      <c r="H947">
        <f t="shared" si="43"/>
        <v>0.15333973432171888</v>
      </c>
      <c r="I947">
        <f t="shared" si="44"/>
        <v>2.351307412185533E-2</v>
      </c>
    </row>
    <row r="948" spans="1:9" x14ac:dyDescent="0.2">
      <c r="A948" s="4">
        <f t="shared" si="42"/>
        <v>8</v>
      </c>
      <c r="B948" s="4">
        <v>944</v>
      </c>
      <c r="C948" s="5">
        <v>41487</v>
      </c>
      <c r="D948" s="4">
        <v>7.52</v>
      </c>
      <c r="E948" s="4">
        <v>0</v>
      </c>
      <c r="F948" s="4">
        <v>455</v>
      </c>
      <c r="G948">
        <f>Constant2*Display^E948*VLOOKUP(D948,PricePoint_Factors,2)*VLOOKUP(A948,MonthFactors,2)*Trend^B948</f>
        <v>434.88188653209795</v>
      </c>
      <c r="H948">
        <f t="shared" si="43"/>
        <v>-20.118113467902049</v>
      </c>
      <c r="I948">
        <f t="shared" si="44"/>
        <v>404.73848950738181</v>
      </c>
    </row>
    <row r="949" spans="1:9" x14ac:dyDescent="0.2">
      <c r="A949" s="4">
        <f t="shared" si="42"/>
        <v>8</v>
      </c>
      <c r="B949" s="4">
        <v>945</v>
      </c>
      <c r="C949" s="5">
        <v>41488</v>
      </c>
      <c r="D949" s="4">
        <v>7.12</v>
      </c>
      <c r="E949" s="4">
        <v>0</v>
      </c>
      <c r="F949" s="4">
        <v>456</v>
      </c>
      <c r="G949">
        <f>Constant2*Display^E949*VLOOKUP(D949,PricePoint_Factors,2)*VLOOKUP(A949,MonthFactors,2)*Trend^B949</f>
        <v>466.06278866467426</v>
      </c>
      <c r="H949">
        <f t="shared" si="43"/>
        <v>10.062788664674258</v>
      </c>
      <c r="I949">
        <f t="shared" si="44"/>
        <v>101.25971570989674</v>
      </c>
    </row>
    <row r="950" spans="1:9" x14ac:dyDescent="0.2">
      <c r="A950" s="4">
        <f t="shared" si="42"/>
        <v>8</v>
      </c>
      <c r="B950" s="4">
        <v>946</v>
      </c>
      <c r="C950" s="5">
        <v>41489</v>
      </c>
      <c r="D950" s="4">
        <v>6.98</v>
      </c>
      <c r="E950" s="4">
        <v>0</v>
      </c>
      <c r="F950" s="4">
        <v>587</v>
      </c>
      <c r="G950">
        <f>Constant2*Display^E950*VLOOKUP(D950,PricePoint_Factors,2)*VLOOKUP(A950,MonthFactors,2)*Trend^B950</f>
        <v>596.0327124940776</v>
      </c>
      <c r="H950">
        <f t="shared" si="43"/>
        <v>9.0327124940776002</v>
      </c>
      <c r="I950">
        <f t="shared" si="44"/>
        <v>81.589895000665578</v>
      </c>
    </row>
    <row r="951" spans="1:9" x14ac:dyDescent="0.2">
      <c r="A951" s="4">
        <f t="shared" si="42"/>
        <v>8</v>
      </c>
      <c r="B951" s="4">
        <v>947</v>
      </c>
      <c r="C951" s="5">
        <v>41490</v>
      </c>
      <c r="D951" s="4">
        <v>7.12</v>
      </c>
      <c r="E951" s="4">
        <v>0</v>
      </c>
      <c r="F951" s="4">
        <v>454</v>
      </c>
      <c r="G951">
        <f>Constant2*Display^E951*VLOOKUP(D951,PricePoint_Factors,2)*VLOOKUP(A951,MonthFactors,2)*Trend^B951</f>
        <v>466.18671996407909</v>
      </c>
      <c r="H951">
        <f t="shared" si="43"/>
        <v>12.186719964079089</v>
      </c>
      <c r="I951">
        <f t="shared" si="44"/>
        <v>148.51614348288382</v>
      </c>
    </row>
    <row r="952" spans="1:9" x14ac:dyDescent="0.2">
      <c r="A952" s="4">
        <f t="shared" si="42"/>
        <v>8</v>
      </c>
      <c r="B952" s="4">
        <v>948</v>
      </c>
      <c r="C952" s="5">
        <v>41491</v>
      </c>
      <c r="D952" s="4">
        <v>7.12</v>
      </c>
      <c r="E952" s="4">
        <v>0</v>
      </c>
      <c r="F952" s="4">
        <v>479</v>
      </c>
      <c r="G952">
        <f>Constant2*Display^E952*VLOOKUP(D952,PricePoint_Factors,2)*VLOOKUP(A952,MonthFactors,2)*Trend^B952</f>
        <v>466.24869797125251</v>
      </c>
      <c r="H952">
        <f t="shared" si="43"/>
        <v>-12.751302028747489</v>
      </c>
      <c r="I952">
        <f t="shared" si="44"/>
        <v>162.59570342833982</v>
      </c>
    </row>
    <row r="953" spans="1:9" x14ac:dyDescent="0.2">
      <c r="A953" s="4">
        <f t="shared" si="42"/>
        <v>8</v>
      </c>
      <c r="B953" s="4">
        <v>949</v>
      </c>
      <c r="C953" s="5">
        <v>41492</v>
      </c>
      <c r="D953" s="4">
        <v>6.98</v>
      </c>
      <c r="E953" s="4">
        <v>0</v>
      </c>
      <c r="F953" s="4">
        <v>608</v>
      </c>
      <c r="G953">
        <f>Constant2*Display^E953*VLOOKUP(D953,PricePoint_Factors,2)*VLOOKUP(A953,MonthFactors,2)*Trend^B953</f>
        <v>596.27046592767624</v>
      </c>
      <c r="H953">
        <f t="shared" si="43"/>
        <v>-11.729534072323759</v>
      </c>
      <c r="I953">
        <f t="shared" si="44"/>
        <v>137.58196955380399</v>
      </c>
    </row>
    <row r="954" spans="1:9" x14ac:dyDescent="0.2">
      <c r="A954" s="4">
        <f t="shared" si="42"/>
        <v>8</v>
      </c>
      <c r="B954" s="4">
        <v>950</v>
      </c>
      <c r="C954" s="5">
        <v>41493</v>
      </c>
      <c r="D954" s="4">
        <v>6.1</v>
      </c>
      <c r="E954" s="4">
        <v>0</v>
      </c>
      <c r="F954" s="4">
        <v>623</v>
      </c>
      <c r="G954">
        <f>Constant2*Display^E954*VLOOKUP(D954,PricePoint_Factors,2)*VLOOKUP(A954,MonthFactors,2)*Trend^B954</f>
        <v>626.53029562940287</v>
      </c>
      <c r="H954">
        <f t="shared" si="43"/>
        <v>3.5302956294028718</v>
      </c>
      <c r="I954">
        <f t="shared" si="44"/>
        <v>12.462987230981019</v>
      </c>
    </row>
    <row r="955" spans="1:9" x14ac:dyDescent="0.2">
      <c r="A955" s="4">
        <f t="shared" si="42"/>
        <v>8</v>
      </c>
      <c r="B955" s="4">
        <v>951</v>
      </c>
      <c r="C955" s="5">
        <v>41494</v>
      </c>
      <c r="D955" s="4">
        <v>6.1</v>
      </c>
      <c r="E955" s="4">
        <v>0</v>
      </c>
      <c r="F955" s="4">
        <v>637</v>
      </c>
      <c r="G955">
        <f>Constant2*Display^E955*VLOOKUP(D955,PricePoint_Factors,2)*VLOOKUP(A955,MonthFactors,2)*Trend^B955</f>
        <v>626.61359079310841</v>
      </c>
      <c r="H955">
        <f t="shared" si="43"/>
        <v>-10.386409206891585</v>
      </c>
      <c r="I955">
        <f t="shared" si="44"/>
        <v>107.87749621300229</v>
      </c>
    </row>
    <row r="956" spans="1:9" x14ac:dyDescent="0.2">
      <c r="A956" s="4">
        <f t="shared" si="42"/>
        <v>8</v>
      </c>
      <c r="B956" s="4">
        <v>952</v>
      </c>
      <c r="C956" s="5">
        <v>41495</v>
      </c>
      <c r="D956" s="4">
        <v>6.2</v>
      </c>
      <c r="E956" s="4">
        <v>0</v>
      </c>
      <c r="F956" s="4">
        <v>628</v>
      </c>
      <c r="G956">
        <f>Constant2*Display^E956*VLOOKUP(D956,PricePoint_Factors,2)*VLOOKUP(A956,MonthFactors,2)*Trend^B956</f>
        <v>617.06238938446882</v>
      </c>
      <c r="H956">
        <f t="shared" si="43"/>
        <v>-10.937610615531185</v>
      </c>
      <c r="I956">
        <f t="shared" si="44"/>
        <v>119.63132597698046</v>
      </c>
    </row>
    <row r="957" spans="1:9" x14ac:dyDescent="0.2">
      <c r="A957" s="4">
        <f t="shared" si="42"/>
        <v>8</v>
      </c>
      <c r="B957" s="4">
        <v>953</v>
      </c>
      <c r="C957" s="5">
        <v>41496</v>
      </c>
      <c r="D957" s="4">
        <v>7.32</v>
      </c>
      <c r="E957" s="4">
        <v>0</v>
      </c>
      <c r="F957" s="4">
        <v>456</v>
      </c>
      <c r="G957">
        <f>Constant2*Display^E957*VLOOKUP(D957,PricePoint_Factors,2)*VLOOKUP(A957,MonthFactors,2)*Trend^B957</f>
        <v>452.6752350814989</v>
      </c>
      <c r="H957">
        <f t="shared" si="43"/>
        <v>-3.3247649185011028</v>
      </c>
      <c r="I957">
        <f t="shared" si="44"/>
        <v>11.054061763295644</v>
      </c>
    </row>
    <row r="958" spans="1:9" x14ac:dyDescent="0.2">
      <c r="A958" s="4">
        <f t="shared" si="42"/>
        <v>8</v>
      </c>
      <c r="B958" s="4">
        <v>954</v>
      </c>
      <c r="C958" s="5">
        <v>41497</v>
      </c>
      <c r="D958" s="4">
        <v>6.2</v>
      </c>
      <c r="E958" s="4">
        <v>1</v>
      </c>
      <c r="F958" s="4">
        <v>689</v>
      </c>
      <c r="G958">
        <f>Constant2*Display^E958*VLOOKUP(D958,PricePoint_Factors,2)*VLOOKUP(A958,MonthFactors,2)*Trend^B958</f>
        <v>685.32305120026706</v>
      </c>
      <c r="H958">
        <f t="shared" si="43"/>
        <v>-3.6769487997329406</v>
      </c>
      <c r="I958">
        <f t="shared" si="44"/>
        <v>13.519952475857513</v>
      </c>
    </row>
    <row r="959" spans="1:9" x14ac:dyDescent="0.2">
      <c r="A959" s="4">
        <f t="shared" si="42"/>
        <v>8</v>
      </c>
      <c r="B959" s="4">
        <v>955</v>
      </c>
      <c r="C959" s="5">
        <v>41498</v>
      </c>
      <c r="D959" s="4">
        <v>6.2</v>
      </c>
      <c r="E959" s="4">
        <v>0</v>
      </c>
      <c r="F959" s="4">
        <v>609</v>
      </c>
      <c r="G959">
        <f>Constant2*Display^E959*VLOOKUP(D959,PricePoint_Factors,2)*VLOOKUP(A959,MonthFactors,2)*Trend^B959</f>
        <v>617.30853141450416</v>
      </c>
      <c r="H959">
        <f t="shared" si="43"/>
        <v>8.3085314145041593</v>
      </c>
      <c r="I959">
        <f t="shared" si="44"/>
        <v>69.031694265802486</v>
      </c>
    </row>
    <row r="960" spans="1:9" x14ac:dyDescent="0.2">
      <c r="A960" s="4">
        <f t="shared" si="42"/>
        <v>8</v>
      </c>
      <c r="B960" s="4">
        <v>956</v>
      </c>
      <c r="C960" s="5">
        <v>41499</v>
      </c>
      <c r="D960" s="4">
        <v>5.95</v>
      </c>
      <c r="E960" s="4">
        <v>0</v>
      </c>
      <c r="F960" s="4">
        <v>821</v>
      </c>
      <c r="G960">
        <f>Constant2*Display^E960*VLOOKUP(D960,PricePoint_Factors,2)*VLOOKUP(A960,MonthFactors,2)*Trend^B960</f>
        <v>803.72558877568792</v>
      </c>
      <c r="H960">
        <f t="shared" si="43"/>
        <v>-17.274411224312075</v>
      </c>
      <c r="I960">
        <f t="shared" si="44"/>
        <v>298.40528314663902</v>
      </c>
    </row>
    <row r="961" spans="1:9" x14ac:dyDescent="0.2">
      <c r="A961" s="4">
        <f t="shared" si="42"/>
        <v>8</v>
      </c>
      <c r="B961" s="4">
        <v>957</v>
      </c>
      <c r="C961" s="5">
        <v>41500</v>
      </c>
      <c r="D961" s="4">
        <v>6.98</v>
      </c>
      <c r="E961" s="4">
        <v>0</v>
      </c>
      <c r="F961" s="4">
        <v>614</v>
      </c>
      <c r="G961">
        <f>Constant2*Display^E961*VLOOKUP(D961,PricePoint_Factors,2)*VLOOKUP(A961,MonthFactors,2)*Trend^B961</f>
        <v>596.90493884032776</v>
      </c>
      <c r="H961">
        <f t="shared" si="43"/>
        <v>-17.095061159672241</v>
      </c>
      <c r="I961">
        <f t="shared" si="44"/>
        <v>292.24111605293444</v>
      </c>
    </row>
    <row r="962" spans="1:9" x14ac:dyDescent="0.2">
      <c r="A962" s="4">
        <f t="shared" si="42"/>
        <v>8</v>
      </c>
      <c r="B962" s="4">
        <v>958</v>
      </c>
      <c r="C962" s="5">
        <v>41501</v>
      </c>
      <c r="D962" s="4">
        <v>7.52</v>
      </c>
      <c r="E962" s="4">
        <v>0</v>
      </c>
      <c r="F962" s="4">
        <v>449</v>
      </c>
      <c r="G962">
        <f>Constant2*Display^E962*VLOOKUP(D962,PricePoint_Factors,2)*VLOOKUP(A962,MonthFactors,2)*Trend^B962</f>
        <v>435.69201221299534</v>
      </c>
      <c r="H962">
        <f t="shared" si="43"/>
        <v>-13.307987787004663</v>
      </c>
      <c r="I962">
        <f t="shared" si="44"/>
        <v>177.10253893906525</v>
      </c>
    </row>
    <row r="963" spans="1:9" x14ac:dyDescent="0.2">
      <c r="A963" s="4">
        <f t="shared" si="42"/>
        <v>8</v>
      </c>
      <c r="B963" s="4">
        <v>959</v>
      </c>
      <c r="C963" s="5">
        <v>41502</v>
      </c>
      <c r="D963" s="4">
        <v>5.95</v>
      </c>
      <c r="E963" s="4">
        <v>1</v>
      </c>
      <c r="F963" s="4">
        <v>864</v>
      </c>
      <c r="G963">
        <f>Constant2*Display^E963*VLOOKUP(D963,PricePoint_Factors,2)*VLOOKUP(A963,MonthFactors,2)*Trend^B963</f>
        <v>892.75397581149082</v>
      </c>
      <c r="H963">
        <f t="shared" si="43"/>
        <v>28.753975811490818</v>
      </c>
      <c r="I963">
        <f t="shared" si="44"/>
        <v>826.79112496779908</v>
      </c>
    </row>
    <row r="964" spans="1:9" x14ac:dyDescent="0.2">
      <c r="A964" s="4">
        <f t="shared" si="42"/>
        <v>8</v>
      </c>
      <c r="B964" s="4">
        <v>960</v>
      </c>
      <c r="C964" s="5">
        <v>41503</v>
      </c>
      <c r="D964" s="4">
        <v>5.95</v>
      </c>
      <c r="E964" s="4">
        <v>1</v>
      </c>
      <c r="F964" s="4">
        <v>898</v>
      </c>
      <c r="G964">
        <f>Constant2*Display^E964*VLOOKUP(D964,PricePoint_Factors,2)*VLOOKUP(A964,MonthFactors,2)*Trend^B964</f>
        <v>892.87266454702831</v>
      </c>
      <c r="H964">
        <f t="shared" si="43"/>
        <v>-5.1273354529716926</v>
      </c>
      <c r="I964">
        <f t="shared" si="44"/>
        <v>26.289568847300433</v>
      </c>
    </row>
    <row r="965" spans="1:9" x14ac:dyDescent="0.2">
      <c r="A965" s="4">
        <f t="shared" si="42"/>
        <v>8</v>
      </c>
      <c r="B965" s="4">
        <v>961</v>
      </c>
      <c r="C965" s="5">
        <v>41504</v>
      </c>
      <c r="D965" s="4">
        <v>6.1</v>
      </c>
      <c r="E965" s="4">
        <v>0</v>
      </c>
      <c r="F965" s="4">
        <v>646</v>
      </c>
      <c r="G965">
        <f>Constant2*Display^E965*VLOOKUP(D965,PricePoint_Factors,2)*VLOOKUP(A965,MonthFactors,2)*Trend^B965</f>
        <v>627.44715173329917</v>
      </c>
      <c r="H965">
        <f t="shared" si="43"/>
        <v>-18.552848266700835</v>
      </c>
      <c r="I965">
        <f t="shared" si="44"/>
        <v>344.20817880722416</v>
      </c>
    </row>
    <row r="966" spans="1:9" x14ac:dyDescent="0.2">
      <c r="A966" s="4">
        <f t="shared" ref="A966:A1029" si="45">MONTH(C966)</f>
        <v>8</v>
      </c>
      <c r="B966" s="4">
        <v>962</v>
      </c>
      <c r="C966" s="5">
        <v>41505</v>
      </c>
      <c r="D966" s="4">
        <v>6.1</v>
      </c>
      <c r="E966" s="4">
        <v>0</v>
      </c>
      <c r="F966" s="4">
        <v>619</v>
      </c>
      <c r="G966">
        <f>Constant2*Display^E966*VLOOKUP(D966,PricePoint_Factors,2)*VLOOKUP(A966,MonthFactors,2)*Trend^B966</f>
        <v>627.53056879003975</v>
      </c>
      <c r="H966">
        <f t="shared" ref="H966:H1029" si="46">G966-F966</f>
        <v>8.5305687900397515</v>
      </c>
      <c r="I966">
        <f t="shared" ref="I966:I1029" si="47">H966^2</f>
        <v>72.770603881600266</v>
      </c>
    </row>
    <row r="967" spans="1:9" x14ac:dyDescent="0.2">
      <c r="A967" s="4">
        <f t="shared" si="45"/>
        <v>8</v>
      </c>
      <c r="B967" s="4">
        <v>963</v>
      </c>
      <c r="C967" s="5">
        <v>41506</v>
      </c>
      <c r="D967" s="4">
        <v>5.95</v>
      </c>
      <c r="E967" s="4">
        <v>0</v>
      </c>
      <c r="F967" s="4">
        <v>820</v>
      </c>
      <c r="G967">
        <f>Constant2*Display^E967*VLOOKUP(D967,PricePoint_Factors,2)*VLOOKUP(A967,MonthFactors,2)*Trend^B967</f>
        <v>804.47385607051672</v>
      </c>
      <c r="H967">
        <f t="shared" si="46"/>
        <v>-15.526143929483283</v>
      </c>
      <c r="I967">
        <f t="shared" si="47"/>
        <v>241.0611453190306</v>
      </c>
    </row>
    <row r="968" spans="1:9" x14ac:dyDescent="0.2">
      <c r="A968" s="4">
        <f t="shared" si="45"/>
        <v>8</v>
      </c>
      <c r="B968" s="4">
        <v>964</v>
      </c>
      <c r="C968" s="5">
        <v>41507</v>
      </c>
      <c r="D968" s="4">
        <v>7.32</v>
      </c>
      <c r="E968" s="4">
        <v>0</v>
      </c>
      <c r="F968" s="4">
        <v>444</v>
      </c>
      <c r="G968">
        <f>Constant2*Display^E968*VLOOKUP(D968,PricePoint_Factors,2)*VLOOKUP(A968,MonthFactors,2)*Trend^B968</f>
        <v>453.33767400147178</v>
      </c>
      <c r="H968">
        <f t="shared" si="46"/>
        <v>9.3376740014717825</v>
      </c>
      <c r="I968">
        <f t="shared" si="47"/>
        <v>87.192155757762052</v>
      </c>
    </row>
    <row r="969" spans="1:9" x14ac:dyDescent="0.2">
      <c r="A969" s="4">
        <f t="shared" si="45"/>
        <v>8</v>
      </c>
      <c r="B969" s="4">
        <v>965</v>
      </c>
      <c r="C969" s="5">
        <v>41508</v>
      </c>
      <c r="D969" s="4">
        <v>5.95</v>
      </c>
      <c r="E969" s="4">
        <v>1</v>
      </c>
      <c r="F969" s="4">
        <v>864</v>
      </c>
      <c r="G969">
        <f>Constant2*Display^E969*VLOOKUP(D969,PricePoint_Factors,2)*VLOOKUP(A969,MonthFactors,2)*Trend^B969</f>
        <v>893.46634495589251</v>
      </c>
      <c r="H969">
        <f t="shared" si="46"/>
        <v>29.466344955892509</v>
      </c>
      <c r="I969">
        <f t="shared" si="47"/>
        <v>868.26548505965195</v>
      </c>
    </row>
    <row r="970" spans="1:9" x14ac:dyDescent="0.2">
      <c r="A970" s="4">
        <f t="shared" si="45"/>
        <v>8</v>
      </c>
      <c r="B970" s="4">
        <v>966</v>
      </c>
      <c r="C970" s="5">
        <v>41509</v>
      </c>
      <c r="D970" s="4">
        <v>5.95</v>
      </c>
      <c r="E970" s="4">
        <v>1</v>
      </c>
      <c r="F970" s="4">
        <v>891</v>
      </c>
      <c r="G970">
        <f>Constant2*Display^E970*VLOOKUP(D970,PricePoint_Factors,2)*VLOOKUP(A970,MonthFactors,2)*Trend^B970</f>
        <v>893.58512839858906</v>
      </c>
      <c r="H970">
        <f t="shared" si="46"/>
        <v>2.5851283985890632</v>
      </c>
      <c r="I970">
        <f t="shared" si="47"/>
        <v>6.6828888371916539</v>
      </c>
    </row>
    <row r="971" spans="1:9" x14ac:dyDescent="0.2">
      <c r="A971" s="4">
        <f t="shared" si="45"/>
        <v>8</v>
      </c>
      <c r="B971" s="4">
        <v>967</v>
      </c>
      <c r="C971" s="5">
        <v>41510</v>
      </c>
      <c r="D971" s="4">
        <v>6.98</v>
      </c>
      <c r="E971" s="4">
        <v>0</v>
      </c>
      <c r="F971" s="4">
        <v>596</v>
      </c>
      <c r="G971">
        <f>Constant2*Display^E971*VLOOKUP(D971,PricePoint_Factors,2)*VLOOKUP(A971,MonthFactors,2)*Trend^B971</f>
        <v>597.69897945696073</v>
      </c>
      <c r="H971">
        <f t="shared" si="46"/>
        <v>1.6989794569607284</v>
      </c>
      <c r="I971">
        <f t="shared" si="47"/>
        <v>2.8865311951745714</v>
      </c>
    </row>
    <row r="972" spans="1:9" x14ac:dyDescent="0.2">
      <c r="A972" s="4">
        <f t="shared" si="45"/>
        <v>8</v>
      </c>
      <c r="B972" s="4">
        <v>968</v>
      </c>
      <c r="C972" s="5">
        <v>41511</v>
      </c>
      <c r="D972" s="4">
        <v>6.1</v>
      </c>
      <c r="E972" s="4">
        <v>0</v>
      </c>
      <c r="F972" s="4">
        <v>624</v>
      </c>
      <c r="G972">
        <f>Constant2*Display^E972*VLOOKUP(D972,PricePoint_Factors,2)*VLOOKUP(A972,MonthFactors,2)*Trend^B972</f>
        <v>628.03130407264507</v>
      </c>
      <c r="H972">
        <f t="shared" si="46"/>
        <v>4.0313040726450708</v>
      </c>
      <c r="I972">
        <f t="shared" si="47"/>
        <v>16.251412526124735</v>
      </c>
    </row>
    <row r="973" spans="1:9" x14ac:dyDescent="0.2">
      <c r="A973" s="4">
        <f t="shared" si="45"/>
        <v>8</v>
      </c>
      <c r="B973" s="4">
        <v>969</v>
      </c>
      <c r="C973" s="5">
        <v>41512</v>
      </c>
      <c r="D973" s="4">
        <v>5.95</v>
      </c>
      <c r="E973" s="4">
        <v>0</v>
      </c>
      <c r="F973" s="4">
        <v>796</v>
      </c>
      <c r="G973">
        <f>Constant2*Display^E973*VLOOKUP(D973,PricePoint_Factors,2)*VLOOKUP(A973,MonthFactors,2)*Trend^B973</f>
        <v>805.11578247809348</v>
      </c>
      <c r="H973">
        <f t="shared" si="46"/>
        <v>9.1157824780934789</v>
      </c>
      <c r="I973">
        <f t="shared" si="47"/>
        <v>83.09749018791608</v>
      </c>
    </row>
    <row r="974" spans="1:9" x14ac:dyDescent="0.2">
      <c r="A974" s="4">
        <f t="shared" si="45"/>
        <v>8</v>
      </c>
      <c r="B974" s="4">
        <v>970</v>
      </c>
      <c r="C974" s="5">
        <v>41513</v>
      </c>
      <c r="D974" s="4">
        <v>6.98</v>
      </c>
      <c r="E974" s="4">
        <v>1</v>
      </c>
      <c r="F974" s="4">
        <v>668</v>
      </c>
      <c r="G974">
        <f>Constant2*Display^E974*VLOOKUP(D974,PricePoint_Factors,2)*VLOOKUP(A974,MonthFactors,2)*Trend^B974</f>
        <v>663.90587496598221</v>
      </c>
      <c r="H974">
        <f t="shared" si="46"/>
        <v>-4.094125034017793</v>
      </c>
      <c r="I974">
        <f t="shared" si="47"/>
        <v>16.761859794171194</v>
      </c>
    </row>
    <row r="975" spans="1:9" x14ac:dyDescent="0.2">
      <c r="A975" s="4">
        <f t="shared" si="45"/>
        <v>8</v>
      </c>
      <c r="B975" s="4">
        <v>971</v>
      </c>
      <c r="C975" s="5">
        <v>41514</v>
      </c>
      <c r="D975" s="4">
        <v>6.1</v>
      </c>
      <c r="E975" s="4">
        <v>0</v>
      </c>
      <c r="F975" s="4">
        <v>633</v>
      </c>
      <c r="G975">
        <f>Constant2*Display^E975*VLOOKUP(D975,PricePoint_Factors,2)*VLOOKUP(A975,MonthFactors,2)*Trend^B975</f>
        <v>628.28182152885302</v>
      </c>
      <c r="H975">
        <f t="shared" si="46"/>
        <v>-4.7181784711469845</v>
      </c>
      <c r="I975">
        <f t="shared" si="47"/>
        <v>22.261208085594895</v>
      </c>
    </row>
    <row r="976" spans="1:9" x14ac:dyDescent="0.2">
      <c r="A976" s="4">
        <f t="shared" si="45"/>
        <v>8</v>
      </c>
      <c r="B976" s="4">
        <v>972</v>
      </c>
      <c r="C976" s="5">
        <v>41515</v>
      </c>
      <c r="D976" s="4">
        <v>5.95</v>
      </c>
      <c r="E976" s="4">
        <v>0</v>
      </c>
      <c r="F976" s="4">
        <v>816</v>
      </c>
      <c r="G976">
        <f>Constant2*Display^E976*VLOOKUP(D976,PricePoint_Factors,2)*VLOOKUP(A976,MonthFactors,2)*Trend^B976</f>
        <v>805.43693773973621</v>
      </c>
      <c r="H976">
        <f t="shared" si="46"/>
        <v>-10.563062260263791</v>
      </c>
      <c r="I976">
        <f t="shared" si="47"/>
        <v>111.5782843142092</v>
      </c>
    </row>
    <row r="977" spans="1:9" x14ac:dyDescent="0.2">
      <c r="A977" s="4">
        <f t="shared" si="45"/>
        <v>8</v>
      </c>
      <c r="B977" s="4">
        <v>973</v>
      </c>
      <c r="C977" s="5">
        <v>41516</v>
      </c>
      <c r="D977" s="4">
        <v>5.95</v>
      </c>
      <c r="E977" s="4">
        <v>0</v>
      </c>
      <c r="F977" s="4">
        <v>798</v>
      </c>
      <c r="G977">
        <f>Constant2*Display^E977*VLOOKUP(D977,PricePoint_Factors,2)*VLOOKUP(A977,MonthFactors,2)*Trend^B977</f>
        <v>805.54401795924309</v>
      </c>
      <c r="H977">
        <f t="shared" si="46"/>
        <v>7.5440179592430923</v>
      </c>
      <c r="I977">
        <f t="shared" si="47"/>
        <v>56.912206969382311</v>
      </c>
    </row>
    <row r="978" spans="1:9" x14ac:dyDescent="0.2">
      <c r="A978" s="4">
        <f t="shared" si="45"/>
        <v>8</v>
      </c>
      <c r="B978" s="4">
        <v>974</v>
      </c>
      <c r="C978" s="5">
        <v>41517</v>
      </c>
      <c r="D978" s="4">
        <v>6.2</v>
      </c>
      <c r="E978" s="4">
        <v>1</v>
      </c>
      <c r="F978" s="4">
        <v>680</v>
      </c>
      <c r="G978">
        <f>Constant2*Display^E978*VLOOKUP(D978,PricePoint_Factors,2)*VLOOKUP(A978,MonthFactors,2)*Trend^B978</f>
        <v>687.1475838863189</v>
      </c>
      <c r="H978">
        <f t="shared" si="46"/>
        <v>7.1475838863188983</v>
      </c>
      <c r="I978">
        <f t="shared" si="47"/>
        <v>51.087955411965567</v>
      </c>
    </row>
    <row r="979" spans="1:9" x14ac:dyDescent="0.2">
      <c r="A979" s="4">
        <f t="shared" si="45"/>
        <v>9</v>
      </c>
      <c r="B979" s="4">
        <v>975</v>
      </c>
      <c r="C979" s="5">
        <v>41518</v>
      </c>
      <c r="D979" s="4">
        <v>6.1</v>
      </c>
      <c r="E979" s="4">
        <v>0</v>
      </c>
      <c r="F979" s="4">
        <v>625</v>
      </c>
      <c r="G979">
        <f>Constant2*Display^E979*VLOOKUP(D979,PricePoint_Factors,2)*VLOOKUP(A979,MonthFactors,2)*Trend^B979</f>
        <v>627.01294781550871</v>
      </c>
      <c r="H979">
        <f t="shared" si="46"/>
        <v>2.0129478155087099</v>
      </c>
      <c r="I979">
        <f t="shared" si="47"/>
        <v>4.0519589079612874</v>
      </c>
    </row>
    <row r="980" spans="1:9" x14ac:dyDescent="0.2">
      <c r="A980" s="4">
        <f t="shared" si="45"/>
        <v>9</v>
      </c>
      <c r="B980" s="4">
        <v>976</v>
      </c>
      <c r="C980" s="5">
        <v>41519</v>
      </c>
      <c r="D980" s="4">
        <v>6.98</v>
      </c>
      <c r="E980" s="4">
        <v>0</v>
      </c>
      <c r="F980" s="4">
        <v>594</v>
      </c>
      <c r="G980">
        <f>Constant2*Display^E980*VLOOKUP(D980,PricePoint_Factors,2)*VLOOKUP(A980,MonthFactors,2)*Trend^B980</f>
        <v>596.88848435173918</v>
      </c>
      <c r="H980">
        <f t="shared" si="46"/>
        <v>2.8884843517391801</v>
      </c>
      <c r="I980">
        <f t="shared" si="47"/>
        <v>8.3433418502421119</v>
      </c>
    </row>
    <row r="981" spans="1:9" x14ac:dyDescent="0.2">
      <c r="A981" s="4">
        <f t="shared" si="45"/>
        <v>9</v>
      </c>
      <c r="B981" s="4">
        <v>977</v>
      </c>
      <c r="C981" s="5">
        <v>41520</v>
      </c>
      <c r="D981" s="4">
        <v>5.95</v>
      </c>
      <c r="E981" s="4">
        <v>1</v>
      </c>
      <c r="F981" s="4">
        <v>906</v>
      </c>
      <c r="G981">
        <f>Constant2*Display^E981*VLOOKUP(D981,PricePoint_Factors,2)*VLOOKUP(A981,MonthFactors,2)*Trend^B981</f>
        <v>892.61069615875567</v>
      </c>
      <c r="H981">
        <f t="shared" si="46"/>
        <v>-13.389303841244327</v>
      </c>
      <c r="I981">
        <f t="shared" si="47"/>
        <v>179.2734573531601</v>
      </c>
    </row>
    <row r="982" spans="1:9" x14ac:dyDescent="0.2">
      <c r="A982" s="4">
        <f t="shared" si="45"/>
        <v>9</v>
      </c>
      <c r="B982" s="4">
        <v>978</v>
      </c>
      <c r="C982" s="5">
        <v>41521</v>
      </c>
      <c r="D982" s="4">
        <v>7.12</v>
      </c>
      <c r="E982" s="4">
        <v>0</v>
      </c>
      <c r="F982" s="4">
        <v>477</v>
      </c>
      <c r="G982">
        <f>Constant2*Display^E982*VLOOKUP(D982,PricePoint_Factors,2)*VLOOKUP(A982,MonthFactors,2)*Trend^B982</f>
        <v>466.91812853442684</v>
      </c>
      <c r="H982">
        <f t="shared" si="46"/>
        <v>-10.081871465573158</v>
      </c>
      <c r="I982">
        <f t="shared" si="47"/>
        <v>101.64413224833827</v>
      </c>
    </row>
    <row r="983" spans="1:9" x14ac:dyDescent="0.2">
      <c r="A983" s="4">
        <f t="shared" si="45"/>
        <v>9</v>
      </c>
      <c r="B983" s="4">
        <v>979</v>
      </c>
      <c r="C983" s="5">
        <v>41522</v>
      </c>
      <c r="D983" s="4">
        <v>6.1</v>
      </c>
      <c r="E983" s="4">
        <v>0</v>
      </c>
      <c r="F983" s="4">
        <v>616</v>
      </c>
      <c r="G983">
        <f>Constant2*Display^E983*VLOOKUP(D983,PricePoint_Factors,2)*VLOOKUP(A983,MonthFactors,2)*Trend^B983</f>
        <v>627.34645163848484</v>
      </c>
      <c r="H983">
        <f t="shared" si="46"/>
        <v>11.346451638484837</v>
      </c>
      <c r="I983">
        <f t="shared" si="47"/>
        <v>128.74196478447524</v>
      </c>
    </row>
    <row r="984" spans="1:9" x14ac:dyDescent="0.2">
      <c r="A984" s="4">
        <f t="shared" si="45"/>
        <v>9</v>
      </c>
      <c r="B984" s="4">
        <v>980</v>
      </c>
      <c r="C984" s="5">
        <v>41523</v>
      </c>
      <c r="D984" s="4">
        <v>7.32</v>
      </c>
      <c r="E984" s="4">
        <v>0</v>
      </c>
      <c r="F984" s="4">
        <v>456</v>
      </c>
      <c r="G984">
        <f>Constant2*Display^E984*VLOOKUP(D984,PricePoint_Factors,2)*VLOOKUP(A984,MonthFactors,2)*Trend^B984</f>
        <v>453.14442088120478</v>
      </c>
      <c r="H984">
        <f t="shared" si="46"/>
        <v>-2.8555791187952195</v>
      </c>
      <c r="I984">
        <f t="shared" si="47"/>
        <v>8.1543321036992822</v>
      </c>
    </row>
    <row r="985" spans="1:9" x14ac:dyDescent="0.2">
      <c r="A985" s="4">
        <f t="shared" si="45"/>
        <v>9</v>
      </c>
      <c r="B985" s="4">
        <v>981</v>
      </c>
      <c r="C985" s="5">
        <v>41524</v>
      </c>
      <c r="D985" s="4">
        <v>7.52</v>
      </c>
      <c r="E985" s="4">
        <v>1</v>
      </c>
      <c r="F985" s="4">
        <v>480</v>
      </c>
      <c r="G985">
        <f>Constant2*Display^E985*VLOOKUP(D985,PricePoint_Factors,2)*VLOOKUP(A985,MonthFactors,2)*Trend^B985</f>
        <v>484.00445314680036</v>
      </c>
      <c r="H985">
        <f t="shared" si="46"/>
        <v>4.0044531468003584</v>
      </c>
      <c r="I985">
        <f t="shared" si="47"/>
        <v>16.035645004919292</v>
      </c>
    </row>
    <row r="986" spans="1:9" x14ac:dyDescent="0.2">
      <c r="A986" s="4">
        <f t="shared" si="45"/>
        <v>9</v>
      </c>
      <c r="B986" s="4">
        <v>982</v>
      </c>
      <c r="C986" s="5">
        <v>41525</v>
      </c>
      <c r="D986" s="4">
        <v>6.98</v>
      </c>
      <c r="E986" s="4">
        <v>0</v>
      </c>
      <c r="F986" s="4">
        <v>603</v>
      </c>
      <c r="G986">
        <f>Constant2*Display^E986*VLOOKUP(D986,PricePoint_Factors,2)*VLOOKUP(A986,MonthFactors,2)*Trend^B986</f>
        <v>597.36476891660391</v>
      </c>
      <c r="H986">
        <f t="shared" si="46"/>
        <v>-5.6352310833960928</v>
      </c>
      <c r="I986">
        <f t="shared" si="47"/>
        <v>31.755829363273502</v>
      </c>
    </row>
    <row r="987" spans="1:9" x14ac:dyDescent="0.2">
      <c r="A987" s="4">
        <f t="shared" si="45"/>
        <v>9</v>
      </c>
      <c r="B987" s="4">
        <v>983</v>
      </c>
      <c r="C987" s="5">
        <v>41526</v>
      </c>
      <c r="D987" s="4">
        <v>7.32</v>
      </c>
      <c r="E987" s="4">
        <v>0</v>
      </c>
      <c r="F987" s="4">
        <v>445</v>
      </c>
      <c r="G987">
        <f>Constant2*Display^E987*VLOOKUP(D987,PricePoint_Factors,2)*VLOOKUP(A987,MonthFactors,2)*Trend^B987</f>
        <v>453.32517713790372</v>
      </c>
      <c r="H987">
        <f t="shared" si="46"/>
        <v>8.3251771379037223</v>
      </c>
      <c r="I987">
        <f t="shared" si="47"/>
        <v>69.308574377474812</v>
      </c>
    </row>
    <row r="988" spans="1:9" x14ac:dyDescent="0.2">
      <c r="A988" s="4">
        <f t="shared" si="45"/>
        <v>9</v>
      </c>
      <c r="B988" s="4">
        <v>984</v>
      </c>
      <c r="C988" s="5">
        <v>41527</v>
      </c>
      <c r="D988" s="4">
        <v>6.98</v>
      </c>
      <c r="E988" s="4">
        <v>1</v>
      </c>
      <c r="F988" s="4">
        <v>662</v>
      </c>
      <c r="G988">
        <f>Constant2*Display^E988*VLOOKUP(D988,PricePoint_Factors,2)*VLOOKUP(A988,MonthFactors,2)*Trend^B988</f>
        <v>663.44644100224843</v>
      </c>
      <c r="H988">
        <f t="shared" si="46"/>
        <v>1.4464410022484344</v>
      </c>
      <c r="I988">
        <f t="shared" si="47"/>
        <v>2.0921915729854557</v>
      </c>
    </row>
    <row r="989" spans="1:9" x14ac:dyDescent="0.2">
      <c r="A989" s="4">
        <f t="shared" si="45"/>
        <v>9</v>
      </c>
      <c r="B989" s="4">
        <v>985</v>
      </c>
      <c r="C989" s="5">
        <v>41528</v>
      </c>
      <c r="D989" s="4">
        <v>7.52</v>
      </c>
      <c r="E989" s="4">
        <v>0</v>
      </c>
      <c r="F989" s="4">
        <v>451</v>
      </c>
      <c r="G989">
        <f>Constant2*Display^E989*VLOOKUP(D989,PricePoint_Factors,2)*VLOOKUP(A989,MonthFactors,2)*Trend^B989</f>
        <v>436.14359535546379</v>
      </c>
      <c r="H989">
        <f t="shared" si="46"/>
        <v>-14.856404644536212</v>
      </c>
      <c r="I989">
        <f t="shared" si="47"/>
        <v>220.71275896219714</v>
      </c>
    </row>
    <row r="990" spans="1:9" x14ac:dyDescent="0.2">
      <c r="A990" s="4">
        <f t="shared" si="45"/>
        <v>9</v>
      </c>
      <c r="B990" s="4">
        <v>986</v>
      </c>
      <c r="C990" s="5">
        <v>41529</v>
      </c>
      <c r="D990" s="4">
        <v>5.95</v>
      </c>
      <c r="E990" s="4">
        <v>0</v>
      </c>
      <c r="F990" s="4">
        <v>802</v>
      </c>
      <c r="G990">
        <f>Constant2*Display^E990*VLOOKUP(D990,PricePoint_Factors,2)*VLOOKUP(A990,MonthFactors,2)*Trend^B990</f>
        <v>804.87956191464343</v>
      </c>
      <c r="H990">
        <f t="shared" si="46"/>
        <v>2.8795619146434319</v>
      </c>
      <c r="I990">
        <f t="shared" si="47"/>
        <v>8.2918768202649478</v>
      </c>
    </row>
    <row r="991" spans="1:9" x14ac:dyDescent="0.2">
      <c r="A991" s="4">
        <f t="shared" si="45"/>
        <v>9</v>
      </c>
      <c r="B991" s="4">
        <v>987</v>
      </c>
      <c r="C991" s="5">
        <v>41530</v>
      </c>
      <c r="D991" s="4">
        <v>6.98</v>
      </c>
      <c r="E991" s="4">
        <v>1</v>
      </c>
      <c r="F991" s="4">
        <v>649</v>
      </c>
      <c r="G991">
        <f>Constant2*Display^E991*VLOOKUP(D991,PricePoint_Factors,2)*VLOOKUP(A991,MonthFactors,2)*Trend^B991</f>
        <v>663.71108531798939</v>
      </c>
      <c r="H991">
        <f t="shared" si="46"/>
        <v>14.711085317989387</v>
      </c>
      <c r="I991">
        <f t="shared" si="47"/>
        <v>216.4160312331629</v>
      </c>
    </row>
    <row r="992" spans="1:9" x14ac:dyDescent="0.2">
      <c r="A992" s="4">
        <f t="shared" si="45"/>
        <v>9</v>
      </c>
      <c r="B992" s="4">
        <v>988</v>
      </c>
      <c r="C992" s="5">
        <v>41531</v>
      </c>
      <c r="D992" s="4">
        <v>6.98</v>
      </c>
      <c r="E992" s="4">
        <v>0</v>
      </c>
      <c r="F992" s="4">
        <v>623</v>
      </c>
      <c r="G992">
        <f>Constant2*Display^E992*VLOOKUP(D992,PricePoint_Factors,2)*VLOOKUP(A992,MonthFactors,2)*Trend^B992</f>
        <v>597.84143353066202</v>
      </c>
      <c r="H992">
        <f t="shared" si="46"/>
        <v>-25.158566469337984</v>
      </c>
      <c r="I992">
        <f t="shared" si="47"/>
        <v>632.95346679209752</v>
      </c>
    </row>
    <row r="993" spans="1:9" x14ac:dyDescent="0.2">
      <c r="A993" s="4">
        <f t="shared" si="45"/>
        <v>9</v>
      </c>
      <c r="B993" s="4">
        <v>989</v>
      </c>
      <c r="C993" s="5">
        <v>41532</v>
      </c>
      <c r="D993" s="4">
        <v>6.98</v>
      </c>
      <c r="E993" s="4">
        <v>0</v>
      </c>
      <c r="F993" s="4">
        <v>623</v>
      </c>
      <c r="G993">
        <f>Constant2*Display^E993*VLOOKUP(D993,PricePoint_Factors,2)*VLOOKUP(A993,MonthFactors,2)*Trend^B993</f>
        <v>597.92091460352196</v>
      </c>
      <c r="H993">
        <f t="shared" si="46"/>
        <v>-25.079085396478035</v>
      </c>
      <c r="I993">
        <f t="shared" si="47"/>
        <v>628.96052432383783</v>
      </c>
    </row>
    <row r="994" spans="1:9" x14ac:dyDescent="0.2">
      <c r="A994" s="4">
        <f t="shared" si="45"/>
        <v>9</v>
      </c>
      <c r="B994" s="4">
        <v>990</v>
      </c>
      <c r="C994" s="5">
        <v>41533</v>
      </c>
      <c r="D994" s="4">
        <v>7.52</v>
      </c>
      <c r="E994" s="4">
        <v>0</v>
      </c>
      <c r="F994" s="4">
        <v>438</v>
      </c>
      <c r="G994">
        <f>Constant2*Display^E994*VLOOKUP(D994,PricePoint_Factors,2)*VLOOKUP(A994,MonthFactors,2)*Trend^B994</f>
        <v>436.43359181105632</v>
      </c>
      <c r="H994">
        <f t="shared" si="46"/>
        <v>-1.5664081889436829</v>
      </c>
      <c r="I994">
        <f t="shared" si="47"/>
        <v>2.4536346143898289</v>
      </c>
    </row>
    <row r="995" spans="1:9" x14ac:dyDescent="0.2">
      <c r="A995" s="4">
        <f t="shared" si="45"/>
        <v>9</v>
      </c>
      <c r="B995" s="4">
        <v>991</v>
      </c>
      <c r="C995" s="5">
        <v>41534</v>
      </c>
      <c r="D995" s="4">
        <v>5.95</v>
      </c>
      <c r="E995" s="4">
        <v>0</v>
      </c>
      <c r="F995" s="4">
        <v>787</v>
      </c>
      <c r="G995">
        <f>Constant2*Display^E995*VLOOKUP(D995,PricePoint_Factors,2)*VLOOKUP(A995,MonthFactors,2)*Trend^B995</f>
        <v>805.41473478573357</v>
      </c>
      <c r="H995">
        <f t="shared" si="46"/>
        <v>18.414734785733572</v>
      </c>
      <c r="I995">
        <f t="shared" si="47"/>
        <v>339.10245722890608</v>
      </c>
    </row>
    <row r="996" spans="1:9" x14ac:dyDescent="0.2">
      <c r="A996" s="4">
        <f t="shared" si="45"/>
        <v>9</v>
      </c>
      <c r="B996" s="4">
        <v>992</v>
      </c>
      <c r="C996" s="5">
        <v>41535</v>
      </c>
      <c r="D996" s="4">
        <v>7.32</v>
      </c>
      <c r="E996" s="4">
        <v>0</v>
      </c>
      <c r="F996" s="4">
        <v>455</v>
      </c>
      <c r="G996">
        <f>Constant2*Display^E996*VLOOKUP(D996,PricePoint_Factors,2)*VLOOKUP(A996,MonthFactors,2)*Trend^B996</f>
        <v>453.86787863777579</v>
      </c>
      <c r="H996">
        <f t="shared" si="46"/>
        <v>-1.1321213622242112</v>
      </c>
      <c r="I996">
        <f t="shared" si="47"/>
        <v>1.2816987788044036</v>
      </c>
    </row>
    <row r="997" spans="1:9" x14ac:dyDescent="0.2">
      <c r="A997" s="4">
        <f t="shared" si="45"/>
        <v>9</v>
      </c>
      <c r="B997" s="4">
        <v>993</v>
      </c>
      <c r="C997" s="5">
        <v>41536</v>
      </c>
      <c r="D997" s="4">
        <v>7.52</v>
      </c>
      <c r="E997" s="4">
        <v>0</v>
      </c>
      <c r="F997" s="4">
        <v>444</v>
      </c>
      <c r="G997">
        <f>Constant2*Display^E997*VLOOKUP(D997,PricePoint_Factors,2)*VLOOKUP(A997,MonthFactors,2)*Trend^B997</f>
        <v>436.60768223061859</v>
      </c>
      <c r="H997">
        <f t="shared" si="46"/>
        <v>-7.3923177693814068</v>
      </c>
      <c r="I997">
        <f t="shared" si="47"/>
        <v>54.646362003512095</v>
      </c>
    </row>
    <row r="998" spans="1:9" x14ac:dyDescent="0.2">
      <c r="A998" s="4">
        <f t="shared" si="45"/>
        <v>9</v>
      </c>
      <c r="B998" s="4">
        <v>994</v>
      </c>
      <c r="C998" s="5">
        <v>41537</v>
      </c>
      <c r="D998" s="4">
        <v>7.52</v>
      </c>
      <c r="E998" s="4">
        <v>1</v>
      </c>
      <c r="F998" s="4">
        <v>503</v>
      </c>
      <c r="G998">
        <f>Constant2*Display^E998*VLOOKUP(D998,PricePoint_Factors,2)*VLOOKUP(A998,MonthFactors,2)*Trend^B998</f>
        <v>484.84162935731007</v>
      </c>
      <c r="H998">
        <f t="shared" si="46"/>
        <v>-18.158370642689931</v>
      </c>
      <c r="I998">
        <f t="shared" si="47"/>
        <v>329.72642439730356</v>
      </c>
    </row>
    <row r="999" spans="1:9" x14ac:dyDescent="0.2">
      <c r="A999" s="4">
        <f t="shared" si="45"/>
        <v>9</v>
      </c>
      <c r="B999" s="4">
        <v>995</v>
      </c>
      <c r="C999" s="5">
        <v>41538</v>
      </c>
      <c r="D999" s="4">
        <v>7.32</v>
      </c>
      <c r="E999" s="4">
        <v>0</v>
      </c>
      <c r="F999" s="4">
        <v>472</v>
      </c>
      <c r="G999">
        <f>Constant2*Display^E999*VLOOKUP(D999,PricePoint_Factors,2)*VLOOKUP(A999,MonthFactors,2)*Trend^B999</f>
        <v>454.0489234769002</v>
      </c>
      <c r="H999">
        <f t="shared" si="46"/>
        <v>-17.9510765230998</v>
      </c>
      <c r="I999">
        <f t="shared" si="47"/>
        <v>322.24114833818481</v>
      </c>
    </row>
    <row r="1000" spans="1:9" x14ac:dyDescent="0.2">
      <c r="A1000" s="4">
        <f t="shared" si="45"/>
        <v>9</v>
      </c>
      <c r="B1000" s="4">
        <v>996</v>
      </c>
      <c r="C1000" s="5">
        <v>41539</v>
      </c>
      <c r="D1000" s="4">
        <v>7.32</v>
      </c>
      <c r="E1000" s="4">
        <v>0</v>
      </c>
      <c r="F1000" s="4">
        <v>457</v>
      </c>
      <c r="G1000">
        <f>Constant2*Display^E1000*VLOOKUP(D1000,PricePoint_Factors,2)*VLOOKUP(A1000,MonthFactors,2)*Trend^B1000</f>
        <v>454.10928780353402</v>
      </c>
      <c r="H1000">
        <f t="shared" si="46"/>
        <v>-2.8907121964659837</v>
      </c>
      <c r="I1000">
        <f t="shared" si="47"/>
        <v>8.3562170027971909</v>
      </c>
    </row>
    <row r="1001" spans="1:9" x14ac:dyDescent="0.2">
      <c r="A1001" s="4">
        <f t="shared" si="45"/>
        <v>9</v>
      </c>
      <c r="B1001" s="4">
        <v>997</v>
      </c>
      <c r="C1001" s="5">
        <v>41540</v>
      </c>
      <c r="D1001" s="4">
        <v>6.98</v>
      </c>
      <c r="E1001" s="4">
        <v>1</v>
      </c>
      <c r="F1001" s="4">
        <v>657</v>
      </c>
      <c r="G1001">
        <f>Constant2*Display^E1001*VLOOKUP(D1001,PricePoint_Factors,2)*VLOOKUP(A1001,MonthFactors,2)*Trend^B1001</f>
        <v>664.59399568639105</v>
      </c>
      <c r="H1001">
        <f t="shared" si="46"/>
        <v>7.5939956863910538</v>
      </c>
      <c r="I1001">
        <f t="shared" si="47"/>
        <v>57.668770484925936</v>
      </c>
    </row>
    <row r="1002" spans="1:9" x14ac:dyDescent="0.2">
      <c r="A1002" s="4">
        <f t="shared" si="45"/>
        <v>9</v>
      </c>
      <c r="B1002" s="4">
        <v>998</v>
      </c>
      <c r="C1002" s="5">
        <v>41541</v>
      </c>
      <c r="D1002" s="4">
        <v>7.52</v>
      </c>
      <c r="E1002" s="4">
        <v>0</v>
      </c>
      <c r="F1002" s="4">
        <v>456</v>
      </c>
      <c r="G1002">
        <f>Constant2*Display^E1002*VLOOKUP(D1002,PricePoint_Factors,2)*VLOOKUP(A1002,MonthFactors,2)*Trend^B1002</f>
        <v>436.8979872624468</v>
      </c>
      <c r="H1002">
        <f t="shared" si="46"/>
        <v>-19.102012737553196</v>
      </c>
      <c r="I1002">
        <f t="shared" si="47"/>
        <v>364.88689062564453</v>
      </c>
    </row>
    <row r="1003" spans="1:9" x14ac:dyDescent="0.2">
      <c r="A1003" s="4">
        <f t="shared" si="45"/>
        <v>9</v>
      </c>
      <c r="B1003" s="4">
        <v>999</v>
      </c>
      <c r="C1003" s="5">
        <v>41542</v>
      </c>
      <c r="D1003" s="4">
        <v>7.12</v>
      </c>
      <c r="E1003" s="4">
        <v>1</v>
      </c>
      <c r="F1003" s="4">
        <v>528</v>
      </c>
      <c r="G1003">
        <f>Constant2*Display^E1003*VLOOKUP(D1003,PricePoint_Factors,2)*VLOOKUP(A1003,MonthFactors,2)*Trend^B1003</f>
        <v>519.88100430204315</v>
      </c>
      <c r="H1003">
        <f t="shared" si="46"/>
        <v>-8.1189956979568478</v>
      </c>
      <c r="I1003">
        <f t="shared" si="47"/>
        <v>65.918091143441799</v>
      </c>
    </row>
    <row r="1004" spans="1:9" x14ac:dyDescent="0.2">
      <c r="A1004" s="4">
        <f t="shared" si="45"/>
        <v>9</v>
      </c>
      <c r="B1004" s="4">
        <v>1000</v>
      </c>
      <c r="C1004" s="5">
        <v>41543</v>
      </c>
      <c r="D1004" s="4">
        <v>7.52</v>
      </c>
      <c r="E1004" s="4">
        <v>1</v>
      </c>
      <c r="F1004" s="4">
        <v>480</v>
      </c>
      <c r="G1004">
        <f>Constant2*Display^E1004*VLOOKUP(D1004,PricePoint_Factors,2)*VLOOKUP(A1004,MonthFactors,2)*Trend^B1004</f>
        <v>485.22850662252921</v>
      </c>
      <c r="H1004">
        <f t="shared" si="46"/>
        <v>5.2285066225292098</v>
      </c>
      <c r="I1004">
        <f t="shared" si="47"/>
        <v>27.337281501831804</v>
      </c>
    </row>
    <row r="1005" spans="1:9" x14ac:dyDescent="0.2">
      <c r="A1005" s="4">
        <f t="shared" si="45"/>
        <v>9</v>
      </c>
      <c r="B1005" s="4">
        <v>1001</v>
      </c>
      <c r="C1005" s="5">
        <v>41544</v>
      </c>
      <c r="D1005" s="4">
        <v>6.2</v>
      </c>
      <c r="E1005" s="4">
        <v>0</v>
      </c>
      <c r="F1005" s="4">
        <v>617</v>
      </c>
      <c r="G1005">
        <f>Constant2*Display^E1005*VLOOKUP(D1005,PricePoint_Factors,2)*VLOOKUP(A1005,MonthFactors,2)*Trend^B1005</f>
        <v>619.51115455565287</v>
      </c>
      <c r="H1005">
        <f t="shared" si="46"/>
        <v>2.5111545556528654</v>
      </c>
      <c r="I1005">
        <f t="shared" si="47"/>
        <v>6.3058972023761397</v>
      </c>
    </row>
    <row r="1006" spans="1:9" x14ac:dyDescent="0.2">
      <c r="A1006" s="4">
        <f t="shared" si="45"/>
        <v>9</v>
      </c>
      <c r="B1006" s="4">
        <v>1002</v>
      </c>
      <c r="C1006" s="5">
        <v>41545</v>
      </c>
      <c r="D1006" s="4">
        <v>7.32</v>
      </c>
      <c r="E1006" s="4">
        <v>0</v>
      </c>
      <c r="F1006" s="4">
        <v>467</v>
      </c>
      <c r="G1006">
        <f>Constant2*Display^E1006*VLOOKUP(D1006,PricePoint_Factors,2)*VLOOKUP(A1006,MonthFactors,2)*Trend^B1006</f>
        <v>454.47164233074119</v>
      </c>
      <c r="H1006">
        <f t="shared" si="46"/>
        <v>-12.52835766925881</v>
      </c>
      <c r="I1006">
        <f t="shared" si="47"/>
        <v>156.95974588887603</v>
      </c>
    </row>
    <row r="1007" spans="1:9" x14ac:dyDescent="0.2">
      <c r="A1007" s="4">
        <f t="shared" si="45"/>
        <v>9</v>
      </c>
      <c r="B1007" s="4">
        <v>1003</v>
      </c>
      <c r="C1007" s="5">
        <v>41546</v>
      </c>
      <c r="D1007" s="4">
        <v>7.52</v>
      </c>
      <c r="E1007" s="4">
        <v>0</v>
      </c>
      <c r="F1007" s="4">
        <v>451</v>
      </c>
      <c r="G1007">
        <f>Constant2*Display^E1007*VLOOKUP(D1007,PricePoint_Factors,2)*VLOOKUP(A1007,MonthFactors,2)*Trend^B1007</f>
        <v>437.18848532113861</v>
      </c>
      <c r="H1007">
        <f t="shared" si="46"/>
        <v>-13.811514678861386</v>
      </c>
      <c r="I1007">
        <f t="shared" si="47"/>
        <v>190.75793772440352</v>
      </c>
    </row>
    <row r="1008" spans="1:9" x14ac:dyDescent="0.2">
      <c r="A1008" s="4">
        <f t="shared" si="45"/>
        <v>9</v>
      </c>
      <c r="B1008" s="4">
        <v>1004</v>
      </c>
      <c r="C1008" s="5">
        <v>41547</v>
      </c>
      <c r="D1008" s="4">
        <v>6.98</v>
      </c>
      <c r="E1008" s="4">
        <v>0</v>
      </c>
      <c r="F1008" s="4">
        <v>592</v>
      </c>
      <c r="G1008">
        <f>Constant2*Display^E1008*VLOOKUP(D1008,PricePoint_Factors,2)*VLOOKUP(A1008,MonthFactors,2)*Trend^B1008</f>
        <v>599.11439949345561</v>
      </c>
      <c r="H1008">
        <f t="shared" si="46"/>
        <v>7.1143994934556076</v>
      </c>
      <c r="I1008">
        <f t="shared" si="47"/>
        <v>50.614680152481405</v>
      </c>
    </row>
    <row r="1009" spans="1:9" x14ac:dyDescent="0.2">
      <c r="A1009" s="4">
        <f t="shared" si="45"/>
        <v>10</v>
      </c>
      <c r="B1009" s="4">
        <v>1005</v>
      </c>
      <c r="C1009" s="5">
        <v>41548</v>
      </c>
      <c r="D1009" s="4">
        <v>6.98</v>
      </c>
      <c r="E1009" s="4">
        <v>0</v>
      </c>
      <c r="F1009" s="4">
        <v>651</v>
      </c>
      <c r="G1009">
        <f>Constant2*Display^E1009*VLOOKUP(D1009,PricePoint_Factors,2)*VLOOKUP(A1009,MonthFactors,2)*Trend^B1009</f>
        <v>658.3596729119015</v>
      </c>
      <c r="H1009">
        <f t="shared" si="46"/>
        <v>7.3596729119014981</v>
      </c>
      <c r="I1009">
        <f t="shared" si="47"/>
        <v>54.164785370176673</v>
      </c>
    </row>
    <row r="1010" spans="1:9" x14ac:dyDescent="0.2">
      <c r="A1010" s="4">
        <f t="shared" si="45"/>
        <v>10</v>
      </c>
      <c r="B1010" s="4">
        <v>1006</v>
      </c>
      <c r="C1010" s="5">
        <v>41549</v>
      </c>
      <c r="D1010" s="4">
        <v>6.98</v>
      </c>
      <c r="E1010" s="4">
        <v>0</v>
      </c>
      <c r="F1010" s="4">
        <v>689</v>
      </c>
      <c r="G1010">
        <f>Constant2*Display^E1010*VLOOKUP(D1010,PricePoint_Factors,2)*VLOOKUP(A1010,MonthFactors,2)*Trend^B1010</f>
        <v>658.44719968772529</v>
      </c>
      <c r="H1010">
        <f t="shared" si="46"/>
        <v>-30.552800312274712</v>
      </c>
      <c r="I1010">
        <f t="shared" si="47"/>
        <v>933.47360692173379</v>
      </c>
    </row>
    <row r="1011" spans="1:9" x14ac:dyDescent="0.2">
      <c r="A1011" s="4">
        <f t="shared" si="45"/>
        <v>10</v>
      </c>
      <c r="B1011" s="4">
        <v>1007</v>
      </c>
      <c r="C1011" s="5">
        <v>41550</v>
      </c>
      <c r="D1011" s="4">
        <v>7.32</v>
      </c>
      <c r="E1011" s="4">
        <v>1</v>
      </c>
      <c r="F1011" s="4">
        <v>566</v>
      </c>
      <c r="G1011">
        <f>Constant2*Display^E1011*VLOOKUP(D1011,PricePoint_Factors,2)*VLOOKUP(A1011,MonthFactors,2)*Trend^B1011</f>
        <v>554.80706700504334</v>
      </c>
      <c r="H1011">
        <f t="shared" si="46"/>
        <v>-11.192932994956664</v>
      </c>
      <c r="I1011">
        <f t="shared" si="47"/>
        <v>125.28174902958955</v>
      </c>
    </row>
    <row r="1012" spans="1:9" x14ac:dyDescent="0.2">
      <c r="A1012" s="4">
        <f t="shared" si="45"/>
        <v>10</v>
      </c>
      <c r="B1012" s="4">
        <v>1008</v>
      </c>
      <c r="C1012" s="5">
        <v>41551</v>
      </c>
      <c r="D1012" s="4">
        <v>6.98</v>
      </c>
      <c r="E1012" s="4">
        <v>0</v>
      </c>
      <c r="F1012" s="4">
        <v>668</v>
      </c>
      <c r="G1012">
        <f>Constant2*Display^E1012*VLOOKUP(D1012,PricePoint_Factors,2)*VLOOKUP(A1012,MonthFactors,2)*Trend^B1012</f>
        <v>658.62228815012031</v>
      </c>
      <c r="H1012">
        <f t="shared" si="46"/>
        <v>-9.3777118498796881</v>
      </c>
      <c r="I1012">
        <f t="shared" si="47"/>
        <v>87.941479539373915</v>
      </c>
    </row>
    <row r="1013" spans="1:9" x14ac:dyDescent="0.2">
      <c r="A1013" s="4">
        <f t="shared" si="45"/>
        <v>10</v>
      </c>
      <c r="B1013" s="4">
        <v>1009</v>
      </c>
      <c r="C1013" s="5">
        <v>41552</v>
      </c>
      <c r="D1013" s="4">
        <v>6.98</v>
      </c>
      <c r="E1013" s="4">
        <v>1</v>
      </c>
      <c r="F1013" s="4">
        <v>748</v>
      </c>
      <c r="G1013">
        <f>Constant2*Display^E1013*VLOOKUP(D1013,PricePoint_Factors,2)*VLOOKUP(A1013,MonthFactors,2)*Trend^B1013</f>
        <v>731.3831531463378</v>
      </c>
      <c r="H1013">
        <f t="shared" si="46"/>
        <v>-16.616846853662196</v>
      </c>
      <c r="I1013">
        <f t="shared" si="47"/>
        <v>276.11959935806323</v>
      </c>
    </row>
    <row r="1014" spans="1:9" x14ac:dyDescent="0.2">
      <c r="A1014" s="4">
        <f t="shared" si="45"/>
        <v>10</v>
      </c>
      <c r="B1014" s="4">
        <v>1010</v>
      </c>
      <c r="C1014" s="5">
        <v>41553</v>
      </c>
      <c r="D1014" s="4">
        <v>7.12</v>
      </c>
      <c r="E1014" s="4">
        <v>0</v>
      </c>
      <c r="F1014" s="4">
        <v>514</v>
      </c>
      <c r="G1014">
        <f>Constant2*Display^E1014*VLOOKUP(D1014,PricePoint_Factors,2)*VLOOKUP(A1014,MonthFactors,2)*Trend^B1014</f>
        <v>515.20961495530651</v>
      </c>
      <c r="H1014">
        <f t="shared" si="46"/>
        <v>1.2096149553065061</v>
      </c>
      <c r="I1014">
        <f t="shared" si="47"/>
        <v>1.4631683401011608</v>
      </c>
    </row>
    <row r="1015" spans="1:9" x14ac:dyDescent="0.2">
      <c r="A1015" s="4">
        <f t="shared" si="45"/>
        <v>10</v>
      </c>
      <c r="B1015" s="4">
        <v>1011</v>
      </c>
      <c r="C1015" s="5">
        <v>41554</v>
      </c>
      <c r="D1015" s="4">
        <v>7.32</v>
      </c>
      <c r="E1015" s="4">
        <v>0</v>
      </c>
      <c r="F1015" s="4">
        <v>499</v>
      </c>
      <c r="G1015">
        <f>Constant2*Display^E1015*VLOOKUP(D1015,PricePoint_Factors,2)*VLOOKUP(A1015,MonthFactors,2)*Trend^B1015</f>
        <v>499.94488141374018</v>
      </c>
      <c r="H1015">
        <f t="shared" si="46"/>
        <v>0.94488141374017687</v>
      </c>
      <c r="I1015">
        <f t="shared" si="47"/>
        <v>0.89280088603163532</v>
      </c>
    </row>
    <row r="1016" spans="1:9" x14ac:dyDescent="0.2">
      <c r="A1016" s="4">
        <f t="shared" si="45"/>
        <v>10</v>
      </c>
      <c r="B1016" s="4">
        <v>1012</v>
      </c>
      <c r="C1016" s="5">
        <v>41555</v>
      </c>
      <c r="D1016" s="4">
        <v>6.2</v>
      </c>
      <c r="E1016" s="4">
        <v>0</v>
      </c>
      <c r="F1016" s="4">
        <v>682</v>
      </c>
      <c r="G1016">
        <f>Constant2*Display^E1016*VLOOKUP(D1016,PricePoint_Factors,2)*VLOOKUP(A1016,MonthFactors,2)*Trend^B1016</f>
        <v>681.67903171398086</v>
      </c>
      <c r="H1016">
        <f t="shared" si="46"/>
        <v>-0.32096828601913785</v>
      </c>
      <c r="I1016">
        <f t="shared" si="47"/>
        <v>0.10302064063006308</v>
      </c>
    </row>
    <row r="1017" spans="1:9" x14ac:dyDescent="0.2">
      <c r="A1017" s="4">
        <f t="shared" si="45"/>
        <v>10</v>
      </c>
      <c r="B1017" s="4">
        <v>1013</v>
      </c>
      <c r="C1017" s="5">
        <v>41556</v>
      </c>
      <c r="D1017" s="4">
        <v>7.52</v>
      </c>
      <c r="E1017" s="4">
        <v>0</v>
      </c>
      <c r="F1017" s="4">
        <v>502</v>
      </c>
      <c r="G1017">
        <f>Constant2*Display^E1017*VLOOKUP(D1017,PricePoint_Factors,2)*VLOOKUP(A1017,MonthFactors,2)*Trend^B1017</f>
        <v>480.99635549917485</v>
      </c>
      <c r="H1017">
        <f t="shared" si="46"/>
        <v>-21.003644500825146</v>
      </c>
      <c r="I1017">
        <f t="shared" si="47"/>
        <v>441.15308231704239</v>
      </c>
    </row>
    <row r="1018" spans="1:9" x14ac:dyDescent="0.2">
      <c r="A1018" s="4">
        <f t="shared" si="45"/>
        <v>10</v>
      </c>
      <c r="B1018" s="4">
        <v>1014</v>
      </c>
      <c r="C1018" s="5">
        <v>41557</v>
      </c>
      <c r="D1018" s="4">
        <v>6.1</v>
      </c>
      <c r="E1018" s="4">
        <v>0</v>
      </c>
      <c r="F1018" s="4">
        <v>680</v>
      </c>
      <c r="G1018">
        <f>Constant2*Display^E1018*VLOOKUP(D1018,PricePoint_Factors,2)*VLOOKUP(A1018,MonthFactors,2)*Trend^B1018</f>
        <v>692.50652799194904</v>
      </c>
      <c r="H1018">
        <f t="shared" si="46"/>
        <v>12.506527991949042</v>
      </c>
      <c r="I1018">
        <f t="shared" si="47"/>
        <v>156.41324241340493</v>
      </c>
    </row>
    <row r="1019" spans="1:9" x14ac:dyDescent="0.2">
      <c r="A1019" s="4">
        <f t="shared" si="45"/>
        <v>10</v>
      </c>
      <c r="B1019" s="4">
        <v>1015</v>
      </c>
      <c r="C1019" s="5">
        <v>41558</v>
      </c>
      <c r="D1019" s="4">
        <v>5.95</v>
      </c>
      <c r="E1019" s="4">
        <v>0</v>
      </c>
      <c r="F1019" s="4">
        <v>881</v>
      </c>
      <c r="G1019">
        <f>Constant2*Display^E1019*VLOOKUP(D1019,PricePoint_Factors,2)*VLOOKUP(A1019,MonthFactors,2)*Trend^B1019</f>
        <v>887.77093042950241</v>
      </c>
      <c r="H1019">
        <f t="shared" si="46"/>
        <v>6.770930429502414</v>
      </c>
      <c r="I1019">
        <f t="shared" si="47"/>
        <v>45.845498881161745</v>
      </c>
    </row>
    <row r="1020" spans="1:9" x14ac:dyDescent="0.2">
      <c r="A1020" s="4">
        <f t="shared" si="45"/>
        <v>10</v>
      </c>
      <c r="B1020" s="4">
        <v>1016</v>
      </c>
      <c r="C1020" s="5">
        <v>41559</v>
      </c>
      <c r="D1020" s="4">
        <v>5.95</v>
      </c>
      <c r="E1020" s="4">
        <v>1</v>
      </c>
      <c r="F1020" s="4">
        <v>984</v>
      </c>
      <c r="G1020">
        <f>Constant2*Display^E1020*VLOOKUP(D1020,PricePoint_Factors,2)*VLOOKUP(A1020,MonthFactors,2)*Trend^B1020</f>
        <v>985.84684127967455</v>
      </c>
      <c r="H1020">
        <f t="shared" si="46"/>
        <v>1.8468412796745497</v>
      </c>
      <c r="I1020">
        <f t="shared" si="47"/>
        <v>3.4108227123099284</v>
      </c>
    </row>
    <row r="1021" spans="1:9" x14ac:dyDescent="0.2">
      <c r="A1021" s="4">
        <f t="shared" si="45"/>
        <v>10</v>
      </c>
      <c r="B1021" s="4">
        <v>1017</v>
      </c>
      <c r="C1021" s="5">
        <v>41560</v>
      </c>
      <c r="D1021" s="4">
        <v>5.95</v>
      </c>
      <c r="E1021" s="4">
        <v>0</v>
      </c>
      <c r="F1021" s="4">
        <v>870</v>
      </c>
      <c r="G1021">
        <f>Constant2*Display^E1021*VLOOKUP(D1021,PricePoint_Factors,2)*VLOOKUP(A1021,MonthFactors,2)*Trend^B1021</f>
        <v>888.00699863245279</v>
      </c>
      <c r="H1021">
        <f t="shared" si="46"/>
        <v>18.006998632452792</v>
      </c>
      <c r="I1021">
        <f t="shared" si="47"/>
        <v>324.25199974915671</v>
      </c>
    </row>
    <row r="1022" spans="1:9" x14ac:dyDescent="0.2">
      <c r="A1022" s="4">
        <f t="shared" si="45"/>
        <v>10</v>
      </c>
      <c r="B1022" s="4">
        <v>1018</v>
      </c>
      <c r="C1022" s="5">
        <v>41561</v>
      </c>
      <c r="D1022" s="4">
        <v>6.1</v>
      </c>
      <c r="E1022" s="4">
        <v>0</v>
      </c>
      <c r="F1022" s="4">
        <v>693</v>
      </c>
      <c r="G1022">
        <f>Constant2*Display^E1022*VLOOKUP(D1022,PricePoint_Factors,2)*VLOOKUP(A1022,MonthFactors,2)*Trend^B1022</f>
        <v>692.87486739439032</v>
      </c>
      <c r="H1022">
        <f t="shared" si="46"/>
        <v>-0.12513260560967865</v>
      </c>
      <c r="I1022">
        <f t="shared" si="47"/>
        <v>1.565816898666738E-2</v>
      </c>
    </row>
    <row r="1023" spans="1:9" x14ac:dyDescent="0.2">
      <c r="A1023" s="4">
        <f t="shared" si="45"/>
        <v>10</v>
      </c>
      <c r="B1023" s="4">
        <v>1019</v>
      </c>
      <c r="C1023" s="5">
        <v>41562</v>
      </c>
      <c r="D1023" s="4">
        <v>6.2</v>
      </c>
      <c r="E1023" s="4">
        <v>0</v>
      </c>
      <c r="F1023" s="4">
        <v>700</v>
      </c>
      <c r="G1023">
        <f>Constant2*Display^E1023*VLOOKUP(D1023,PricePoint_Factors,2)*VLOOKUP(A1023,MonthFactors,2)*Trend^B1023</f>
        <v>682.31367385070723</v>
      </c>
      <c r="H1023">
        <f t="shared" si="46"/>
        <v>-17.686326149292768</v>
      </c>
      <c r="I1023">
        <f t="shared" si="47"/>
        <v>312.80613265915713</v>
      </c>
    </row>
    <row r="1024" spans="1:9" x14ac:dyDescent="0.2">
      <c r="A1024" s="4">
        <f t="shared" si="45"/>
        <v>10</v>
      </c>
      <c r="B1024" s="4">
        <v>1020</v>
      </c>
      <c r="C1024" s="5">
        <v>41563</v>
      </c>
      <c r="D1024" s="4">
        <v>5.95</v>
      </c>
      <c r="E1024" s="4">
        <v>0</v>
      </c>
      <c r="F1024" s="4">
        <v>896</v>
      </c>
      <c r="G1024">
        <f>Constant2*Display^E1024*VLOOKUP(D1024,PricePoint_Factors,2)*VLOOKUP(A1024,MonthFactors,2)*Trend^B1024</f>
        <v>888.36121864178915</v>
      </c>
      <c r="H1024">
        <f t="shared" si="46"/>
        <v>-7.6387813582108492</v>
      </c>
      <c r="I1024">
        <f t="shared" si="47"/>
        <v>58.350980638549586</v>
      </c>
    </row>
    <row r="1025" spans="1:9" x14ac:dyDescent="0.2">
      <c r="A1025" s="4">
        <f t="shared" si="45"/>
        <v>10</v>
      </c>
      <c r="B1025" s="4">
        <v>1021</v>
      </c>
      <c r="C1025" s="5">
        <v>41564</v>
      </c>
      <c r="D1025" s="4">
        <v>6.1</v>
      </c>
      <c r="E1025" s="4">
        <v>1</v>
      </c>
      <c r="F1025" s="4">
        <v>770</v>
      </c>
      <c r="G1025">
        <f>Constant2*Display^E1025*VLOOKUP(D1025,PricePoint_Factors,2)*VLOOKUP(A1025,MonthFactors,2)*Trend^B1025</f>
        <v>769.62436090713686</v>
      </c>
      <c r="H1025">
        <f t="shared" si="46"/>
        <v>-0.37563909286313901</v>
      </c>
      <c r="I1025">
        <f t="shared" si="47"/>
        <v>0.14110472808704197</v>
      </c>
    </row>
    <row r="1026" spans="1:9" x14ac:dyDescent="0.2">
      <c r="A1026" s="4">
        <f t="shared" si="45"/>
        <v>10</v>
      </c>
      <c r="B1026" s="4">
        <v>1022</v>
      </c>
      <c r="C1026" s="5">
        <v>41565</v>
      </c>
      <c r="D1026" s="4">
        <v>7.12</v>
      </c>
      <c r="E1026" s="4">
        <v>0</v>
      </c>
      <c r="F1026" s="4">
        <v>510</v>
      </c>
      <c r="G1026">
        <f>Constant2*Display^E1026*VLOOKUP(D1026,PricePoint_Factors,2)*VLOOKUP(A1026,MonthFactors,2)*Trend^B1026</f>
        <v>516.03216153212304</v>
      </c>
      <c r="H1026">
        <f t="shared" si="46"/>
        <v>6.0321615321230411</v>
      </c>
      <c r="I1026">
        <f t="shared" si="47"/>
        <v>36.386972749624995</v>
      </c>
    </row>
    <row r="1027" spans="1:9" x14ac:dyDescent="0.2">
      <c r="A1027" s="4">
        <f t="shared" si="45"/>
        <v>10</v>
      </c>
      <c r="B1027" s="4">
        <v>1023</v>
      </c>
      <c r="C1027" s="5">
        <v>41566</v>
      </c>
      <c r="D1027" s="4">
        <v>7.32</v>
      </c>
      <c r="E1027" s="4">
        <v>0</v>
      </c>
      <c r="F1027" s="4">
        <v>498</v>
      </c>
      <c r="G1027">
        <f>Constant2*Display^E1027*VLOOKUP(D1027,PricePoint_Factors,2)*VLOOKUP(A1027,MonthFactors,2)*Trend^B1027</f>
        <v>500.74305741602524</v>
      </c>
      <c r="H1027">
        <f t="shared" si="46"/>
        <v>2.7430574160252377</v>
      </c>
      <c r="I1027">
        <f t="shared" si="47"/>
        <v>7.5243639876110535</v>
      </c>
    </row>
    <row r="1028" spans="1:9" x14ac:dyDescent="0.2">
      <c r="A1028" s="4">
        <f t="shared" si="45"/>
        <v>10</v>
      </c>
      <c r="B1028" s="4">
        <v>1024</v>
      </c>
      <c r="C1028" s="5">
        <v>41567</v>
      </c>
      <c r="D1028" s="4">
        <v>7.12</v>
      </c>
      <c r="E1028" s="4">
        <v>0</v>
      </c>
      <c r="F1028" s="4">
        <v>534</v>
      </c>
      <c r="G1028">
        <f>Constant2*Display^E1028*VLOOKUP(D1028,PricePoint_Factors,2)*VLOOKUP(A1028,MonthFactors,2)*Trend^B1028</f>
        <v>516.16938024571448</v>
      </c>
      <c r="H1028">
        <f t="shared" si="46"/>
        <v>-17.830619754285522</v>
      </c>
      <c r="I1028">
        <f t="shared" si="47"/>
        <v>317.93100082191705</v>
      </c>
    </row>
    <row r="1029" spans="1:9" x14ac:dyDescent="0.2">
      <c r="A1029" s="4">
        <f t="shared" si="45"/>
        <v>10</v>
      </c>
      <c r="B1029" s="4">
        <v>1025</v>
      </c>
      <c r="C1029" s="5">
        <v>41568</v>
      </c>
      <c r="D1029" s="4">
        <v>6.1</v>
      </c>
      <c r="E1029" s="4">
        <v>0</v>
      </c>
      <c r="F1029" s="4">
        <v>695</v>
      </c>
      <c r="G1029">
        <f>Constant2*Display^E1029*VLOOKUP(D1029,PricePoint_Factors,2)*VLOOKUP(A1029,MonthFactors,2)*Trend^B1029</f>
        <v>693.5199328370245</v>
      </c>
      <c r="H1029">
        <f t="shared" si="46"/>
        <v>-1.4800671629755016</v>
      </c>
      <c r="I1029">
        <f t="shared" si="47"/>
        <v>2.19059880691835</v>
      </c>
    </row>
    <row r="1030" spans="1:9" x14ac:dyDescent="0.2">
      <c r="A1030" s="4">
        <f t="shared" ref="A1030:A1093" si="48">MONTH(C1030)</f>
        <v>10</v>
      </c>
      <c r="B1030" s="4">
        <v>1026</v>
      </c>
      <c r="C1030" s="5">
        <v>41569</v>
      </c>
      <c r="D1030" s="4">
        <v>6.98</v>
      </c>
      <c r="E1030" s="4">
        <v>0</v>
      </c>
      <c r="F1030" s="4">
        <v>664</v>
      </c>
      <c r="G1030">
        <f>Constant2*Display^E1030*VLOOKUP(D1030,PricePoint_Factors,2)*VLOOKUP(A1030,MonthFactors,2)*Trend^B1030</f>
        <v>660.20018090696999</v>
      </c>
      <c r="H1030">
        <f t="shared" ref="H1030:H1093" si="49">G1030-F1030</f>
        <v>-3.7998190930300098</v>
      </c>
      <c r="I1030">
        <f t="shared" ref="I1030:I1093" si="50">H1030^2</f>
        <v>14.438625139755406</v>
      </c>
    </row>
    <row r="1031" spans="1:9" x14ac:dyDescent="0.2">
      <c r="A1031" s="4">
        <f t="shared" si="48"/>
        <v>10</v>
      </c>
      <c r="B1031" s="4">
        <v>1027</v>
      </c>
      <c r="C1031" s="5">
        <v>41570</v>
      </c>
      <c r="D1031" s="4">
        <v>7.12</v>
      </c>
      <c r="E1031" s="4">
        <v>0</v>
      </c>
      <c r="F1031" s="4">
        <v>507</v>
      </c>
      <c r="G1031">
        <f>Constant2*Display^E1031*VLOOKUP(D1031,PricePoint_Factors,2)*VLOOKUP(A1031,MonthFactors,2)*Trend^B1031</f>
        <v>516.37527673411091</v>
      </c>
      <c r="H1031">
        <f t="shared" si="49"/>
        <v>9.375276734110912</v>
      </c>
      <c r="I1031">
        <f t="shared" si="50"/>
        <v>87.89581384116137</v>
      </c>
    </row>
    <row r="1032" spans="1:9" x14ac:dyDescent="0.2">
      <c r="A1032" s="4">
        <f t="shared" si="48"/>
        <v>10</v>
      </c>
      <c r="B1032" s="4">
        <v>1028</v>
      </c>
      <c r="C1032" s="5">
        <v>41571</v>
      </c>
      <c r="D1032" s="4">
        <v>6.98</v>
      </c>
      <c r="E1032" s="4">
        <v>0</v>
      </c>
      <c r="F1032" s="4">
        <v>686</v>
      </c>
      <c r="G1032">
        <f>Constant2*Display^E1032*VLOOKUP(D1032,PricePoint_Factors,2)*VLOOKUP(A1032,MonthFactors,2)*Trend^B1032</f>
        <v>660.37573550664433</v>
      </c>
      <c r="H1032">
        <f t="shared" si="49"/>
        <v>-25.624264493355668</v>
      </c>
      <c r="I1032">
        <f t="shared" si="50"/>
        <v>656.60293082544797</v>
      </c>
    </row>
    <row r="1033" spans="1:9" x14ac:dyDescent="0.2">
      <c r="A1033" s="4">
        <f t="shared" si="48"/>
        <v>10</v>
      </c>
      <c r="B1033" s="4">
        <v>1029</v>
      </c>
      <c r="C1033" s="5">
        <v>41572</v>
      </c>
      <c r="D1033" s="4">
        <v>5.95</v>
      </c>
      <c r="E1033" s="4">
        <v>1</v>
      </c>
      <c r="F1033" s="4">
        <v>996</v>
      </c>
      <c r="G1033">
        <f>Constant2*Display^E1033*VLOOKUP(D1033,PricePoint_Factors,2)*VLOOKUP(A1033,MonthFactors,2)*Trend^B1033</f>
        <v>987.5520477449445</v>
      </c>
      <c r="H1033">
        <f t="shared" si="49"/>
        <v>-8.4479522550554975</v>
      </c>
      <c r="I1033">
        <f t="shared" si="50"/>
        <v>71.367897303697262</v>
      </c>
    </row>
    <row r="1034" spans="1:9" x14ac:dyDescent="0.2">
      <c r="A1034" s="4">
        <f t="shared" si="48"/>
        <v>10</v>
      </c>
      <c r="B1034" s="4">
        <v>1030</v>
      </c>
      <c r="C1034" s="5">
        <v>41573</v>
      </c>
      <c r="D1034" s="4">
        <v>6.98</v>
      </c>
      <c r="E1034" s="4">
        <v>0</v>
      </c>
      <c r="F1034" s="4">
        <v>673</v>
      </c>
      <c r="G1034">
        <f>Constant2*Display^E1034*VLOOKUP(D1034,PricePoint_Factors,2)*VLOOKUP(A1034,MonthFactors,2)*Trend^B1034</f>
        <v>660.55133678824666</v>
      </c>
      <c r="H1034">
        <f t="shared" si="49"/>
        <v>-12.448663211753342</v>
      </c>
      <c r="I1034">
        <f t="shared" si="50"/>
        <v>154.96921575966104</v>
      </c>
    </row>
    <row r="1035" spans="1:9" x14ac:dyDescent="0.2">
      <c r="A1035" s="4">
        <f t="shared" si="48"/>
        <v>10</v>
      </c>
      <c r="B1035" s="4">
        <v>1031</v>
      </c>
      <c r="C1035" s="5">
        <v>41574</v>
      </c>
      <c r="D1035" s="4">
        <v>5.95</v>
      </c>
      <c r="E1035" s="4">
        <v>0</v>
      </c>
      <c r="F1035" s="4">
        <v>863</v>
      </c>
      <c r="G1035">
        <f>Constant2*Display^E1035*VLOOKUP(D1035,PricePoint_Factors,2)*VLOOKUP(A1035,MonthFactors,2)*Trend^B1035</f>
        <v>889.6612346369584</v>
      </c>
      <c r="H1035">
        <f t="shared" si="49"/>
        <v>26.661234636958397</v>
      </c>
      <c r="I1035">
        <f t="shared" si="50"/>
        <v>710.82143236695015</v>
      </c>
    </row>
    <row r="1036" spans="1:9" x14ac:dyDescent="0.2">
      <c r="A1036" s="4">
        <f t="shared" si="48"/>
        <v>10</v>
      </c>
      <c r="B1036" s="4">
        <v>1032</v>
      </c>
      <c r="C1036" s="5">
        <v>41575</v>
      </c>
      <c r="D1036" s="4">
        <v>6.2</v>
      </c>
      <c r="E1036" s="4">
        <v>1</v>
      </c>
      <c r="F1036" s="4">
        <v>761</v>
      </c>
      <c r="G1036">
        <f>Constant2*Display^E1036*VLOOKUP(D1036,PricePoint_Factors,2)*VLOOKUP(A1036,MonthFactors,2)*Trend^B1036</f>
        <v>758.90150535390853</v>
      </c>
      <c r="H1036">
        <f t="shared" si="49"/>
        <v>-2.0984946460914671</v>
      </c>
      <c r="I1036">
        <f t="shared" si="50"/>
        <v>4.4036797796745519</v>
      </c>
    </row>
    <row r="1037" spans="1:9" x14ac:dyDescent="0.2">
      <c r="A1037" s="4">
        <f t="shared" si="48"/>
        <v>10</v>
      </c>
      <c r="B1037" s="4">
        <v>1033</v>
      </c>
      <c r="C1037" s="5">
        <v>41576</v>
      </c>
      <c r="D1037" s="4">
        <v>5.95</v>
      </c>
      <c r="E1037" s="4">
        <v>0</v>
      </c>
      <c r="F1037" s="4">
        <v>895</v>
      </c>
      <c r="G1037">
        <f>Constant2*Display^E1037*VLOOKUP(D1037,PricePoint_Factors,2)*VLOOKUP(A1037,MonthFactors,2)*Trend^B1037</f>
        <v>889.89780549290367</v>
      </c>
      <c r="H1037">
        <f t="shared" si="49"/>
        <v>-5.1021945070963284</v>
      </c>
      <c r="I1037">
        <f t="shared" si="50"/>
        <v>26.032388788243946</v>
      </c>
    </row>
    <row r="1038" spans="1:9" x14ac:dyDescent="0.2">
      <c r="A1038" s="4">
        <f t="shared" si="48"/>
        <v>10</v>
      </c>
      <c r="B1038" s="4">
        <v>1034</v>
      </c>
      <c r="C1038" s="5">
        <v>41577</v>
      </c>
      <c r="D1038" s="4">
        <v>6.98</v>
      </c>
      <c r="E1038" s="4">
        <v>1</v>
      </c>
      <c r="F1038" s="4">
        <v>744</v>
      </c>
      <c r="G1038">
        <f>Constant2*Display^E1038*VLOOKUP(D1038,PricePoint_Factors,2)*VLOOKUP(A1038,MonthFactors,2)*Trend^B1038</f>
        <v>733.8179104719627</v>
      </c>
      <c r="H1038">
        <f t="shared" si="49"/>
        <v>-10.182089528037295</v>
      </c>
      <c r="I1038">
        <f t="shared" si="50"/>
        <v>103.67494715696675</v>
      </c>
    </row>
    <row r="1039" spans="1:9" x14ac:dyDescent="0.2">
      <c r="A1039" s="4">
        <f t="shared" si="48"/>
        <v>10</v>
      </c>
      <c r="B1039" s="4">
        <v>1035</v>
      </c>
      <c r="C1039" s="5">
        <v>41578</v>
      </c>
      <c r="D1039" s="4">
        <v>7.12</v>
      </c>
      <c r="E1039" s="4">
        <v>1</v>
      </c>
      <c r="F1039" s="4">
        <v>575</v>
      </c>
      <c r="G1039">
        <f>Constant2*Display^E1039*VLOOKUP(D1039,PricePoint_Factors,2)*VLOOKUP(A1039,MonthFactors,2)*Trend^B1039</f>
        <v>573.95535104496093</v>
      </c>
      <c r="H1039">
        <f t="shared" si="49"/>
        <v>-1.0446489550390652</v>
      </c>
      <c r="I1039">
        <f t="shared" si="50"/>
        <v>1.0912914392642108</v>
      </c>
    </row>
    <row r="1040" spans="1:9" x14ac:dyDescent="0.2">
      <c r="A1040" s="4">
        <f t="shared" si="48"/>
        <v>11</v>
      </c>
      <c r="B1040" s="4">
        <v>1036</v>
      </c>
      <c r="C1040" s="5">
        <v>41579</v>
      </c>
      <c r="D1040" s="4">
        <v>5.95</v>
      </c>
      <c r="E1040" s="4">
        <v>1</v>
      </c>
      <c r="F1040" s="4">
        <v>1157</v>
      </c>
      <c r="G1040">
        <f>Constant2*Display^E1040*VLOOKUP(D1040,PricePoint_Factors,2)*VLOOKUP(A1040,MonthFactors,2)*Trend^B1040</f>
        <v>1167.457507586523</v>
      </c>
      <c r="H1040">
        <f t="shared" si="49"/>
        <v>10.457507586522979</v>
      </c>
      <c r="I1040">
        <f t="shared" si="50"/>
        <v>109.35946492218567</v>
      </c>
    </row>
    <row r="1041" spans="1:9" x14ac:dyDescent="0.2">
      <c r="A1041" s="4">
        <f t="shared" si="48"/>
        <v>11</v>
      </c>
      <c r="B1041" s="4">
        <v>1037</v>
      </c>
      <c r="C1041" s="5">
        <v>41580</v>
      </c>
      <c r="D1041" s="4">
        <v>5.95</v>
      </c>
      <c r="E1041" s="4">
        <v>0</v>
      </c>
      <c r="F1041" s="4">
        <v>1046</v>
      </c>
      <c r="G1041">
        <f>Constant2*Display^E1041*VLOOKUP(D1041,PricePoint_Factors,2)*VLOOKUP(A1041,MonthFactors,2)*Trend^B1041</f>
        <v>1051.59381146582</v>
      </c>
      <c r="H1041">
        <f t="shared" si="49"/>
        <v>5.5938114658199538</v>
      </c>
      <c r="I1041">
        <f t="shared" si="50"/>
        <v>31.290726715138781</v>
      </c>
    </row>
    <row r="1042" spans="1:9" x14ac:dyDescent="0.2">
      <c r="A1042" s="4">
        <f t="shared" si="48"/>
        <v>11</v>
      </c>
      <c r="B1042" s="4">
        <v>1038</v>
      </c>
      <c r="C1042" s="5">
        <v>41581</v>
      </c>
      <c r="D1042" s="4">
        <v>7.52</v>
      </c>
      <c r="E1042" s="4">
        <v>1</v>
      </c>
      <c r="F1042" s="4">
        <v>638</v>
      </c>
      <c r="G1042">
        <f>Constant2*Display^E1042*VLOOKUP(D1042,PricePoint_Factors,2)*VLOOKUP(A1042,MonthFactors,2)*Trend^B1042</f>
        <v>632.8676326311421</v>
      </c>
      <c r="H1042">
        <f t="shared" si="49"/>
        <v>-5.1323673688578992</v>
      </c>
      <c r="I1042">
        <f t="shared" si="50"/>
        <v>26.341194808917354</v>
      </c>
    </row>
    <row r="1043" spans="1:9" x14ac:dyDescent="0.2">
      <c r="A1043" s="4">
        <f t="shared" si="48"/>
        <v>11</v>
      </c>
      <c r="B1043" s="4">
        <v>1039</v>
      </c>
      <c r="C1043" s="5">
        <v>41582</v>
      </c>
      <c r="D1043" s="4">
        <v>7.52</v>
      </c>
      <c r="E1043" s="4">
        <v>0</v>
      </c>
      <c r="F1043" s="4">
        <v>569</v>
      </c>
      <c r="G1043">
        <f>Constant2*Display^E1043*VLOOKUP(D1043,PricePoint_Factors,2)*VLOOKUP(A1043,MonthFactors,2)*Trend^B1043</f>
        <v>570.05902281424994</v>
      </c>
      <c r="H1043">
        <f t="shared" si="49"/>
        <v>1.0590228142499427</v>
      </c>
      <c r="I1043">
        <f t="shared" si="50"/>
        <v>1.1215293211018686</v>
      </c>
    </row>
    <row r="1044" spans="1:9" x14ac:dyDescent="0.2">
      <c r="A1044" s="4">
        <f t="shared" si="48"/>
        <v>11</v>
      </c>
      <c r="B1044" s="4">
        <v>1040</v>
      </c>
      <c r="C1044" s="5">
        <v>41583</v>
      </c>
      <c r="D1044" s="4">
        <v>6.98</v>
      </c>
      <c r="E1044" s="4">
        <v>0</v>
      </c>
      <c r="F1044" s="4">
        <v>786</v>
      </c>
      <c r="G1044">
        <f>Constant2*Display^E1044*VLOOKUP(D1044,PricePoint_Factors,2)*VLOOKUP(A1044,MonthFactors,2)*Trend^B1044</f>
        <v>781.19753972548654</v>
      </c>
      <c r="H1044">
        <f t="shared" si="49"/>
        <v>-4.8024602745134644</v>
      </c>
      <c r="I1044">
        <f t="shared" si="50"/>
        <v>23.063624688279941</v>
      </c>
    </row>
    <row r="1045" spans="1:9" x14ac:dyDescent="0.2">
      <c r="A1045" s="4">
        <f t="shared" si="48"/>
        <v>11</v>
      </c>
      <c r="B1045" s="4">
        <v>1041</v>
      </c>
      <c r="C1045" s="5">
        <v>41584</v>
      </c>
      <c r="D1045" s="4">
        <v>6.98</v>
      </c>
      <c r="E1045" s="4">
        <v>0</v>
      </c>
      <c r="F1045" s="4">
        <v>805</v>
      </c>
      <c r="G1045">
        <f>Constant2*Display^E1045*VLOOKUP(D1045,PricePoint_Factors,2)*VLOOKUP(A1045,MonthFactors,2)*Trend^B1045</f>
        <v>781.30139739591652</v>
      </c>
      <c r="H1045">
        <f t="shared" si="49"/>
        <v>-23.698602604083476</v>
      </c>
      <c r="I1045">
        <f t="shared" si="50"/>
        <v>561.62376538627211</v>
      </c>
    </row>
    <row r="1046" spans="1:9" x14ac:dyDescent="0.2">
      <c r="A1046" s="4">
        <f t="shared" si="48"/>
        <v>11</v>
      </c>
      <c r="B1046" s="4">
        <v>1042</v>
      </c>
      <c r="C1046" s="5">
        <v>41585</v>
      </c>
      <c r="D1046" s="4">
        <v>5.95</v>
      </c>
      <c r="E1046" s="4">
        <v>0</v>
      </c>
      <c r="F1046" s="4">
        <v>1023</v>
      </c>
      <c r="G1046">
        <f>Constant2*Display^E1046*VLOOKUP(D1046,PricePoint_Factors,2)*VLOOKUP(A1046,MonthFactors,2)*Trend^B1046</f>
        <v>1052.2930272316723</v>
      </c>
      <c r="H1046">
        <f t="shared" si="49"/>
        <v>29.29302723167234</v>
      </c>
      <c r="I1046">
        <f t="shared" si="50"/>
        <v>858.08144439549733</v>
      </c>
    </row>
    <row r="1047" spans="1:9" x14ac:dyDescent="0.2">
      <c r="A1047" s="4">
        <f t="shared" si="48"/>
        <v>11</v>
      </c>
      <c r="B1047" s="4">
        <v>1043</v>
      </c>
      <c r="C1047" s="5">
        <v>41586</v>
      </c>
      <c r="D1047" s="4">
        <v>6.1</v>
      </c>
      <c r="E1047" s="4">
        <v>0</v>
      </c>
      <c r="F1047" s="4">
        <v>807</v>
      </c>
      <c r="G1047">
        <f>Constant2*Display^E1047*VLOOKUP(D1047,PricePoint_Factors,2)*VLOOKUP(A1047,MonthFactors,2)*Trend^B1047</f>
        <v>821.06041149002851</v>
      </c>
      <c r="H1047">
        <f t="shared" si="49"/>
        <v>14.060411490028514</v>
      </c>
      <c r="I1047">
        <f t="shared" si="50"/>
        <v>197.69517126892586</v>
      </c>
    </row>
    <row r="1048" spans="1:9" x14ac:dyDescent="0.2">
      <c r="A1048" s="4">
        <f t="shared" si="48"/>
        <v>11</v>
      </c>
      <c r="B1048" s="4">
        <v>1044</v>
      </c>
      <c r="C1048" s="5">
        <v>41587</v>
      </c>
      <c r="D1048" s="4">
        <v>6.98</v>
      </c>
      <c r="E1048" s="4">
        <v>1</v>
      </c>
      <c r="F1048" s="4">
        <v>896</v>
      </c>
      <c r="G1048">
        <f>Constant2*Display^E1048*VLOOKUP(D1048,PricePoint_Factors,2)*VLOOKUP(A1048,MonthFactors,2)*Trend^B1048</f>
        <v>867.84586502315085</v>
      </c>
      <c r="H1048">
        <f t="shared" si="49"/>
        <v>-28.15413497684915</v>
      </c>
      <c r="I1048">
        <f t="shared" si="50"/>
        <v>792.65531629464067</v>
      </c>
    </row>
    <row r="1049" spans="1:9" x14ac:dyDescent="0.2">
      <c r="A1049" s="4">
        <f t="shared" si="48"/>
        <v>11</v>
      </c>
      <c r="B1049" s="4">
        <v>1045</v>
      </c>
      <c r="C1049" s="5">
        <v>41588</v>
      </c>
      <c r="D1049" s="4">
        <v>6.98</v>
      </c>
      <c r="E1049" s="4">
        <v>0</v>
      </c>
      <c r="F1049" s="4">
        <v>784</v>
      </c>
      <c r="G1049">
        <f>Constant2*Display^E1049*VLOOKUP(D1049,PricePoint_Factors,2)*VLOOKUP(A1049,MonthFactors,2)*Trend^B1049</f>
        <v>781.71696617138764</v>
      </c>
      <c r="H1049">
        <f t="shared" si="49"/>
        <v>-2.2830338286123606</v>
      </c>
      <c r="I1049">
        <f t="shared" si="50"/>
        <v>5.2122434625884138</v>
      </c>
    </row>
    <row r="1050" spans="1:9" x14ac:dyDescent="0.2">
      <c r="A1050" s="4">
        <f t="shared" si="48"/>
        <v>11</v>
      </c>
      <c r="B1050" s="4">
        <v>1046</v>
      </c>
      <c r="C1050" s="5">
        <v>41589</v>
      </c>
      <c r="D1050" s="4">
        <v>5.95</v>
      </c>
      <c r="E1050" s="4">
        <v>1</v>
      </c>
      <c r="F1050" s="4">
        <v>1141</v>
      </c>
      <c r="G1050">
        <f>Constant2*Display^E1050*VLOOKUP(D1050,PricePoint_Factors,2)*VLOOKUP(A1050,MonthFactors,2)*Trend^B1050</f>
        <v>1169.0105332341545</v>
      </c>
      <c r="H1050">
        <f t="shared" si="49"/>
        <v>28.010533234154536</v>
      </c>
      <c r="I1050">
        <f t="shared" si="50"/>
        <v>784.58997206167578</v>
      </c>
    </row>
    <row r="1051" spans="1:9" x14ac:dyDescent="0.2">
      <c r="A1051" s="4">
        <f t="shared" si="48"/>
        <v>11</v>
      </c>
      <c r="B1051" s="4">
        <v>1047</v>
      </c>
      <c r="C1051" s="5">
        <v>41590</v>
      </c>
      <c r="D1051" s="4">
        <v>7.52</v>
      </c>
      <c r="E1051" s="4">
        <v>0</v>
      </c>
      <c r="F1051" s="4">
        <v>579</v>
      </c>
      <c r="G1051">
        <f>Constant2*Display^E1051*VLOOKUP(D1051,PricePoint_Factors,2)*VLOOKUP(A1051,MonthFactors,2)*Trend^B1051</f>
        <v>570.66560494309215</v>
      </c>
      <c r="H1051">
        <f t="shared" si="49"/>
        <v>-8.3343950569078515</v>
      </c>
      <c r="I1051">
        <f t="shared" si="50"/>
        <v>69.462140964610029</v>
      </c>
    </row>
    <row r="1052" spans="1:9" x14ac:dyDescent="0.2">
      <c r="A1052" s="4">
        <f t="shared" si="48"/>
        <v>11</v>
      </c>
      <c r="B1052" s="4">
        <v>1048</v>
      </c>
      <c r="C1052" s="5">
        <v>41591</v>
      </c>
      <c r="D1052" s="4">
        <v>6.98</v>
      </c>
      <c r="E1052" s="4">
        <v>0</v>
      </c>
      <c r="F1052" s="4">
        <v>803</v>
      </c>
      <c r="G1052">
        <f>Constant2*Display^E1052*VLOOKUP(D1052,PricePoint_Factors,2)*VLOOKUP(A1052,MonthFactors,2)*Trend^B1052</f>
        <v>782.02878780284129</v>
      </c>
      <c r="H1052">
        <f t="shared" si="49"/>
        <v>-20.971212197158707</v>
      </c>
      <c r="I1052">
        <f t="shared" si="50"/>
        <v>439.79174101825811</v>
      </c>
    </row>
    <row r="1053" spans="1:9" x14ac:dyDescent="0.2">
      <c r="A1053" s="4">
        <f t="shared" si="48"/>
        <v>11</v>
      </c>
      <c r="B1053" s="4">
        <v>1049</v>
      </c>
      <c r="C1053" s="5">
        <v>41592</v>
      </c>
      <c r="D1053" s="4">
        <v>5.95</v>
      </c>
      <c r="E1053" s="4">
        <v>0</v>
      </c>
      <c r="F1053" s="4">
        <v>1032</v>
      </c>
      <c r="G1053">
        <f>Constant2*Display^E1053*VLOOKUP(D1053,PricePoint_Factors,2)*VLOOKUP(A1053,MonthFactors,2)*Trend^B1053</f>
        <v>1053.2727104318221</v>
      </c>
      <c r="H1053">
        <f t="shared" si="49"/>
        <v>21.272710431822134</v>
      </c>
      <c r="I1053">
        <f t="shared" si="50"/>
        <v>452.52820911615424</v>
      </c>
    </row>
    <row r="1054" spans="1:9" x14ac:dyDescent="0.2">
      <c r="A1054" s="4">
        <f t="shared" si="48"/>
        <v>11</v>
      </c>
      <c r="B1054" s="4">
        <v>1050</v>
      </c>
      <c r="C1054" s="5">
        <v>41593</v>
      </c>
      <c r="D1054" s="4">
        <v>7.52</v>
      </c>
      <c r="E1054" s="4">
        <v>0</v>
      </c>
      <c r="F1054" s="4">
        <v>576</v>
      </c>
      <c r="G1054">
        <f>Constant2*Display^E1054*VLOOKUP(D1054,PricePoint_Factors,2)*VLOOKUP(A1054,MonthFactors,2)*Trend^B1054</f>
        <v>570.89323960838487</v>
      </c>
      <c r="H1054">
        <f t="shared" si="49"/>
        <v>-5.1067603916151256</v>
      </c>
      <c r="I1054">
        <f t="shared" si="50"/>
        <v>26.079001697369073</v>
      </c>
    </row>
    <row r="1055" spans="1:9" x14ac:dyDescent="0.2">
      <c r="A1055" s="4">
        <f t="shared" si="48"/>
        <v>11</v>
      </c>
      <c r="B1055" s="4">
        <v>1051</v>
      </c>
      <c r="C1055" s="5">
        <v>41594</v>
      </c>
      <c r="D1055" s="4">
        <v>6.2</v>
      </c>
      <c r="E1055" s="4">
        <v>0</v>
      </c>
      <c r="F1055" s="4">
        <v>818</v>
      </c>
      <c r="G1055">
        <f>Constant2*Display^E1055*VLOOKUP(D1055,PricePoint_Factors,2)*VLOOKUP(A1055,MonthFactors,2)*Trend^B1055</f>
        <v>809.29809531702097</v>
      </c>
      <c r="H1055">
        <f t="shared" si="49"/>
        <v>-8.7019046829790341</v>
      </c>
      <c r="I1055">
        <f t="shared" si="50"/>
        <v>75.723145111652443</v>
      </c>
    </row>
    <row r="1056" spans="1:9" x14ac:dyDescent="0.2">
      <c r="A1056" s="4">
        <f t="shared" si="48"/>
        <v>11</v>
      </c>
      <c r="B1056" s="4">
        <v>1052</v>
      </c>
      <c r="C1056" s="5">
        <v>41595</v>
      </c>
      <c r="D1056" s="4">
        <v>5.95</v>
      </c>
      <c r="E1056" s="4">
        <v>0</v>
      </c>
      <c r="F1056" s="4">
        <v>1066</v>
      </c>
      <c r="G1056">
        <f>Constant2*Display^E1056*VLOOKUP(D1056,PricePoint_Factors,2)*VLOOKUP(A1056,MonthFactors,2)*Trend^B1056</f>
        <v>1053.6928538202162</v>
      </c>
      <c r="H1056">
        <f t="shared" si="49"/>
        <v>-12.307146179783786</v>
      </c>
      <c r="I1056">
        <f t="shared" si="50"/>
        <v>151.46584709056663</v>
      </c>
    </row>
    <row r="1057" spans="1:9" x14ac:dyDescent="0.2">
      <c r="A1057" s="4">
        <f t="shared" si="48"/>
        <v>11</v>
      </c>
      <c r="B1057" s="4">
        <v>1053</v>
      </c>
      <c r="C1057" s="5">
        <v>41596</v>
      </c>
      <c r="D1057" s="4">
        <v>6.98</v>
      </c>
      <c r="E1057" s="4">
        <v>0</v>
      </c>
      <c r="F1057" s="4">
        <v>780</v>
      </c>
      <c r="G1057">
        <f>Constant2*Display^E1057*VLOOKUP(D1057,PricePoint_Factors,2)*VLOOKUP(A1057,MonthFactors,2)*Trend^B1057</f>
        <v>782.54876695431619</v>
      </c>
      <c r="H1057">
        <f t="shared" si="49"/>
        <v>2.5487669543161928</v>
      </c>
      <c r="I1057">
        <f t="shared" si="50"/>
        <v>6.4962129874142418</v>
      </c>
    </row>
    <row r="1058" spans="1:9" x14ac:dyDescent="0.2">
      <c r="A1058" s="4">
        <f t="shared" si="48"/>
        <v>11</v>
      </c>
      <c r="B1058" s="4">
        <v>1054</v>
      </c>
      <c r="C1058" s="5">
        <v>41597</v>
      </c>
      <c r="D1058" s="4">
        <v>7.32</v>
      </c>
      <c r="E1058" s="4">
        <v>0</v>
      </c>
      <c r="F1058" s="4">
        <v>595</v>
      </c>
      <c r="G1058">
        <f>Constant2*Display^E1058*VLOOKUP(D1058,PricePoint_Factors,2)*VLOOKUP(A1058,MonthFactors,2)*Trend^B1058</f>
        <v>593.85667996791233</v>
      </c>
      <c r="H1058">
        <f t="shared" si="49"/>
        <v>-1.1433200320876722</v>
      </c>
      <c r="I1058">
        <f t="shared" si="50"/>
        <v>1.3071806957729557</v>
      </c>
    </row>
    <row r="1059" spans="1:9" x14ac:dyDescent="0.2">
      <c r="A1059" s="4">
        <f t="shared" si="48"/>
        <v>11</v>
      </c>
      <c r="B1059" s="4">
        <v>1055</v>
      </c>
      <c r="C1059" s="5">
        <v>41598</v>
      </c>
      <c r="D1059" s="4">
        <v>7.52</v>
      </c>
      <c r="E1059" s="4">
        <v>1</v>
      </c>
      <c r="F1059" s="4">
        <v>653</v>
      </c>
      <c r="G1059">
        <f>Constant2*Display^E1059*VLOOKUP(D1059,PricePoint_Factors,2)*VLOOKUP(A1059,MonthFactors,2)*Trend^B1059</f>
        <v>634.29949568064001</v>
      </c>
      <c r="H1059">
        <f t="shared" si="49"/>
        <v>-18.700504319359993</v>
      </c>
      <c r="I1059">
        <f t="shared" si="50"/>
        <v>349.70886179840176</v>
      </c>
    </row>
    <row r="1060" spans="1:9" x14ac:dyDescent="0.2">
      <c r="A1060" s="4">
        <f t="shared" si="48"/>
        <v>11</v>
      </c>
      <c r="B1060" s="4">
        <v>1056</v>
      </c>
      <c r="C1060" s="5">
        <v>41599</v>
      </c>
      <c r="D1060" s="4">
        <v>7.12</v>
      </c>
      <c r="E1060" s="4">
        <v>0</v>
      </c>
      <c r="F1060" s="4">
        <v>629</v>
      </c>
      <c r="G1060">
        <f>Constant2*Display^E1060*VLOOKUP(D1060,PricePoint_Factors,2)*VLOOKUP(A1060,MonthFactors,2)*Trend^B1060</f>
        <v>612.2329249775903</v>
      </c>
      <c r="H1060">
        <f t="shared" si="49"/>
        <v>-16.767075022409699</v>
      </c>
      <c r="I1060">
        <f t="shared" si="50"/>
        <v>281.13480480711519</v>
      </c>
    </row>
    <row r="1061" spans="1:9" x14ac:dyDescent="0.2">
      <c r="A1061" s="4">
        <f t="shared" si="48"/>
        <v>11</v>
      </c>
      <c r="B1061" s="4">
        <v>1057</v>
      </c>
      <c r="C1061" s="5">
        <v>41600</v>
      </c>
      <c r="D1061" s="4">
        <v>7.12</v>
      </c>
      <c r="E1061" s="4">
        <v>1</v>
      </c>
      <c r="F1061" s="4">
        <v>679</v>
      </c>
      <c r="G1061">
        <f>Constant2*Display^E1061*VLOOKUP(D1061,PricePoint_Factors,2)*VLOOKUP(A1061,MonthFactors,2)*Trend^B1061</f>
        <v>679.86895552501119</v>
      </c>
      <c r="H1061">
        <f t="shared" si="49"/>
        <v>0.868955525011188</v>
      </c>
      <c r="I1061">
        <f t="shared" si="50"/>
        <v>0.75508370444746942</v>
      </c>
    </row>
    <row r="1062" spans="1:9" x14ac:dyDescent="0.2">
      <c r="A1062" s="4">
        <f t="shared" si="48"/>
        <v>11</v>
      </c>
      <c r="B1062" s="4">
        <v>1058</v>
      </c>
      <c r="C1062" s="5">
        <v>41601</v>
      </c>
      <c r="D1062" s="4">
        <v>7.32</v>
      </c>
      <c r="E1062" s="4">
        <v>0</v>
      </c>
      <c r="F1062" s="4">
        <v>616</v>
      </c>
      <c r="G1062">
        <f>Constant2*Display^E1062*VLOOKUP(D1062,PricePoint_Factors,2)*VLOOKUP(A1062,MonthFactors,2)*Trend^B1062</f>
        <v>594.17254820278583</v>
      </c>
      <c r="H1062">
        <f t="shared" si="49"/>
        <v>-21.827451797214167</v>
      </c>
      <c r="I1062">
        <f t="shared" si="50"/>
        <v>476.43765195970798</v>
      </c>
    </row>
    <row r="1063" spans="1:9" x14ac:dyDescent="0.2">
      <c r="A1063" s="4">
        <f t="shared" si="48"/>
        <v>11</v>
      </c>
      <c r="B1063" s="4">
        <v>1059</v>
      </c>
      <c r="C1063" s="5">
        <v>41602</v>
      </c>
      <c r="D1063" s="4">
        <v>6.98</v>
      </c>
      <c r="E1063" s="4">
        <v>0</v>
      </c>
      <c r="F1063" s="4">
        <v>811</v>
      </c>
      <c r="G1063">
        <f>Constant2*Display^E1063*VLOOKUP(D1063,PricePoint_Factors,2)*VLOOKUP(A1063,MonthFactors,2)*Trend^B1063</f>
        <v>783.17319833258159</v>
      </c>
      <c r="H1063">
        <f t="shared" si="49"/>
        <v>-27.826801667418408</v>
      </c>
      <c r="I1063">
        <f t="shared" si="50"/>
        <v>774.33089103783993</v>
      </c>
    </row>
    <row r="1064" spans="1:9" x14ac:dyDescent="0.2">
      <c r="A1064" s="4">
        <f t="shared" si="48"/>
        <v>11</v>
      </c>
      <c r="B1064" s="4">
        <v>1060</v>
      </c>
      <c r="C1064" s="5">
        <v>41603</v>
      </c>
      <c r="D1064" s="4">
        <v>6.1</v>
      </c>
      <c r="E1064" s="4">
        <v>1</v>
      </c>
      <c r="F1064" s="4">
        <v>889</v>
      </c>
      <c r="G1064">
        <f>Constant2*Display^E1064*VLOOKUP(D1064,PricePoint_Factors,2)*VLOOKUP(A1064,MonthFactors,2)*Trend^B1064</f>
        <v>913.70791885096958</v>
      </c>
      <c r="H1064">
        <f t="shared" si="49"/>
        <v>24.707918850969577</v>
      </c>
      <c r="I1064">
        <f t="shared" si="50"/>
        <v>610.48125394609781</v>
      </c>
    </row>
    <row r="1065" spans="1:9" x14ac:dyDescent="0.2">
      <c r="A1065" s="4">
        <f t="shared" si="48"/>
        <v>11</v>
      </c>
      <c r="B1065" s="4">
        <v>1061</v>
      </c>
      <c r="C1065" s="5">
        <v>41604</v>
      </c>
      <c r="D1065" s="4">
        <v>6.2</v>
      </c>
      <c r="E1065" s="4">
        <v>0</v>
      </c>
      <c r="F1065" s="4">
        <v>820</v>
      </c>
      <c r="G1065">
        <f>Constant2*Display^E1065*VLOOKUP(D1065,PricePoint_Factors,2)*VLOOKUP(A1065,MonthFactors,2)*Trend^B1065</f>
        <v>810.37467471322122</v>
      </c>
      <c r="H1065">
        <f t="shared" si="49"/>
        <v>-9.6253252867787751</v>
      </c>
      <c r="I1065">
        <f t="shared" si="50"/>
        <v>92.646886876302915</v>
      </c>
    </row>
    <row r="1066" spans="1:9" x14ac:dyDescent="0.2">
      <c r="A1066" s="4">
        <f t="shared" si="48"/>
        <v>11</v>
      </c>
      <c r="B1066" s="4">
        <v>1062</v>
      </c>
      <c r="C1066" s="5">
        <v>41605</v>
      </c>
      <c r="D1066" s="4">
        <v>6.1</v>
      </c>
      <c r="E1066" s="4">
        <v>0</v>
      </c>
      <c r="F1066" s="4">
        <v>833</v>
      </c>
      <c r="G1066">
        <f>Constant2*Display^E1066*VLOOKUP(D1066,PricePoint_Factors,2)*VLOOKUP(A1066,MonthFactors,2)*Trend^B1066</f>
        <v>823.13688381158147</v>
      </c>
      <c r="H1066">
        <f t="shared" si="49"/>
        <v>-9.8631161884185303</v>
      </c>
      <c r="I1066">
        <f t="shared" si="50"/>
        <v>97.281060946243684</v>
      </c>
    </row>
    <row r="1067" spans="1:9" x14ac:dyDescent="0.2">
      <c r="A1067" s="4">
        <f t="shared" si="48"/>
        <v>11</v>
      </c>
      <c r="B1067" s="4">
        <v>1063</v>
      </c>
      <c r="C1067" s="5">
        <v>41606</v>
      </c>
      <c r="D1067" s="4">
        <v>7.12</v>
      </c>
      <c r="E1067" s="4">
        <v>0</v>
      </c>
      <c r="F1067" s="4">
        <v>614</v>
      </c>
      <c r="G1067">
        <f>Constant2*Display^E1067*VLOOKUP(D1067,PricePoint_Factors,2)*VLOOKUP(A1067,MonthFactors,2)*Trend^B1067</f>
        <v>612.80291289507807</v>
      </c>
      <c r="H1067">
        <f t="shared" si="49"/>
        <v>-1.197087104921934</v>
      </c>
      <c r="I1067">
        <f t="shared" si="50"/>
        <v>1.4330175367703775</v>
      </c>
    </row>
    <row r="1068" spans="1:9" x14ac:dyDescent="0.2">
      <c r="A1068" s="4">
        <f t="shared" si="48"/>
        <v>11</v>
      </c>
      <c r="B1068" s="4">
        <v>1064</v>
      </c>
      <c r="C1068" s="5">
        <v>41607</v>
      </c>
      <c r="D1068" s="4">
        <v>7.12</v>
      </c>
      <c r="E1068" s="4">
        <v>1</v>
      </c>
      <c r="F1068" s="4">
        <v>678</v>
      </c>
      <c r="G1068">
        <f>Constant2*Display^E1068*VLOOKUP(D1068,PricePoint_Factors,2)*VLOOKUP(A1068,MonthFactors,2)*Trend^B1068</f>
        <v>680.50191248357157</v>
      </c>
      <c r="H1068">
        <f t="shared" si="49"/>
        <v>2.5019124835715729</v>
      </c>
      <c r="I1068">
        <f t="shared" si="50"/>
        <v>6.2595660754512759</v>
      </c>
    </row>
    <row r="1069" spans="1:9" x14ac:dyDescent="0.2">
      <c r="A1069" s="4">
        <f t="shared" si="48"/>
        <v>11</v>
      </c>
      <c r="B1069" s="4">
        <v>1065</v>
      </c>
      <c r="C1069" s="5">
        <v>41608</v>
      </c>
      <c r="D1069" s="4">
        <v>7.52</v>
      </c>
      <c r="E1069" s="4">
        <v>1</v>
      </c>
      <c r="F1069" s="4">
        <v>638</v>
      </c>
      <c r="G1069">
        <f>Constant2*Display^E1069*VLOOKUP(D1069,PricePoint_Factors,2)*VLOOKUP(A1069,MonthFactors,2)*Trend^B1069</f>
        <v>635.1432808965219</v>
      </c>
      <c r="H1069">
        <f t="shared" si="49"/>
        <v>-2.856719103478099</v>
      </c>
      <c r="I1069">
        <f t="shared" si="50"/>
        <v>8.1608440361767141</v>
      </c>
    </row>
    <row r="1070" spans="1:9" x14ac:dyDescent="0.2">
      <c r="A1070" s="4">
        <f t="shared" si="48"/>
        <v>12</v>
      </c>
      <c r="B1070" s="4">
        <v>1066</v>
      </c>
      <c r="C1070" s="5">
        <v>41609</v>
      </c>
      <c r="D1070" s="4">
        <v>7.52</v>
      </c>
      <c r="E1070" s="4">
        <v>0</v>
      </c>
      <c r="F1070" s="4">
        <v>738</v>
      </c>
      <c r="G1070">
        <f>Constant2*Display^E1070*VLOOKUP(D1070,PricePoint_Factors,2)*VLOOKUP(A1070,MonthFactors,2)*Trend^B1070</f>
        <v>642.9062675524649</v>
      </c>
      <c r="H1070">
        <f t="shared" si="49"/>
        <v>-95.093732447535103</v>
      </c>
      <c r="I1070">
        <f t="shared" si="50"/>
        <v>9042.81795080339</v>
      </c>
    </row>
    <row r="1071" spans="1:9" x14ac:dyDescent="0.2">
      <c r="A1071" s="4">
        <f t="shared" si="48"/>
        <v>12</v>
      </c>
      <c r="B1071" s="4">
        <v>1067</v>
      </c>
      <c r="C1071" s="5">
        <v>41610</v>
      </c>
      <c r="D1071" s="4">
        <v>7.52</v>
      </c>
      <c r="E1071" s="4">
        <v>0</v>
      </c>
      <c r="F1071" s="4">
        <v>724</v>
      </c>
      <c r="G1071">
        <f>Constant2*Display^E1071*VLOOKUP(D1071,PricePoint_Factors,2)*VLOOKUP(A1071,MonthFactors,2)*Trend^B1071</f>
        <v>642.99173984834079</v>
      </c>
      <c r="H1071">
        <f t="shared" si="49"/>
        <v>-81.008260151659215</v>
      </c>
      <c r="I1071">
        <f t="shared" si="50"/>
        <v>6562.338212798898</v>
      </c>
    </row>
    <row r="1072" spans="1:9" x14ac:dyDescent="0.2">
      <c r="A1072" s="4">
        <f t="shared" si="48"/>
        <v>12</v>
      </c>
      <c r="B1072" s="4">
        <v>1068</v>
      </c>
      <c r="C1072" s="5">
        <v>41611</v>
      </c>
      <c r="D1072" s="4">
        <v>6.2</v>
      </c>
      <c r="E1072" s="4">
        <v>0</v>
      </c>
      <c r="F1072" s="4">
        <v>997</v>
      </c>
      <c r="G1072">
        <f>Constant2*Display^E1072*VLOOKUP(D1072,PricePoint_Factors,2)*VLOOKUP(A1072,MonthFactors,2)*Trend^B1072</f>
        <v>911.50490890520757</v>
      </c>
      <c r="H1072">
        <f t="shared" si="49"/>
        <v>-85.495091094792429</v>
      </c>
      <c r="I1072">
        <f t="shared" si="50"/>
        <v>7309.4106013068558</v>
      </c>
    </row>
    <row r="1073" spans="1:9" x14ac:dyDescent="0.2">
      <c r="A1073" s="4">
        <f t="shared" si="48"/>
        <v>12</v>
      </c>
      <c r="B1073" s="4">
        <v>1069</v>
      </c>
      <c r="C1073" s="5">
        <v>41612</v>
      </c>
      <c r="D1073" s="4">
        <v>5.95</v>
      </c>
      <c r="E1073" s="4">
        <v>0</v>
      </c>
      <c r="F1073" s="4">
        <v>1299</v>
      </c>
      <c r="G1073">
        <f>Constant2*Display^E1073*VLOOKUP(D1073,PricePoint_Factors,2)*VLOOKUP(A1073,MonthFactors,2)*Trend^B1073</f>
        <v>1186.7644497040797</v>
      </c>
      <c r="H1073">
        <f t="shared" si="49"/>
        <v>-112.23555029592035</v>
      </c>
      <c r="I1073">
        <f t="shared" si="50"/>
        <v>12596.818750228065</v>
      </c>
    </row>
    <row r="1074" spans="1:9" x14ac:dyDescent="0.2">
      <c r="A1074" s="4">
        <f t="shared" si="48"/>
        <v>12</v>
      </c>
      <c r="B1074" s="4">
        <v>1070</v>
      </c>
      <c r="C1074" s="5">
        <v>41613</v>
      </c>
      <c r="D1074" s="4">
        <v>6.1</v>
      </c>
      <c r="E1074" s="4">
        <v>0</v>
      </c>
      <c r="F1074" s="4">
        <v>1031</v>
      </c>
      <c r="G1074">
        <f>Constant2*Display^E1074*VLOOKUP(D1074,PricePoint_Factors,2)*VLOOKUP(A1074,MonthFactors,2)*Trend^B1074</f>
        <v>925.9828604767938</v>
      </c>
      <c r="H1074">
        <f t="shared" si="49"/>
        <v>-105.0171395232062</v>
      </c>
      <c r="I1074">
        <f t="shared" si="50"/>
        <v>11028.599593636556</v>
      </c>
    </row>
    <row r="1075" spans="1:9" x14ac:dyDescent="0.2">
      <c r="A1075" s="4">
        <f t="shared" si="48"/>
        <v>12</v>
      </c>
      <c r="B1075" s="4">
        <v>1071</v>
      </c>
      <c r="C1075" s="5">
        <v>41614</v>
      </c>
      <c r="D1075" s="4">
        <v>5.95</v>
      </c>
      <c r="E1075" s="4">
        <v>0</v>
      </c>
      <c r="F1075" s="4">
        <v>1295</v>
      </c>
      <c r="G1075">
        <f>Constant2*Display^E1075*VLOOKUP(D1075,PricePoint_Factors,2)*VLOOKUP(A1075,MonthFactors,2)*Trend^B1075</f>
        <v>1187.0800236222647</v>
      </c>
      <c r="H1075">
        <f t="shared" si="49"/>
        <v>-107.91997637773534</v>
      </c>
      <c r="I1075">
        <f t="shared" si="50"/>
        <v>11646.721301370953</v>
      </c>
    </row>
    <row r="1076" spans="1:9" x14ac:dyDescent="0.2">
      <c r="A1076" s="4">
        <f t="shared" si="48"/>
        <v>12</v>
      </c>
      <c r="B1076" s="4">
        <v>1072</v>
      </c>
      <c r="C1076" s="5">
        <v>41615</v>
      </c>
      <c r="D1076" s="4">
        <v>5.95</v>
      </c>
      <c r="E1076" s="4">
        <v>0</v>
      </c>
      <c r="F1076" s="4">
        <v>1262</v>
      </c>
      <c r="G1076">
        <f>Constant2*Display^E1076*VLOOKUP(D1076,PricePoint_Factors,2)*VLOOKUP(A1076,MonthFactors,2)*Trend^B1076</f>
        <v>1187.2378420479486</v>
      </c>
      <c r="H1076">
        <f t="shared" si="49"/>
        <v>-74.762157952051439</v>
      </c>
      <c r="I1076">
        <f t="shared" si="50"/>
        <v>5589.3802616474886</v>
      </c>
    </row>
    <row r="1077" spans="1:9" x14ac:dyDescent="0.2">
      <c r="A1077" s="4">
        <f t="shared" si="48"/>
        <v>12</v>
      </c>
      <c r="B1077" s="4">
        <v>1073</v>
      </c>
      <c r="C1077" s="5">
        <v>41616</v>
      </c>
      <c r="D1077" s="4">
        <v>5.95</v>
      </c>
      <c r="E1077" s="4">
        <v>0</v>
      </c>
      <c r="F1077" s="4">
        <v>1263</v>
      </c>
      <c r="G1077">
        <f>Constant2*Display^E1077*VLOOKUP(D1077,PricePoint_Factors,2)*VLOOKUP(A1077,MonthFactors,2)*Trend^B1077</f>
        <v>1187.3956814550784</v>
      </c>
      <c r="H1077">
        <f t="shared" si="49"/>
        <v>-75.604318544921625</v>
      </c>
      <c r="I1077">
        <f t="shared" si="50"/>
        <v>5716.0129826419798</v>
      </c>
    </row>
    <row r="1078" spans="1:9" x14ac:dyDescent="0.2">
      <c r="A1078" s="4">
        <f t="shared" si="48"/>
        <v>12</v>
      </c>
      <c r="B1078" s="4">
        <v>1074</v>
      </c>
      <c r="C1078" s="5">
        <v>41617</v>
      </c>
      <c r="D1078" s="4">
        <v>7.12</v>
      </c>
      <c r="E1078" s="4">
        <v>0</v>
      </c>
      <c r="F1078" s="4">
        <v>758</v>
      </c>
      <c r="G1078">
        <f>Constant2*Display^E1078*VLOOKUP(D1078,PricePoint_Factors,2)*VLOOKUP(A1078,MonthFactors,2)*Trend^B1078</f>
        <v>689.64391626799977</v>
      </c>
      <c r="H1078">
        <f t="shared" si="49"/>
        <v>-68.356083732000229</v>
      </c>
      <c r="I1078">
        <f t="shared" si="50"/>
        <v>4672.5541831762266</v>
      </c>
    </row>
    <row r="1079" spans="1:9" x14ac:dyDescent="0.2">
      <c r="A1079" s="4">
        <f t="shared" si="48"/>
        <v>12</v>
      </c>
      <c r="B1079" s="4">
        <v>1075</v>
      </c>
      <c r="C1079" s="5">
        <v>41618</v>
      </c>
      <c r="D1079" s="4">
        <v>6.98</v>
      </c>
      <c r="E1079" s="4">
        <v>0</v>
      </c>
      <c r="F1079" s="4">
        <v>956</v>
      </c>
      <c r="G1079">
        <f>Constant2*Display^E1079*VLOOKUP(D1079,PricePoint_Factors,2)*VLOOKUP(A1079,MonthFactors,2)*Trend^B1079</f>
        <v>881.96342652877888</v>
      </c>
      <c r="H1079">
        <f t="shared" si="49"/>
        <v>-74.036573471221118</v>
      </c>
      <c r="I1079">
        <f t="shared" si="50"/>
        <v>5481.4142113595226</v>
      </c>
    </row>
    <row r="1080" spans="1:9" x14ac:dyDescent="0.2">
      <c r="A1080" s="4">
        <f t="shared" si="48"/>
        <v>12</v>
      </c>
      <c r="B1080" s="4">
        <v>1076</v>
      </c>
      <c r="C1080" s="5">
        <v>41619</v>
      </c>
      <c r="D1080" s="4">
        <v>6.98</v>
      </c>
      <c r="E1080" s="4">
        <v>0</v>
      </c>
      <c r="F1080" s="4">
        <v>996</v>
      </c>
      <c r="G1080">
        <f>Constant2*Display^E1080*VLOOKUP(D1080,PricePoint_Factors,2)*VLOOKUP(A1080,MonthFactors,2)*Trend^B1080</f>
        <v>882.08068069590809</v>
      </c>
      <c r="H1080">
        <f t="shared" si="49"/>
        <v>-113.91931930409191</v>
      </c>
      <c r="I1080">
        <f t="shared" si="50"/>
        <v>12977.611310707649</v>
      </c>
    </row>
    <row r="1081" spans="1:9" x14ac:dyDescent="0.2">
      <c r="A1081" s="4">
        <f t="shared" si="48"/>
        <v>12</v>
      </c>
      <c r="B1081" s="4">
        <v>1077</v>
      </c>
      <c r="C1081" s="5">
        <v>41620</v>
      </c>
      <c r="D1081" s="4">
        <v>7.32</v>
      </c>
      <c r="E1081" s="4">
        <v>0</v>
      </c>
      <c r="F1081" s="4">
        <v>761</v>
      </c>
      <c r="G1081">
        <f>Constant2*Display^E1081*VLOOKUP(D1081,PricePoint_Factors,2)*VLOOKUP(A1081,MonthFactors,2)*Trend^B1081</f>
        <v>669.38895903018965</v>
      </c>
      <c r="H1081">
        <f t="shared" si="49"/>
        <v>-91.611040969810347</v>
      </c>
      <c r="I1081">
        <f t="shared" si="50"/>
        <v>8392.5828275722706</v>
      </c>
    </row>
    <row r="1082" spans="1:9" x14ac:dyDescent="0.2">
      <c r="A1082" s="4">
        <f t="shared" si="48"/>
        <v>12</v>
      </c>
      <c r="B1082" s="4">
        <v>1078</v>
      </c>
      <c r="C1082" s="5">
        <v>41621</v>
      </c>
      <c r="D1082" s="4">
        <v>7.32</v>
      </c>
      <c r="E1082" s="4">
        <v>0</v>
      </c>
      <c r="F1082" s="4">
        <v>725</v>
      </c>
      <c r="G1082">
        <f>Constant2*Display^E1082*VLOOKUP(D1082,PricePoint_Factors,2)*VLOOKUP(A1082,MonthFactors,2)*Trend^B1082</f>
        <v>669.47795211370726</v>
      </c>
      <c r="H1082">
        <f t="shared" si="49"/>
        <v>-55.522047886292739</v>
      </c>
      <c r="I1082">
        <f t="shared" si="50"/>
        <v>3082.6978014877841</v>
      </c>
    </row>
    <row r="1083" spans="1:9" x14ac:dyDescent="0.2">
      <c r="A1083" s="4">
        <f t="shared" si="48"/>
        <v>12</v>
      </c>
      <c r="B1083" s="4">
        <v>1079</v>
      </c>
      <c r="C1083" s="5">
        <v>41622</v>
      </c>
      <c r="D1083" s="4">
        <v>6.98</v>
      </c>
      <c r="E1083" s="4">
        <v>0</v>
      </c>
      <c r="F1083" s="4">
        <v>1008</v>
      </c>
      <c r="G1083">
        <f>Constant2*Display^E1083*VLOOKUP(D1083,PricePoint_Factors,2)*VLOOKUP(A1083,MonthFactors,2)*Trend^B1083</f>
        <v>882.43253673694483</v>
      </c>
      <c r="H1083">
        <f t="shared" si="49"/>
        <v>-125.56746326305517</v>
      </c>
      <c r="I1083">
        <f t="shared" si="50"/>
        <v>15767.187830318711</v>
      </c>
    </row>
    <row r="1084" spans="1:9" x14ac:dyDescent="0.2">
      <c r="A1084" s="4">
        <f t="shared" si="48"/>
        <v>12</v>
      </c>
      <c r="B1084" s="4">
        <v>1080</v>
      </c>
      <c r="C1084" s="5">
        <v>41623</v>
      </c>
      <c r="D1084" s="4">
        <v>5.95</v>
      </c>
      <c r="E1084" s="4">
        <v>1</v>
      </c>
      <c r="F1084" s="4">
        <v>1459</v>
      </c>
      <c r="G1084">
        <f>Constant2*Display^E1084*VLOOKUP(D1084,PricePoint_Factors,2)*VLOOKUP(A1084,MonthFactors,2)*Trend^B1084</f>
        <v>1319.624589148109</v>
      </c>
      <c r="H1084">
        <f t="shared" si="49"/>
        <v>-139.37541085189105</v>
      </c>
      <c r="I1084">
        <f t="shared" si="50"/>
        <v>19425.505150133427</v>
      </c>
    </row>
    <row r="1085" spans="1:9" x14ac:dyDescent="0.2">
      <c r="A1085" s="4">
        <f t="shared" si="48"/>
        <v>12</v>
      </c>
      <c r="B1085" s="4">
        <v>1081</v>
      </c>
      <c r="C1085" s="5">
        <v>41624</v>
      </c>
      <c r="D1085" s="4">
        <v>7.12</v>
      </c>
      <c r="E1085" s="4">
        <v>1</v>
      </c>
      <c r="F1085" s="4">
        <v>828</v>
      </c>
      <c r="G1085">
        <f>Constant2*Display^E1085*VLOOKUP(D1085,PricePoint_Factors,2)*VLOOKUP(A1085,MonthFactors,2)*Trend^B1085</f>
        <v>766.44296747687156</v>
      </c>
      <c r="H1085">
        <f t="shared" si="49"/>
        <v>-61.557032523128441</v>
      </c>
      <c r="I1085">
        <f t="shared" si="50"/>
        <v>3789.2682530534926</v>
      </c>
    </row>
    <row r="1086" spans="1:9" x14ac:dyDescent="0.2">
      <c r="A1086" s="4">
        <f t="shared" si="48"/>
        <v>12</v>
      </c>
      <c r="B1086" s="4">
        <v>1082</v>
      </c>
      <c r="C1086" s="5">
        <v>41625</v>
      </c>
      <c r="D1086" s="4">
        <v>5.95</v>
      </c>
      <c r="E1086" s="4">
        <v>0</v>
      </c>
      <c r="F1086" s="4">
        <v>1333</v>
      </c>
      <c r="G1086">
        <f>Constant2*Display^E1086*VLOOKUP(D1086,PricePoint_Factors,2)*VLOOKUP(A1086,MonthFactors,2)*Trend^B1086</f>
        <v>1188.8171807446954</v>
      </c>
      <c r="H1086">
        <f t="shared" si="49"/>
        <v>-144.18281925530459</v>
      </c>
      <c r="I1086">
        <f t="shared" si="50"/>
        <v>20788.685368407834</v>
      </c>
    </row>
    <row r="1087" spans="1:9" x14ac:dyDescent="0.2">
      <c r="A1087" s="4">
        <f t="shared" si="48"/>
        <v>12</v>
      </c>
      <c r="B1087" s="4">
        <v>1083</v>
      </c>
      <c r="C1087" s="5">
        <v>41626</v>
      </c>
      <c r="D1087" s="4">
        <v>5.95</v>
      </c>
      <c r="E1087" s="4">
        <v>0</v>
      </c>
      <c r="F1087" s="4">
        <v>1333</v>
      </c>
      <c r="G1087">
        <f>Constant2*Display^E1087*VLOOKUP(D1087,PricePoint_Factors,2)*VLOOKUP(A1087,MonthFactors,2)*Trend^B1087</f>
        <v>1188.9752301197648</v>
      </c>
      <c r="H1087">
        <f t="shared" si="49"/>
        <v>-144.02476988023523</v>
      </c>
      <c r="I1087">
        <f t="shared" si="50"/>
        <v>20743.134339054712</v>
      </c>
    </row>
    <row r="1088" spans="1:9" x14ac:dyDescent="0.2">
      <c r="A1088" s="4">
        <f t="shared" si="48"/>
        <v>12</v>
      </c>
      <c r="B1088" s="4">
        <v>1084</v>
      </c>
      <c r="C1088" s="5">
        <v>41627</v>
      </c>
      <c r="D1088" s="4">
        <v>6.2</v>
      </c>
      <c r="E1088" s="4">
        <v>0</v>
      </c>
      <c r="F1088" s="4">
        <v>976</v>
      </c>
      <c r="G1088">
        <f>Constant2*Display^E1088*VLOOKUP(D1088,PricePoint_Factors,2)*VLOOKUP(A1088,MonthFactors,2)*Trend^B1088</f>
        <v>913.44574916631711</v>
      </c>
      <c r="H1088">
        <f t="shared" si="49"/>
        <v>-62.554250833682886</v>
      </c>
      <c r="I1088">
        <f t="shared" si="50"/>
        <v>3913.034297363316</v>
      </c>
    </row>
    <row r="1089" spans="1:9" x14ac:dyDescent="0.2">
      <c r="A1089" s="4">
        <f t="shared" si="48"/>
        <v>12</v>
      </c>
      <c r="B1089" s="4">
        <v>1085</v>
      </c>
      <c r="C1089" s="5">
        <v>41628</v>
      </c>
      <c r="D1089" s="4">
        <v>6.1</v>
      </c>
      <c r="E1089" s="4">
        <v>0</v>
      </c>
      <c r="F1089" s="4">
        <v>996</v>
      </c>
      <c r="G1089">
        <f>Constant2*Display^E1089*VLOOKUP(D1089,PricePoint_Factors,2)*VLOOKUP(A1089,MonthFactors,2)*Trend^B1089</f>
        <v>927.83117607393149</v>
      </c>
      <c r="H1089">
        <f t="shared" si="49"/>
        <v>-68.168823926068512</v>
      </c>
      <c r="I1089">
        <f t="shared" si="50"/>
        <v>4646.9885554633311</v>
      </c>
    </row>
    <row r="1090" spans="1:9" x14ac:dyDescent="0.2">
      <c r="A1090" s="4">
        <f t="shared" si="48"/>
        <v>12</v>
      </c>
      <c r="B1090" s="4">
        <v>1086</v>
      </c>
      <c r="C1090" s="5">
        <v>41629</v>
      </c>
      <c r="D1090" s="4">
        <v>6.98</v>
      </c>
      <c r="E1090" s="4">
        <v>1</v>
      </c>
      <c r="F1090" s="4">
        <v>1058</v>
      </c>
      <c r="G1090">
        <f>Constant2*Display^E1090*VLOOKUP(D1090,PricePoint_Factors,2)*VLOOKUP(A1090,MonthFactors,2)*Trend^B1090</f>
        <v>980.70061389765021</v>
      </c>
      <c r="H1090">
        <f t="shared" si="49"/>
        <v>-77.299386102349786</v>
      </c>
      <c r="I1090">
        <f t="shared" si="50"/>
        <v>5975.1950918001476</v>
      </c>
    </row>
    <row r="1091" spans="1:9" x14ac:dyDescent="0.2">
      <c r="A1091" s="4">
        <f t="shared" si="48"/>
        <v>12</v>
      </c>
      <c r="B1091" s="4">
        <v>1087</v>
      </c>
      <c r="C1091" s="5">
        <v>41630</v>
      </c>
      <c r="D1091" s="4">
        <v>5.95</v>
      </c>
      <c r="E1091" s="4">
        <v>1</v>
      </c>
      <c r="F1091" s="4">
        <v>1438</v>
      </c>
      <c r="G1091">
        <f>Constant2*Display^E1091*VLOOKUP(D1091,PricePoint_Factors,2)*VLOOKUP(A1091,MonthFactors,2)*Trend^B1091</f>
        <v>1320.8531576238438</v>
      </c>
      <c r="H1091">
        <f t="shared" si="49"/>
        <v>-117.1468423761562</v>
      </c>
      <c r="I1091">
        <f t="shared" si="50"/>
        <v>13723.382678703987</v>
      </c>
    </row>
    <row r="1092" spans="1:9" x14ac:dyDescent="0.2">
      <c r="A1092" s="4">
        <f t="shared" si="48"/>
        <v>12</v>
      </c>
      <c r="B1092" s="4">
        <v>1088</v>
      </c>
      <c r="C1092" s="5">
        <v>41631</v>
      </c>
      <c r="D1092" s="4">
        <v>7.12</v>
      </c>
      <c r="E1092" s="4">
        <v>0</v>
      </c>
      <c r="F1092" s="4">
        <v>774</v>
      </c>
      <c r="G1092">
        <f>Constant2*Display^E1092*VLOOKUP(D1092,PricePoint_Factors,2)*VLOOKUP(A1092,MonthFactors,2)*Trend^B1092</f>
        <v>690.92862888663456</v>
      </c>
      <c r="H1092">
        <f t="shared" si="49"/>
        <v>-83.071371113365444</v>
      </c>
      <c r="I1092">
        <f t="shared" si="50"/>
        <v>6900.8526986544866</v>
      </c>
    </row>
    <row r="1093" spans="1:9" x14ac:dyDescent="0.2">
      <c r="A1093" s="4">
        <f t="shared" si="48"/>
        <v>12</v>
      </c>
      <c r="B1093" s="4">
        <v>1089</v>
      </c>
      <c r="C1093" s="5">
        <v>41632</v>
      </c>
      <c r="D1093" s="4">
        <v>5.95</v>
      </c>
      <c r="E1093" s="4">
        <v>0</v>
      </c>
      <c r="F1093" s="4">
        <v>765</v>
      </c>
      <c r="G1093">
        <f>Constant2*Display^E1093*VLOOKUP(D1093,PricePoint_Factors,2)*VLOOKUP(A1093,MonthFactors,2)*Trend^B1093</f>
        <v>1189.9239677231178</v>
      </c>
      <c r="H1093">
        <f t="shared" si="49"/>
        <v>424.92396772311781</v>
      </c>
      <c r="I1093">
        <f t="shared" si="50"/>
        <v>180560.37834555726</v>
      </c>
    </row>
    <row r="1094" spans="1:9" x14ac:dyDescent="0.2">
      <c r="A1094" s="4">
        <f t="shared" ref="A1094:A1100" si="51">MONTH(C1094)</f>
        <v>12</v>
      </c>
      <c r="B1094" s="4">
        <v>1090</v>
      </c>
      <c r="C1094" s="5">
        <v>41633</v>
      </c>
      <c r="D1094" s="4">
        <v>6.98</v>
      </c>
      <c r="E1094" s="4">
        <v>0</v>
      </c>
      <c r="F1094" s="4">
        <v>598</v>
      </c>
      <c r="G1094">
        <f>Constant2*Display^E1094*VLOOKUP(D1094,PricePoint_Factors,2)*VLOOKUP(A1094,MonthFactors,2)*Trend^B1094</f>
        <v>883.72387677784616</v>
      </c>
      <c r="H1094">
        <f t="shared" ref="H1094:H1100" si="52">G1094-F1094</f>
        <v>285.72387677784616</v>
      </c>
      <c r="I1094">
        <f t="shared" ref="I1094:I1100" si="53">H1094^2</f>
        <v>81638.13376096182</v>
      </c>
    </row>
    <row r="1095" spans="1:9" x14ac:dyDescent="0.2">
      <c r="A1095" s="4">
        <f t="shared" si="51"/>
        <v>12</v>
      </c>
      <c r="B1095" s="4">
        <v>1091</v>
      </c>
      <c r="C1095" s="5">
        <v>41634</v>
      </c>
      <c r="D1095" s="4">
        <v>6.98</v>
      </c>
      <c r="E1095" s="4">
        <v>0</v>
      </c>
      <c r="F1095" s="4">
        <v>591</v>
      </c>
      <c r="G1095">
        <f>Constant2*Display^E1095*VLOOKUP(D1095,PricePoint_Factors,2)*VLOOKUP(A1095,MonthFactors,2)*Trend^B1095</f>
        <v>883.84136499110627</v>
      </c>
      <c r="H1095">
        <f t="shared" si="52"/>
        <v>292.84136499110627</v>
      </c>
      <c r="I1095">
        <f t="shared" si="53"/>
        <v>85756.065049854325</v>
      </c>
    </row>
    <row r="1096" spans="1:9" x14ac:dyDescent="0.2">
      <c r="A1096" s="4">
        <f t="shared" si="51"/>
        <v>12</v>
      </c>
      <c r="B1096" s="4">
        <v>1092</v>
      </c>
      <c r="C1096" s="5">
        <v>41635</v>
      </c>
      <c r="D1096" s="4">
        <v>7.12</v>
      </c>
      <c r="E1096" s="4">
        <v>0</v>
      </c>
      <c r="F1096" s="4">
        <v>453</v>
      </c>
      <c r="G1096">
        <f>Constant2*Display^E1096*VLOOKUP(D1096,PricePoint_Factors,2)*VLOOKUP(A1096,MonthFactors,2)*Trend^B1096</f>
        <v>691.29612901552377</v>
      </c>
      <c r="H1096">
        <f t="shared" si="52"/>
        <v>238.29612901552377</v>
      </c>
      <c r="I1096">
        <f t="shared" si="53"/>
        <v>56785.045103783152</v>
      </c>
    </row>
    <row r="1097" spans="1:9" x14ac:dyDescent="0.2">
      <c r="A1097" s="4">
        <f t="shared" si="51"/>
        <v>12</v>
      </c>
      <c r="B1097" s="4">
        <v>1093</v>
      </c>
      <c r="C1097" s="5">
        <v>41636</v>
      </c>
      <c r="D1097" s="4">
        <v>7.52</v>
      </c>
      <c r="E1097" s="4">
        <v>0</v>
      </c>
      <c r="F1097" s="4">
        <v>432</v>
      </c>
      <c r="G1097">
        <f>Constant2*Display^E1097*VLOOKUP(D1097,PricePoint_Factors,2)*VLOOKUP(A1097,MonthFactors,2)*Trend^B1097</f>
        <v>645.21801246897303</v>
      </c>
      <c r="H1097">
        <f t="shared" si="52"/>
        <v>213.21801246897303</v>
      </c>
      <c r="I1097">
        <f t="shared" si="53"/>
        <v>45461.920841219136</v>
      </c>
    </row>
    <row r="1098" spans="1:9" x14ac:dyDescent="0.2">
      <c r="A1098" s="4">
        <f t="shared" si="51"/>
        <v>12</v>
      </c>
      <c r="B1098" s="4">
        <v>1094</v>
      </c>
      <c r="C1098" s="5">
        <v>41637</v>
      </c>
      <c r="D1098" s="4">
        <v>6.98</v>
      </c>
      <c r="E1098" s="4">
        <v>0</v>
      </c>
      <c r="F1098" s="4">
        <v>584</v>
      </c>
      <c r="G1098">
        <f>Constant2*Display^E1098*VLOOKUP(D1098,PricePoint_Factors,2)*VLOOKUP(A1098,MonthFactors,2)*Trend^B1098</f>
        <v>884.1939233572466</v>
      </c>
      <c r="H1098">
        <f t="shared" si="52"/>
        <v>300.1939233572466</v>
      </c>
      <c r="I1098">
        <f t="shared" si="53"/>
        <v>90116.391620616443</v>
      </c>
    </row>
    <row r="1099" spans="1:9" x14ac:dyDescent="0.2">
      <c r="A1099" s="4">
        <f t="shared" si="51"/>
        <v>12</v>
      </c>
      <c r="B1099" s="4">
        <v>1095</v>
      </c>
      <c r="C1099" s="5">
        <v>41638</v>
      </c>
      <c r="D1099" s="4">
        <v>5.95</v>
      </c>
      <c r="E1099" s="4">
        <v>0</v>
      </c>
      <c r="F1099" s="4">
        <v>768</v>
      </c>
      <c r="G1099">
        <f>Constant2*Display^E1099*VLOOKUP(D1099,PricePoint_Factors,2)*VLOOKUP(A1099,MonthFactors,2)*Trend^B1099</f>
        <v>1190.8734623675064</v>
      </c>
      <c r="H1099">
        <f t="shared" si="52"/>
        <v>422.87346236750636</v>
      </c>
      <c r="I1099">
        <f t="shared" si="53"/>
        <v>178821.96517468282</v>
      </c>
    </row>
    <row r="1100" spans="1:9" x14ac:dyDescent="0.2">
      <c r="A1100" s="4">
        <f t="shared" si="51"/>
        <v>12</v>
      </c>
      <c r="B1100" s="4">
        <v>1096</v>
      </c>
      <c r="C1100" s="5">
        <v>41639</v>
      </c>
      <c r="D1100" s="4">
        <v>6.2</v>
      </c>
      <c r="E1100" s="4">
        <v>0</v>
      </c>
      <c r="F1100" s="4">
        <v>600</v>
      </c>
      <c r="G1100">
        <f>Constant2*Display^E1100*VLOOKUP(D1100,PricePoint_Factors,2)*VLOOKUP(A1100,MonthFactors,2)*Trend^B1100</f>
        <v>914.90409088253227</v>
      </c>
      <c r="H1100">
        <f t="shared" si="52"/>
        <v>314.90409088253227</v>
      </c>
      <c r="I1100">
        <f t="shared" si="53"/>
        <v>99164.586454554141</v>
      </c>
    </row>
  </sheetData>
  <conditionalFormatting sqref="A5:I1100">
    <cfRule type="expression" dxfId="1" priority="1">
      <formula>$H5&gt;=2*$H$2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0"/>
  <sheetViews>
    <sheetView tabSelected="1" zoomScale="99" workbookViewId="0">
      <selection activeCell="H5" sqref="H5"/>
    </sheetView>
  </sheetViews>
  <sheetFormatPr baseColWidth="10" defaultRowHeight="16" x14ac:dyDescent="0.2"/>
  <cols>
    <col min="1" max="1" width="12.5" customWidth="1"/>
    <col min="8" max="8" width="13.83203125" customWidth="1"/>
    <col min="17" max="17" width="3" customWidth="1"/>
  </cols>
  <sheetData>
    <row r="1" spans="1:19" x14ac:dyDescent="0.2">
      <c r="A1" t="s">
        <v>38</v>
      </c>
    </row>
    <row r="2" spans="1:19" x14ac:dyDescent="0.2">
      <c r="H2" t="s">
        <v>16</v>
      </c>
      <c r="I2" s="1">
        <f>STDEV(I5:I1100)</f>
        <v>10.791939093110244</v>
      </c>
      <c r="J2" s="1">
        <f>SUM(J5:J1100)</f>
        <v>127546.1903890426</v>
      </c>
      <c r="K2" t="s">
        <v>14</v>
      </c>
      <c r="L2" t="s">
        <v>40</v>
      </c>
      <c r="M2" s="1">
        <v>701.21155189832405</v>
      </c>
      <c r="O2" t="s">
        <v>42</v>
      </c>
      <c r="R2" t="s">
        <v>39</v>
      </c>
    </row>
    <row r="3" spans="1:19" x14ac:dyDescent="0.2">
      <c r="L3" t="s">
        <v>41</v>
      </c>
      <c r="M3" s="1">
        <v>1.1028063558713348</v>
      </c>
      <c r="O3" s="2">
        <v>1</v>
      </c>
      <c r="P3" s="3">
        <v>0.86938104765782676</v>
      </c>
      <c r="R3" s="2">
        <v>5.95</v>
      </c>
      <c r="S3" s="3">
        <v>1.0294200571172256</v>
      </c>
    </row>
    <row r="4" spans="1:19" x14ac:dyDescent="0.2">
      <c r="A4" s="4" t="s">
        <v>32</v>
      </c>
      <c r="B4" s="4" t="s">
        <v>33</v>
      </c>
      <c r="C4" s="4" t="s">
        <v>34</v>
      </c>
      <c r="D4" s="4" t="s">
        <v>43</v>
      </c>
      <c r="E4" s="4" t="s">
        <v>35</v>
      </c>
      <c r="F4" s="4" t="s">
        <v>36</v>
      </c>
      <c r="G4" s="4" t="s">
        <v>37</v>
      </c>
      <c r="H4" s="4" t="s">
        <v>11</v>
      </c>
      <c r="I4" s="4" t="s">
        <v>12</v>
      </c>
      <c r="J4" s="4" t="s">
        <v>13</v>
      </c>
      <c r="L4" t="s">
        <v>28</v>
      </c>
      <c r="M4" s="1">
        <v>1.0001381373845268</v>
      </c>
      <c r="O4" s="2">
        <v>2</v>
      </c>
      <c r="P4" s="3">
        <v>0.88063415021041813</v>
      </c>
      <c r="R4" s="2">
        <v>6.1</v>
      </c>
      <c r="S4" s="3">
        <v>0.8104120896716327</v>
      </c>
    </row>
    <row r="5" spans="1:19" x14ac:dyDescent="0.2">
      <c r="A5" s="4">
        <f>MONTH(C5)</f>
        <v>1</v>
      </c>
      <c r="B5" s="4">
        <v>1</v>
      </c>
      <c r="C5" s="5">
        <v>40544</v>
      </c>
      <c r="D5" s="6">
        <v>0</v>
      </c>
      <c r="E5" s="4">
        <v>7.52</v>
      </c>
      <c r="F5" s="4">
        <v>1</v>
      </c>
      <c r="G5" s="4">
        <v>390</v>
      </c>
      <c r="H5">
        <f>Constant2*Display^F5*VLOOKUP(E5,PricePoint_Factors,2)*VLOOKUP(A5,MonthFactors,2)*Trend^B5*EndDec^D5</f>
        <v>386.45341970810222</v>
      </c>
      <c r="I5">
        <f>H5-G5</f>
        <v>-3.5465802918977829</v>
      </c>
      <c r="J5">
        <f>I5^2</f>
        <v>12.578231766877764</v>
      </c>
      <c r="L5" t="s">
        <v>43</v>
      </c>
      <c r="M5" s="1">
        <v>0.5987725727853237</v>
      </c>
      <c r="O5" s="2">
        <v>3</v>
      </c>
      <c r="P5" s="3">
        <v>0.68683028149447367</v>
      </c>
      <c r="R5" s="2">
        <v>6.2</v>
      </c>
      <c r="S5" s="3">
        <v>0.79407552977133911</v>
      </c>
    </row>
    <row r="6" spans="1:19" x14ac:dyDescent="0.2">
      <c r="A6" s="4">
        <f t="shared" ref="A6:A69" si="0">MONTH(C6)</f>
        <v>1</v>
      </c>
      <c r="B6" s="4">
        <v>2</v>
      </c>
      <c r="C6" s="5">
        <v>40545</v>
      </c>
      <c r="D6" s="6">
        <v>0</v>
      </c>
      <c r="E6" s="4">
        <v>7.52</v>
      </c>
      <c r="F6" s="4">
        <v>0</v>
      </c>
      <c r="G6" s="4">
        <v>344</v>
      </c>
      <c r="H6">
        <f>Constant2*Display^F6*VLOOKUP(E6,PricePoint_Factors,2)*VLOOKUP(A6,MonthFactors,2)*Trend^B6*EndDec^D6</f>
        <v>350.47567627351987</v>
      </c>
      <c r="I6">
        <f t="shared" ref="I6:I69" si="1">H6-G6</f>
        <v>6.4756762735198663</v>
      </c>
      <c r="J6">
        <f t="shared" ref="J6:J69" si="2">I6^2</f>
        <v>41.93438319942814</v>
      </c>
      <c r="O6" s="2">
        <v>4</v>
      </c>
      <c r="P6" s="3">
        <v>0.85260299202828826</v>
      </c>
      <c r="R6" s="2">
        <v>6.98</v>
      </c>
      <c r="S6" s="3">
        <v>0.78207727500489987</v>
      </c>
    </row>
    <row r="7" spans="1:19" x14ac:dyDescent="0.2">
      <c r="A7" s="4">
        <f t="shared" si="0"/>
        <v>1</v>
      </c>
      <c r="B7" s="4">
        <v>3</v>
      </c>
      <c r="C7" s="5">
        <v>40546</v>
      </c>
      <c r="D7" s="6">
        <v>0</v>
      </c>
      <c r="E7" s="4">
        <v>5.95</v>
      </c>
      <c r="F7" s="4">
        <v>0</v>
      </c>
      <c r="G7" s="4">
        <v>636</v>
      </c>
      <c r="H7">
        <f>Constant2*Display^F7*VLOOKUP(E7,PricePoint_Factors,2)*VLOOKUP(A7,MonthFactors,2)*Trend^B7*EndDec^D7</f>
        <v>627.81519221083579</v>
      </c>
      <c r="I7">
        <f t="shared" si="1"/>
        <v>-8.1848077891642106</v>
      </c>
      <c r="J7">
        <f t="shared" si="2"/>
        <v>66.991078545563127</v>
      </c>
      <c r="L7" t="s">
        <v>31</v>
      </c>
      <c r="M7" s="1">
        <f>RSQ(G5:G1100,H5:H1100)</f>
        <v>0.99672627724600527</v>
      </c>
      <c r="O7" s="2">
        <v>5</v>
      </c>
      <c r="P7" s="3">
        <v>0.97080689543547971</v>
      </c>
      <c r="R7" s="2">
        <v>7.12</v>
      </c>
      <c r="S7" s="3">
        <v>0.60249135874684778</v>
      </c>
    </row>
    <row r="8" spans="1:19" x14ac:dyDescent="0.2">
      <c r="A8" s="4">
        <f t="shared" si="0"/>
        <v>1</v>
      </c>
      <c r="B8" s="4">
        <v>4</v>
      </c>
      <c r="C8" s="5">
        <v>40547</v>
      </c>
      <c r="D8" s="6">
        <v>0</v>
      </c>
      <c r="E8" s="4">
        <v>6.2</v>
      </c>
      <c r="F8" s="4">
        <v>0</v>
      </c>
      <c r="G8" s="4">
        <v>483</v>
      </c>
      <c r="H8">
        <f>Constant2*Display^F8*VLOOKUP(E8,PricePoint_Factors,2)*VLOOKUP(A8,MonthFactors,2)*Trend^B8*EndDec^D8</f>
        <v>484.35188716867918</v>
      </c>
      <c r="I8">
        <f t="shared" si="1"/>
        <v>1.351887168679184</v>
      </c>
      <c r="J8">
        <f t="shared" si="2"/>
        <v>1.8275989168394204</v>
      </c>
      <c r="O8" s="2">
        <v>6</v>
      </c>
      <c r="P8" s="3">
        <v>0.9684397095750793</v>
      </c>
      <c r="R8" s="2">
        <v>7.32</v>
      </c>
      <c r="S8" s="3">
        <v>0.58860203950296064</v>
      </c>
    </row>
    <row r="9" spans="1:19" x14ac:dyDescent="0.2">
      <c r="A9" s="4">
        <f t="shared" si="0"/>
        <v>1</v>
      </c>
      <c r="B9" s="4">
        <v>5</v>
      </c>
      <c r="C9" s="5">
        <v>40548</v>
      </c>
      <c r="D9" s="6">
        <v>0</v>
      </c>
      <c r="E9" s="4">
        <v>6.1</v>
      </c>
      <c r="F9" s="4">
        <v>0</v>
      </c>
      <c r="G9" s="4">
        <v>486</v>
      </c>
      <c r="H9">
        <f>Constant2*Display^F9*VLOOKUP(E9,PricePoint_Factors,2)*VLOOKUP(A9,MonthFactors,2)*Trend^B9*EndDec^D9</f>
        <v>494.38476898397414</v>
      </c>
      <c r="I9">
        <f t="shared" si="1"/>
        <v>8.3847689839741406</v>
      </c>
      <c r="J9">
        <f t="shared" si="2"/>
        <v>70.304350914614744</v>
      </c>
      <c r="O9" s="2">
        <v>7</v>
      </c>
      <c r="P9" s="3">
        <v>0.96942400958372865</v>
      </c>
      <c r="R9" s="2">
        <v>7.52</v>
      </c>
      <c r="S9" s="3">
        <v>0.5747495971654204</v>
      </c>
    </row>
    <row r="10" spans="1:19" x14ac:dyDescent="0.2">
      <c r="A10" s="4">
        <f t="shared" si="0"/>
        <v>1</v>
      </c>
      <c r="B10" s="4">
        <v>6</v>
      </c>
      <c r="C10" s="5">
        <v>40549</v>
      </c>
      <c r="D10" s="6">
        <v>0</v>
      </c>
      <c r="E10" s="4">
        <v>6.2</v>
      </c>
      <c r="F10" s="4">
        <v>0</v>
      </c>
      <c r="G10" s="4">
        <v>490</v>
      </c>
      <c r="H10">
        <f>Constant2*Display^F10*VLOOKUP(E10,PricePoint_Factors,2)*VLOOKUP(A10,MonthFactors,2)*Trend^B10*EndDec^D10</f>
        <v>484.48571061681963</v>
      </c>
      <c r="I10">
        <f t="shared" si="1"/>
        <v>-5.514289383180369</v>
      </c>
      <c r="J10">
        <f t="shared" si="2"/>
        <v>30.407387401455733</v>
      </c>
      <c r="O10" s="2">
        <v>8</v>
      </c>
      <c r="P10" s="3">
        <v>0.97044819748353095</v>
      </c>
    </row>
    <row r="11" spans="1:19" x14ac:dyDescent="0.2">
      <c r="A11" s="4">
        <f t="shared" si="0"/>
        <v>1</v>
      </c>
      <c r="B11" s="4">
        <v>7</v>
      </c>
      <c r="C11" s="5">
        <v>40550</v>
      </c>
      <c r="D11" s="6">
        <v>0</v>
      </c>
      <c r="E11" s="4">
        <v>6.98</v>
      </c>
      <c r="F11" s="4">
        <v>1</v>
      </c>
      <c r="G11" s="4">
        <v>524</v>
      </c>
      <c r="H11">
        <f>Constant2*Display^F11*VLOOKUP(E11,PricePoint_Factors,2)*VLOOKUP(A11,MonthFactors,2)*Trend^B11*EndDec^D11</f>
        <v>526.29358302132209</v>
      </c>
      <c r="I11">
        <f t="shared" si="1"/>
        <v>2.2935830213220925</v>
      </c>
      <c r="J11">
        <f t="shared" si="2"/>
        <v>5.2605230756969776</v>
      </c>
      <c r="O11" s="2">
        <v>9</v>
      </c>
      <c r="P11" s="3">
        <v>0.96279908913244949</v>
      </c>
    </row>
    <row r="12" spans="1:19" x14ac:dyDescent="0.2">
      <c r="A12" s="4">
        <f t="shared" si="0"/>
        <v>1</v>
      </c>
      <c r="B12" s="4">
        <v>8</v>
      </c>
      <c r="C12" s="5">
        <v>40551</v>
      </c>
      <c r="D12" s="6">
        <v>0</v>
      </c>
      <c r="E12" s="4">
        <v>5.95</v>
      </c>
      <c r="F12" s="4">
        <v>0</v>
      </c>
      <c r="G12" s="4">
        <v>620</v>
      </c>
      <c r="H12">
        <f>Constant2*Display^F12*VLOOKUP(E12,PricePoint_Factors,2)*VLOOKUP(A12,MonthFactors,2)*Trend^B12*EndDec^D12</f>
        <v>628.24893576977615</v>
      </c>
      <c r="I12">
        <f t="shared" si="1"/>
        <v>8.2489357697761534</v>
      </c>
      <c r="J12">
        <f t="shared" si="2"/>
        <v>68.044941333892496</v>
      </c>
      <c r="O12" s="2">
        <v>10</v>
      </c>
      <c r="P12" s="3">
        <v>1.0640501814550825</v>
      </c>
    </row>
    <row r="13" spans="1:19" x14ac:dyDescent="0.2">
      <c r="A13" s="4">
        <f t="shared" si="0"/>
        <v>1</v>
      </c>
      <c r="B13" s="4">
        <v>9</v>
      </c>
      <c r="C13" s="5">
        <v>40552</v>
      </c>
      <c r="D13" s="6">
        <v>0</v>
      </c>
      <c r="E13" s="4">
        <v>7.12</v>
      </c>
      <c r="F13" s="4">
        <v>1</v>
      </c>
      <c r="G13" s="4">
        <v>416</v>
      </c>
      <c r="H13">
        <f>Constant2*Display^F13*VLOOKUP(E13,PricePoint_Factors,2)*VLOOKUP(A13,MonthFactors,2)*Trend^B13*EndDec^D13</f>
        <v>405.55448336409194</v>
      </c>
      <c r="I13">
        <f t="shared" si="1"/>
        <v>-10.445516635908064</v>
      </c>
      <c r="J13">
        <f t="shared" si="2"/>
        <v>109.10881779103211</v>
      </c>
      <c r="O13" s="2">
        <v>11</v>
      </c>
      <c r="P13" s="3">
        <v>1.2567051145062611</v>
      </c>
    </row>
    <row r="14" spans="1:19" x14ac:dyDescent="0.2">
      <c r="A14" s="4">
        <f t="shared" si="0"/>
        <v>1</v>
      </c>
      <c r="B14" s="4">
        <v>10</v>
      </c>
      <c r="C14" s="5">
        <v>40553</v>
      </c>
      <c r="D14" s="6">
        <v>0</v>
      </c>
      <c r="E14" s="4">
        <v>6.98</v>
      </c>
      <c r="F14" s="4">
        <v>0</v>
      </c>
      <c r="G14" s="4">
        <v>464</v>
      </c>
      <c r="H14">
        <f>Constant2*Display^F14*VLOOKUP(E14,PricePoint_Factors,2)*VLOOKUP(A14,MonthFactors,2)*Trend^B14*EndDec^D14</f>
        <v>477.428981801585</v>
      </c>
      <c r="I14">
        <f t="shared" si="1"/>
        <v>13.428981801584996</v>
      </c>
      <c r="J14">
        <f t="shared" si="2"/>
        <v>180.33755222730102</v>
      </c>
      <c r="O14" s="2">
        <v>12</v>
      </c>
      <c r="P14" s="3">
        <v>1.547878335331339</v>
      </c>
    </row>
    <row r="15" spans="1:19" x14ac:dyDescent="0.2">
      <c r="A15" s="4">
        <f t="shared" si="0"/>
        <v>1</v>
      </c>
      <c r="B15" s="4">
        <v>11</v>
      </c>
      <c r="C15" s="5">
        <v>40554</v>
      </c>
      <c r="D15" s="6">
        <v>0</v>
      </c>
      <c r="E15" s="4">
        <v>5.95</v>
      </c>
      <c r="F15" s="4">
        <v>1</v>
      </c>
      <c r="G15" s="4">
        <v>709</v>
      </c>
      <c r="H15">
        <f>Constant2*Display^F15*VLOOKUP(E15,PricePoint_Factors,2)*VLOOKUP(A15,MonthFactors,2)*Trend^B15*EndDec^D15</f>
        <v>693.12407914001233</v>
      </c>
      <c r="I15">
        <f t="shared" si="1"/>
        <v>-15.875920859987673</v>
      </c>
      <c r="J15">
        <f t="shared" si="2"/>
        <v>252.04486315259174</v>
      </c>
      <c r="O15" s="2"/>
    </row>
    <row r="16" spans="1:19" x14ac:dyDescent="0.2">
      <c r="A16" s="4">
        <f t="shared" si="0"/>
        <v>1</v>
      </c>
      <c r="B16" s="4">
        <v>12</v>
      </c>
      <c r="C16" s="5">
        <v>40555</v>
      </c>
      <c r="D16" s="6">
        <v>0</v>
      </c>
      <c r="E16" s="4">
        <v>7.32</v>
      </c>
      <c r="F16" s="4">
        <v>0</v>
      </c>
      <c r="G16" s="4">
        <v>370</v>
      </c>
      <c r="H16">
        <f>Constant2*Display^F16*VLOOKUP(E16,PricePoint_Factors,2)*VLOOKUP(A16,MonthFactors,2)*Trend^B16*EndDec^D16</f>
        <v>359.41885065870457</v>
      </c>
      <c r="I16">
        <f t="shared" si="1"/>
        <v>-10.581149341295429</v>
      </c>
      <c r="J16">
        <f t="shared" si="2"/>
        <v>111.96072138279669</v>
      </c>
      <c r="O16" s="2" t="s">
        <v>15</v>
      </c>
      <c r="P16" s="3">
        <f>AVERAGE(P3:P14)</f>
        <v>1.0000000003244964</v>
      </c>
    </row>
    <row r="17" spans="1:15" x14ac:dyDescent="0.2">
      <c r="A17" s="4">
        <f t="shared" si="0"/>
        <v>1</v>
      </c>
      <c r="B17" s="4">
        <v>13</v>
      </c>
      <c r="C17" s="5">
        <v>40556</v>
      </c>
      <c r="D17" s="6">
        <v>0</v>
      </c>
      <c r="E17" s="4">
        <v>5.95</v>
      </c>
      <c r="F17" s="4">
        <v>0</v>
      </c>
      <c r="G17" s="4">
        <v>630</v>
      </c>
      <c r="H17">
        <f>Constant2*Display^F17*VLOOKUP(E17,PricePoint_Factors,2)*VLOOKUP(A17,MonthFactors,2)*Trend^B17*EndDec^D17</f>
        <v>628.68297899249865</v>
      </c>
      <c r="I17">
        <f t="shared" si="1"/>
        <v>-1.3170210075013529</v>
      </c>
      <c r="J17">
        <f t="shared" si="2"/>
        <v>1.7345443341998785</v>
      </c>
      <c r="O17" s="2"/>
    </row>
    <row r="18" spans="1:15" x14ac:dyDescent="0.2">
      <c r="A18" s="4">
        <f t="shared" si="0"/>
        <v>1</v>
      </c>
      <c r="B18" s="4">
        <v>14</v>
      </c>
      <c r="C18" s="5">
        <v>40557</v>
      </c>
      <c r="D18" s="6">
        <v>0</v>
      </c>
      <c r="E18" s="4">
        <v>7.32</v>
      </c>
      <c r="F18" s="4">
        <v>0</v>
      </c>
      <c r="G18" s="4">
        <v>362</v>
      </c>
      <c r="H18">
        <f>Constant2*Display^F18*VLOOKUP(E18,PricePoint_Factors,2)*VLOOKUP(A18,MonthFactors,2)*Trend^B18*EndDec^D18</f>
        <v>359.51815587707159</v>
      </c>
      <c r="I18">
        <f t="shared" si="1"/>
        <v>-2.4818441229284076</v>
      </c>
      <c r="J18">
        <f t="shared" si="2"/>
        <v>6.1595502505142772</v>
      </c>
      <c r="O18" s="2"/>
    </row>
    <row r="19" spans="1:15" x14ac:dyDescent="0.2">
      <c r="A19" s="4">
        <f t="shared" si="0"/>
        <v>1</v>
      </c>
      <c r="B19" s="4">
        <v>15</v>
      </c>
      <c r="C19" s="5">
        <v>40558</v>
      </c>
      <c r="D19" s="6">
        <v>0</v>
      </c>
      <c r="E19" s="4">
        <v>5.95</v>
      </c>
      <c r="F19" s="4">
        <v>1</v>
      </c>
      <c r="G19" s="4">
        <v>686</v>
      </c>
      <c r="H19">
        <f>Constant2*Display^F19*VLOOKUP(E19,PricePoint_Factors,2)*VLOOKUP(A19,MonthFactors,2)*Trend^B19*EndDec^D19</f>
        <v>693.50714389400048</v>
      </c>
      <c r="I19">
        <f t="shared" si="1"/>
        <v>7.5071438940004782</v>
      </c>
      <c r="J19">
        <f t="shared" si="2"/>
        <v>56.357209445228662</v>
      </c>
      <c r="O19" s="2"/>
    </row>
    <row r="20" spans="1:15" x14ac:dyDescent="0.2">
      <c r="A20" s="4">
        <f t="shared" si="0"/>
        <v>1</v>
      </c>
      <c r="B20" s="4">
        <v>16</v>
      </c>
      <c r="C20" s="5">
        <v>40559</v>
      </c>
      <c r="D20" s="6">
        <v>0</v>
      </c>
      <c r="E20" s="4">
        <v>6.1</v>
      </c>
      <c r="F20" s="4">
        <v>0</v>
      </c>
      <c r="G20" s="4">
        <v>501</v>
      </c>
      <c r="H20">
        <f>Constant2*Display^F20*VLOOKUP(E20,PricePoint_Factors,2)*VLOOKUP(A20,MonthFactors,2)*Trend^B20*EndDec^D20</f>
        <v>495.13651126741217</v>
      </c>
      <c r="I20">
        <f t="shared" si="1"/>
        <v>-5.8634887325878253</v>
      </c>
      <c r="J20">
        <f t="shared" si="2"/>
        <v>34.380500117184383</v>
      </c>
      <c r="O20" s="2"/>
    </row>
    <row r="21" spans="1:15" x14ac:dyDescent="0.2">
      <c r="A21" s="4">
        <f t="shared" si="0"/>
        <v>1</v>
      </c>
      <c r="B21" s="4">
        <v>17</v>
      </c>
      <c r="C21" s="5">
        <v>40560</v>
      </c>
      <c r="D21" s="6">
        <v>0</v>
      </c>
      <c r="E21" s="4">
        <v>7.32</v>
      </c>
      <c r="F21" s="4">
        <v>1</v>
      </c>
      <c r="G21" s="4">
        <v>396</v>
      </c>
      <c r="H21">
        <f>Constant2*Display^F21*VLOOKUP(E21,PricePoint_Factors,2)*VLOOKUP(A21,MonthFactors,2)*Trend^B21*EndDec^D21</f>
        <v>396.64323572802272</v>
      </c>
      <c r="I21">
        <f t="shared" si="1"/>
        <v>0.64323572802271656</v>
      </c>
      <c r="J21">
        <f t="shared" si="2"/>
        <v>0.41375220180491418</v>
      </c>
      <c r="O21" s="2"/>
    </row>
    <row r="22" spans="1:15" x14ac:dyDescent="0.2">
      <c r="A22" s="4">
        <f t="shared" si="0"/>
        <v>1</v>
      </c>
      <c r="B22" s="4">
        <v>18</v>
      </c>
      <c r="C22" s="5">
        <v>40561</v>
      </c>
      <c r="D22" s="6">
        <v>0</v>
      </c>
      <c r="E22" s="4">
        <v>5.95</v>
      </c>
      <c r="F22" s="4">
        <v>0</v>
      </c>
      <c r="G22" s="4">
        <v>619</v>
      </c>
      <c r="H22">
        <f>Constant2*Display^F22*VLOOKUP(E22,PricePoint_Factors,2)*VLOOKUP(A22,MonthFactors,2)*Trend^B22*EndDec^D22</f>
        <v>629.11732208603428</v>
      </c>
      <c r="I22">
        <f t="shared" si="1"/>
        <v>10.117322086034278</v>
      </c>
      <c r="J22">
        <f t="shared" si="2"/>
        <v>102.360206192557</v>
      </c>
      <c r="O22" s="2"/>
    </row>
    <row r="23" spans="1:15" x14ac:dyDescent="0.2">
      <c r="A23" s="4">
        <f t="shared" si="0"/>
        <v>1</v>
      </c>
      <c r="B23" s="4">
        <v>19</v>
      </c>
      <c r="C23" s="5">
        <v>40562</v>
      </c>
      <c r="D23" s="6">
        <v>0</v>
      </c>
      <c r="E23" s="4">
        <v>7.32</v>
      </c>
      <c r="F23" s="4">
        <v>1</v>
      </c>
      <c r="G23" s="4">
        <v>392</v>
      </c>
      <c r="H23">
        <f>Constant2*Display^F23*VLOOKUP(E23,PricePoint_Factors,2)*VLOOKUP(A23,MonthFactors,2)*Trend^B23*EndDec^D23</f>
        <v>396.75282581509134</v>
      </c>
      <c r="I23">
        <f t="shared" si="1"/>
        <v>4.7528258150913416</v>
      </c>
      <c r="J23">
        <f t="shared" si="2"/>
        <v>22.589353228598675</v>
      </c>
      <c r="O23" s="2"/>
    </row>
    <row r="24" spans="1:15" x14ac:dyDescent="0.2">
      <c r="A24" s="4">
        <f t="shared" si="0"/>
        <v>1</v>
      </c>
      <c r="B24" s="4">
        <v>20</v>
      </c>
      <c r="C24" s="5">
        <v>40563</v>
      </c>
      <c r="D24" s="6">
        <v>0</v>
      </c>
      <c r="E24" s="4">
        <v>6.98</v>
      </c>
      <c r="F24" s="4">
        <v>1</v>
      </c>
      <c r="G24" s="4">
        <v>521</v>
      </c>
      <c r="H24">
        <f>Constant2*Display^F24*VLOOKUP(E24,PricePoint_Factors,2)*VLOOKUP(A24,MonthFactors,2)*Trend^B24*EndDec^D24</f>
        <v>527.23947739657046</v>
      </c>
      <c r="I24">
        <f t="shared" si="1"/>
        <v>6.2394773965704644</v>
      </c>
      <c r="J24">
        <f t="shared" si="2"/>
        <v>38.93107818231374</v>
      </c>
      <c r="O24" s="2"/>
    </row>
    <row r="25" spans="1:15" x14ac:dyDescent="0.2">
      <c r="A25" s="4">
        <f t="shared" si="0"/>
        <v>1</v>
      </c>
      <c r="B25" s="4">
        <v>21</v>
      </c>
      <c r="C25" s="5">
        <v>40564</v>
      </c>
      <c r="D25" s="6">
        <v>0</v>
      </c>
      <c r="E25" s="4">
        <v>7.12</v>
      </c>
      <c r="F25" s="4">
        <v>0</v>
      </c>
      <c r="G25" s="4">
        <v>375</v>
      </c>
      <c r="H25">
        <f>Constant2*Display^F25*VLOOKUP(E25,PricePoint_Factors,2)*VLOOKUP(A25,MonthFactors,2)*Trend^B25*EndDec^D25</f>
        <v>368.35774387994178</v>
      </c>
      <c r="I25">
        <f t="shared" si="1"/>
        <v>-6.6422561200582209</v>
      </c>
      <c r="J25">
        <f t="shared" si="2"/>
        <v>44.11956636445089</v>
      </c>
      <c r="O25" s="2"/>
    </row>
    <row r="26" spans="1:15" x14ac:dyDescent="0.2">
      <c r="A26" s="4">
        <f t="shared" si="0"/>
        <v>1</v>
      </c>
      <c r="B26" s="4">
        <v>22</v>
      </c>
      <c r="C26" s="5">
        <v>40565</v>
      </c>
      <c r="D26" s="6">
        <v>0</v>
      </c>
      <c r="E26" s="4">
        <v>7.32</v>
      </c>
      <c r="F26" s="4">
        <v>0</v>
      </c>
      <c r="G26" s="4">
        <v>364</v>
      </c>
      <c r="H26">
        <f>Constant2*Display^F26*VLOOKUP(E26,PricePoint_Factors,2)*VLOOKUP(A26,MonthFactors,2)*Trend^B26*EndDec^D26</f>
        <v>359.91565120057055</v>
      </c>
      <c r="I26">
        <f t="shared" si="1"/>
        <v>-4.0843487994294492</v>
      </c>
      <c r="J26">
        <f t="shared" si="2"/>
        <v>16.681905115400784</v>
      </c>
      <c r="O26" s="2"/>
    </row>
    <row r="27" spans="1:15" x14ac:dyDescent="0.2">
      <c r="A27" s="4">
        <f t="shared" si="0"/>
        <v>1</v>
      </c>
      <c r="B27" s="4">
        <v>23</v>
      </c>
      <c r="C27" s="5">
        <v>40566</v>
      </c>
      <c r="D27" s="6">
        <v>0</v>
      </c>
      <c r="E27" s="4">
        <v>6.1</v>
      </c>
      <c r="F27" s="4">
        <v>1</v>
      </c>
      <c r="G27" s="4">
        <v>559</v>
      </c>
      <c r="H27">
        <f>Constant2*Display^F27*VLOOKUP(E27,PricePoint_Factors,2)*VLOOKUP(A27,MonthFactors,2)*Trend^B27*EndDec^D27</f>
        <v>546.56790997340522</v>
      </c>
      <c r="I27">
        <f t="shared" si="1"/>
        <v>-12.432090026594778</v>
      </c>
      <c r="J27">
        <f t="shared" si="2"/>
        <v>154.55686242935735</v>
      </c>
      <c r="O27" s="2"/>
    </row>
    <row r="28" spans="1:15" x14ac:dyDescent="0.2">
      <c r="A28" s="4">
        <f t="shared" si="0"/>
        <v>1</v>
      </c>
      <c r="B28" s="4">
        <v>24</v>
      </c>
      <c r="C28" s="5">
        <v>40567</v>
      </c>
      <c r="D28" s="6">
        <v>0</v>
      </c>
      <c r="E28" s="4">
        <v>7.32</v>
      </c>
      <c r="F28" s="4">
        <v>0</v>
      </c>
      <c r="G28" s="4">
        <v>360</v>
      </c>
      <c r="H28">
        <f>Constant2*Display^F28*VLOOKUP(E28,PricePoint_Factors,2)*VLOOKUP(A28,MonthFactors,2)*Trend^B28*EndDec^D28</f>
        <v>360.0150936818726</v>
      </c>
      <c r="I28">
        <f t="shared" si="1"/>
        <v>1.5093681872599518E-2</v>
      </c>
      <c r="J28">
        <f t="shared" si="2"/>
        <v>2.2781923247123929E-4</v>
      </c>
      <c r="O28" s="2"/>
    </row>
    <row r="29" spans="1:15" x14ac:dyDescent="0.2">
      <c r="A29" s="4">
        <f t="shared" si="0"/>
        <v>1</v>
      </c>
      <c r="B29" s="4">
        <v>25</v>
      </c>
      <c r="C29" s="5">
        <v>40568</v>
      </c>
      <c r="D29" s="6">
        <v>0</v>
      </c>
      <c r="E29" s="4">
        <v>7.12</v>
      </c>
      <c r="F29" s="4">
        <v>0</v>
      </c>
      <c r="G29" s="4">
        <v>374</v>
      </c>
      <c r="H29">
        <f>Constant2*Display^F29*VLOOKUP(E29,PricePoint_Factors,2)*VLOOKUP(A29,MonthFactors,2)*Trend^B29*EndDec^D29</f>
        <v>368.56132195894048</v>
      </c>
      <c r="I29">
        <f t="shared" si="1"/>
        <v>-5.4386780410595179</v>
      </c>
      <c r="J29">
        <f t="shared" si="2"/>
        <v>29.579218834302996</v>
      </c>
      <c r="O29" s="2"/>
    </row>
    <row r="30" spans="1:15" x14ac:dyDescent="0.2">
      <c r="A30" s="4">
        <f t="shared" si="0"/>
        <v>1</v>
      </c>
      <c r="B30" s="4">
        <v>26</v>
      </c>
      <c r="C30" s="5">
        <v>40569</v>
      </c>
      <c r="D30" s="6">
        <v>0</v>
      </c>
      <c r="E30" s="4">
        <v>6.98</v>
      </c>
      <c r="F30" s="4">
        <v>0</v>
      </c>
      <c r="G30" s="4">
        <v>491</v>
      </c>
      <c r="H30">
        <f>Constant2*Display^F30*VLOOKUP(E30,PricePoint_Factors,2)*VLOOKUP(A30,MonthFactors,2)*Trend^B30*EndDec^D30</f>
        <v>478.48528839250861</v>
      </c>
      <c r="I30">
        <f t="shared" si="1"/>
        <v>-12.514711607491392</v>
      </c>
      <c r="J30">
        <f t="shared" si="2"/>
        <v>156.6180066186798</v>
      </c>
      <c r="O30" s="2"/>
    </row>
    <row r="31" spans="1:15" x14ac:dyDescent="0.2">
      <c r="A31" s="4">
        <f t="shared" si="0"/>
        <v>1</v>
      </c>
      <c r="B31" s="4">
        <v>27</v>
      </c>
      <c r="C31" s="5">
        <v>40570</v>
      </c>
      <c r="D31" s="6">
        <v>0</v>
      </c>
      <c r="E31" s="4">
        <v>7.32</v>
      </c>
      <c r="F31" s="4">
        <v>0</v>
      </c>
      <c r="G31" s="4">
        <v>353</v>
      </c>
      <c r="H31">
        <f>Constant2*Display^F31*VLOOKUP(E31,PricePoint_Factors,2)*VLOOKUP(A31,MonthFactors,2)*Trend^B31*EndDec^D31</f>
        <v>360.16430892247178</v>
      </c>
      <c r="I31">
        <f t="shared" si="1"/>
        <v>7.1643089224717755</v>
      </c>
      <c r="J31">
        <f t="shared" si="2"/>
        <v>51.327322336608695</v>
      </c>
      <c r="O31" s="2"/>
    </row>
    <row r="32" spans="1:15" x14ac:dyDescent="0.2">
      <c r="A32" s="4">
        <f t="shared" si="0"/>
        <v>1</v>
      </c>
      <c r="B32" s="4">
        <v>28</v>
      </c>
      <c r="C32" s="5">
        <v>40571</v>
      </c>
      <c r="D32" s="6">
        <v>0</v>
      </c>
      <c r="E32" s="4">
        <v>7.12</v>
      </c>
      <c r="F32" s="4">
        <v>0</v>
      </c>
      <c r="G32" s="4">
        <v>360</v>
      </c>
      <c r="H32">
        <f>Constant2*Display^F32*VLOOKUP(E32,PricePoint_Factors,2)*VLOOKUP(A32,MonthFactors,2)*Trend^B32*EndDec^D32</f>
        <v>368.71407934966322</v>
      </c>
      <c r="I32">
        <f t="shared" si="1"/>
        <v>8.7140793496632227</v>
      </c>
      <c r="J32">
        <f t="shared" si="2"/>
        <v>75.935178912227016</v>
      </c>
      <c r="O32" s="2"/>
    </row>
    <row r="33" spans="1:15" x14ac:dyDescent="0.2">
      <c r="A33" s="4">
        <f t="shared" si="0"/>
        <v>1</v>
      </c>
      <c r="B33" s="4">
        <v>29</v>
      </c>
      <c r="C33" s="5">
        <v>40572</v>
      </c>
      <c r="D33" s="6">
        <v>0</v>
      </c>
      <c r="E33" s="4">
        <v>5.95</v>
      </c>
      <c r="F33" s="4">
        <v>0</v>
      </c>
      <c r="G33" s="4">
        <v>643</v>
      </c>
      <c r="H33">
        <f>Constant2*Display^F33*VLOOKUP(E33,PricePoint_Factors,2)*VLOOKUP(A33,MonthFactors,2)*Trend^B33*EndDec^D33</f>
        <v>630.07393345823982</v>
      </c>
      <c r="I33">
        <f t="shared" si="1"/>
        <v>-12.926066541760179</v>
      </c>
      <c r="J33">
        <f t="shared" si="2"/>
        <v>167.08319624201195</v>
      </c>
      <c r="O33" s="2"/>
    </row>
    <row r="34" spans="1:15" x14ac:dyDescent="0.2">
      <c r="A34" s="4">
        <f t="shared" si="0"/>
        <v>1</v>
      </c>
      <c r="B34" s="4">
        <v>30</v>
      </c>
      <c r="C34" s="5">
        <v>40573</v>
      </c>
      <c r="D34" s="6">
        <v>0</v>
      </c>
      <c r="E34" s="4">
        <v>7.32</v>
      </c>
      <c r="F34" s="4">
        <v>0</v>
      </c>
      <c r="G34" s="4">
        <v>366</v>
      </c>
      <c r="H34">
        <f>Constant2*Display^F34*VLOOKUP(E34,PricePoint_Factors,2)*VLOOKUP(A34,MonthFactors,2)*Trend^B34*EndDec^D34</f>
        <v>360.31358600822244</v>
      </c>
      <c r="I34">
        <f t="shared" si="1"/>
        <v>-5.686413991777556</v>
      </c>
      <c r="J34">
        <f t="shared" si="2"/>
        <v>32.335304085883557</v>
      </c>
    </row>
    <row r="35" spans="1:15" x14ac:dyDescent="0.2">
      <c r="A35" s="4">
        <f t="shared" si="0"/>
        <v>1</v>
      </c>
      <c r="B35" s="4">
        <v>31</v>
      </c>
      <c r="C35" s="5">
        <v>40574</v>
      </c>
      <c r="D35" s="6">
        <v>0</v>
      </c>
      <c r="E35" s="4">
        <v>6.98</v>
      </c>
      <c r="F35" s="4">
        <v>0</v>
      </c>
      <c r="G35" s="4">
        <v>474</v>
      </c>
      <c r="H35">
        <f>Constant2*Display^F35*VLOOKUP(E35,PricePoint_Factors,2)*VLOOKUP(A35,MonthFactors,2)*Trend^B35*EndDec^D35</f>
        <v>478.8158632407488</v>
      </c>
      <c r="I35">
        <f t="shared" si="1"/>
        <v>4.8158632407487971</v>
      </c>
      <c r="J35">
        <f t="shared" si="2"/>
        <v>23.192538753595507</v>
      </c>
    </row>
    <row r="36" spans="1:15" x14ac:dyDescent="0.2">
      <c r="A36" s="4">
        <f t="shared" si="0"/>
        <v>2</v>
      </c>
      <c r="B36" s="4">
        <v>32</v>
      </c>
      <c r="C36" s="5">
        <v>40575</v>
      </c>
      <c r="D36" s="6">
        <v>0</v>
      </c>
      <c r="E36" s="4">
        <v>7.12</v>
      </c>
      <c r="F36" s="4">
        <v>0</v>
      </c>
      <c r="G36" s="4">
        <v>378</v>
      </c>
      <c r="H36">
        <f>Constant2*Display^F36*VLOOKUP(E36,PricePoint_Factors,2)*VLOOKUP(A36,MonthFactors,2)*Trend^B36*EndDec^D36</f>
        <v>373.69305674329064</v>
      </c>
      <c r="I36">
        <f t="shared" si="1"/>
        <v>-4.30694325670936</v>
      </c>
      <c r="J36">
        <f t="shared" si="2"/>
        <v>18.549760216514226</v>
      </c>
    </row>
    <row r="37" spans="1:15" x14ac:dyDescent="0.2">
      <c r="A37" s="4">
        <f t="shared" si="0"/>
        <v>2</v>
      </c>
      <c r="B37" s="4">
        <v>33</v>
      </c>
      <c r="C37" s="5">
        <v>40576</v>
      </c>
      <c r="D37" s="6">
        <v>0</v>
      </c>
      <c r="E37" s="4">
        <v>6.2</v>
      </c>
      <c r="F37" s="4">
        <v>0</v>
      </c>
      <c r="G37" s="4">
        <v>481</v>
      </c>
      <c r="H37">
        <f>Constant2*Display^F37*VLOOKUP(E37,PricePoint_Factors,2)*VLOOKUP(A37,MonthFactors,2)*Trend^B37*EndDec^D37</f>
        <v>492.59047230287592</v>
      </c>
      <c r="I37">
        <f t="shared" si="1"/>
        <v>11.590472302875924</v>
      </c>
      <c r="J37">
        <f t="shared" si="2"/>
        <v>134.33904820373391</v>
      </c>
    </row>
    <row r="38" spans="1:15" x14ac:dyDescent="0.2">
      <c r="A38" s="4">
        <f t="shared" si="0"/>
        <v>2</v>
      </c>
      <c r="B38" s="4">
        <v>34</v>
      </c>
      <c r="C38" s="5">
        <v>40577</v>
      </c>
      <c r="D38" s="6">
        <v>0</v>
      </c>
      <c r="E38" s="4">
        <v>6.1</v>
      </c>
      <c r="F38" s="4">
        <v>0</v>
      </c>
      <c r="G38" s="4">
        <v>499</v>
      </c>
      <c r="H38">
        <f>Constant2*Display^F38*VLOOKUP(E38,PricePoint_Factors,2)*VLOOKUP(A38,MonthFactors,2)*Trend^B38*EndDec^D38</f>
        <v>502.79400845681664</v>
      </c>
      <c r="I38">
        <f t="shared" si="1"/>
        <v>3.7940084568166412</v>
      </c>
      <c r="J38">
        <f t="shared" si="2"/>
        <v>14.394500170396192</v>
      </c>
    </row>
    <row r="39" spans="1:15" x14ac:dyDescent="0.2">
      <c r="A39" s="4">
        <f t="shared" si="0"/>
        <v>2</v>
      </c>
      <c r="B39" s="4">
        <v>35</v>
      </c>
      <c r="C39" s="5">
        <v>40578</v>
      </c>
      <c r="D39" s="6">
        <v>0</v>
      </c>
      <c r="E39" s="4">
        <v>7.12</v>
      </c>
      <c r="F39" s="4">
        <v>0</v>
      </c>
      <c r="G39" s="4">
        <v>382</v>
      </c>
      <c r="H39">
        <f>Constant2*Display^F39*VLOOKUP(E39,PricePoint_Factors,2)*VLOOKUP(A39,MonthFactors,2)*Trend^B39*EndDec^D39</f>
        <v>373.84794108106087</v>
      </c>
      <c r="I39">
        <f t="shared" si="1"/>
        <v>-8.152058918939133</v>
      </c>
      <c r="J39">
        <f t="shared" si="2"/>
        <v>66.456064617855063</v>
      </c>
    </row>
    <row r="40" spans="1:15" x14ac:dyDescent="0.2">
      <c r="A40" s="4">
        <f t="shared" si="0"/>
        <v>2</v>
      </c>
      <c r="B40" s="4">
        <v>36</v>
      </c>
      <c r="C40" s="5">
        <v>40579</v>
      </c>
      <c r="D40" s="6">
        <v>0</v>
      </c>
      <c r="E40" s="4">
        <v>6.1</v>
      </c>
      <c r="F40" s="4">
        <v>0</v>
      </c>
      <c r="G40" s="4">
        <v>496</v>
      </c>
      <c r="H40">
        <f>Constant2*Display^F40*VLOOKUP(E40,PricePoint_Factors,2)*VLOOKUP(A40,MonthFactors,2)*Trend^B40*EndDec^D40</f>
        <v>502.93292734966815</v>
      </c>
      <c r="I40">
        <f t="shared" si="1"/>
        <v>6.9329273496681481</v>
      </c>
      <c r="J40">
        <f t="shared" si="2"/>
        <v>48.065481635776614</v>
      </c>
    </row>
    <row r="41" spans="1:15" x14ac:dyDescent="0.2">
      <c r="A41" s="4">
        <f t="shared" si="0"/>
        <v>2</v>
      </c>
      <c r="B41" s="4">
        <v>37</v>
      </c>
      <c r="C41" s="5">
        <v>40580</v>
      </c>
      <c r="D41" s="6">
        <v>0</v>
      </c>
      <c r="E41" s="4">
        <v>7.12</v>
      </c>
      <c r="F41" s="4">
        <v>0</v>
      </c>
      <c r="G41" s="4">
        <v>372</v>
      </c>
      <c r="H41">
        <f>Constant2*Display^F41*VLOOKUP(E41,PricePoint_Factors,2)*VLOOKUP(A41,MonthFactors,2)*Trend^B41*EndDec^D41</f>
        <v>373.95123296838705</v>
      </c>
      <c r="I41">
        <f t="shared" si="1"/>
        <v>1.9512329683870462</v>
      </c>
      <c r="J41">
        <f t="shared" si="2"/>
        <v>3.8073100969205234</v>
      </c>
    </row>
    <row r="42" spans="1:15" x14ac:dyDescent="0.2">
      <c r="A42" s="4">
        <f t="shared" si="0"/>
        <v>2</v>
      </c>
      <c r="B42" s="4">
        <v>38</v>
      </c>
      <c r="C42" s="5">
        <v>40581</v>
      </c>
      <c r="D42" s="6">
        <v>0</v>
      </c>
      <c r="E42" s="4">
        <v>6.98</v>
      </c>
      <c r="F42" s="4">
        <v>0</v>
      </c>
      <c r="G42" s="4">
        <v>495</v>
      </c>
      <c r="H42">
        <f>Constant2*Display^F42*VLOOKUP(E42,PricePoint_Factors,2)*VLOOKUP(A42,MonthFactors,2)*Trend^B42*EndDec^D42</f>
        <v>485.48274843540577</v>
      </c>
      <c r="I42">
        <f t="shared" si="1"/>
        <v>-9.5172515645942326</v>
      </c>
      <c r="J42">
        <f t="shared" si="2"/>
        <v>90.578077343771369</v>
      </c>
    </row>
    <row r="43" spans="1:15" x14ac:dyDescent="0.2">
      <c r="A43" s="4">
        <f t="shared" si="0"/>
        <v>2</v>
      </c>
      <c r="B43" s="4">
        <v>39</v>
      </c>
      <c r="C43" s="5">
        <v>40582</v>
      </c>
      <c r="D43" s="6">
        <v>0</v>
      </c>
      <c r="E43" s="4">
        <v>6.98</v>
      </c>
      <c r="F43" s="4">
        <v>0</v>
      </c>
      <c r="G43" s="4">
        <v>499</v>
      </c>
      <c r="H43">
        <f>Constant2*Display^F43*VLOOKUP(E43,PricePoint_Factors,2)*VLOOKUP(A43,MonthFactors,2)*Trend^B43*EndDec^D43</f>
        <v>485.54981175250737</v>
      </c>
      <c r="I43">
        <f t="shared" si="1"/>
        <v>-13.450188247492633</v>
      </c>
      <c r="J43">
        <f t="shared" si="2"/>
        <v>180.90756389298895</v>
      </c>
    </row>
    <row r="44" spans="1:15" x14ac:dyDescent="0.2">
      <c r="A44" s="4">
        <f t="shared" si="0"/>
        <v>2</v>
      </c>
      <c r="B44" s="4">
        <v>40</v>
      </c>
      <c r="C44" s="5">
        <v>40583</v>
      </c>
      <c r="D44" s="6">
        <v>0</v>
      </c>
      <c r="E44" s="4">
        <v>6.98</v>
      </c>
      <c r="F44" s="4">
        <v>0</v>
      </c>
      <c r="G44" s="4">
        <v>488</v>
      </c>
      <c r="H44">
        <f>Constant2*Display^F44*VLOOKUP(E44,PricePoint_Factors,2)*VLOOKUP(A44,MonthFactors,2)*Trend^B44*EndDec^D44</f>
        <v>485.61688433356051</v>
      </c>
      <c r="I44">
        <f t="shared" si="1"/>
        <v>-2.3831156664394939</v>
      </c>
      <c r="J44">
        <f t="shared" si="2"/>
        <v>5.6792402796293535</v>
      </c>
    </row>
    <row r="45" spans="1:15" x14ac:dyDescent="0.2">
      <c r="A45" s="4">
        <f t="shared" si="0"/>
        <v>2</v>
      </c>
      <c r="B45" s="4">
        <v>41</v>
      </c>
      <c r="C45" s="5">
        <v>40584</v>
      </c>
      <c r="D45" s="6">
        <v>0</v>
      </c>
      <c r="E45" s="4">
        <v>7.12</v>
      </c>
      <c r="F45" s="4">
        <v>0</v>
      </c>
      <c r="G45" s="4">
        <v>382</v>
      </c>
      <c r="H45">
        <f>Constant2*Display^F45*VLOOKUP(E45,PricePoint_Factors,2)*VLOOKUP(A45,MonthFactors,2)*Trend^B45*EndDec^D45</f>
        <v>374.15790236766463</v>
      </c>
      <c r="I45">
        <f t="shared" si="1"/>
        <v>-7.8420976323353671</v>
      </c>
      <c r="J45">
        <f t="shared" si="2"/>
        <v>61.498495275079968</v>
      </c>
    </row>
    <row r="46" spans="1:15" x14ac:dyDescent="0.2">
      <c r="A46" s="4">
        <f t="shared" si="0"/>
        <v>2</v>
      </c>
      <c r="B46" s="4">
        <v>42</v>
      </c>
      <c r="C46" s="5">
        <v>40585</v>
      </c>
      <c r="D46" s="6">
        <v>0</v>
      </c>
      <c r="E46" s="4">
        <v>6.2</v>
      </c>
      <c r="F46" s="4">
        <v>0</v>
      </c>
      <c r="G46" s="4">
        <v>505</v>
      </c>
      <c r="H46">
        <f>Constant2*Display^F46*VLOOKUP(E46,PricePoint_Factors,2)*VLOOKUP(A46,MonthFactors,2)*Trend^B46*EndDec^D46</f>
        <v>493.2032172322406</v>
      </c>
      <c r="I46">
        <f t="shared" si="1"/>
        <v>-11.796782767759396</v>
      </c>
      <c r="J46">
        <f t="shared" si="2"/>
        <v>139.16408366970504</v>
      </c>
    </row>
    <row r="47" spans="1:15" x14ac:dyDescent="0.2">
      <c r="A47" s="4">
        <f t="shared" si="0"/>
        <v>2</v>
      </c>
      <c r="B47" s="4">
        <v>43</v>
      </c>
      <c r="C47" s="5">
        <v>40586</v>
      </c>
      <c r="D47" s="6">
        <v>0</v>
      </c>
      <c r="E47" s="4">
        <v>7.52</v>
      </c>
      <c r="F47" s="4">
        <v>0</v>
      </c>
      <c r="G47" s="4">
        <v>361</v>
      </c>
      <c r="H47">
        <f>Constant2*Display^F47*VLOOKUP(E47,PricePoint_Factors,2)*VLOOKUP(A47,MonthFactors,2)*Trend^B47*EndDec^D47</f>
        <v>357.02839008662301</v>
      </c>
      <c r="I47">
        <f t="shared" si="1"/>
        <v>-3.9716099133769944</v>
      </c>
      <c r="J47">
        <f t="shared" si="2"/>
        <v>15.773685304034418</v>
      </c>
    </row>
    <row r="48" spans="1:15" x14ac:dyDescent="0.2">
      <c r="A48" s="4">
        <f t="shared" si="0"/>
        <v>2</v>
      </c>
      <c r="B48" s="4">
        <v>44</v>
      </c>
      <c r="C48" s="5">
        <v>40587</v>
      </c>
      <c r="D48" s="6">
        <v>0</v>
      </c>
      <c r="E48" s="4">
        <v>6.98</v>
      </c>
      <c r="F48" s="4">
        <v>0</v>
      </c>
      <c r="G48" s="4">
        <v>480</v>
      </c>
      <c r="H48">
        <f>Constant2*Display^F48*VLOOKUP(E48,PricePoint_Factors,2)*VLOOKUP(A48,MonthFactors,2)*Trend^B48*EndDec^D48</f>
        <v>485.88526732288119</v>
      </c>
      <c r="I48">
        <f t="shared" si="1"/>
        <v>5.8852673228811909</v>
      </c>
      <c r="J48">
        <f t="shared" si="2"/>
        <v>34.636371461773138</v>
      </c>
    </row>
    <row r="49" spans="1:10" x14ac:dyDescent="0.2">
      <c r="A49" s="4">
        <f t="shared" si="0"/>
        <v>2</v>
      </c>
      <c r="B49" s="4">
        <v>45</v>
      </c>
      <c r="C49" s="5">
        <v>40588</v>
      </c>
      <c r="D49" s="6">
        <v>0</v>
      </c>
      <c r="E49" s="4">
        <v>5.95</v>
      </c>
      <c r="F49" s="4">
        <v>0</v>
      </c>
      <c r="G49" s="4">
        <v>635</v>
      </c>
      <c r="H49">
        <f>Constant2*Display^F49*VLOOKUP(E49,PricePoint_Factors,2)*VLOOKUP(A49,MonthFactors,2)*Trend^B49*EndDec^D49</f>
        <v>639.64156636474718</v>
      </c>
      <c r="I49">
        <f t="shared" si="1"/>
        <v>4.6415663647471774</v>
      </c>
      <c r="J49">
        <f t="shared" si="2"/>
        <v>21.544138318352328</v>
      </c>
    </row>
    <row r="50" spans="1:10" x14ac:dyDescent="0.2">
      <c r="A50" s="4">
        <f t="shared" si="0"/>
        <v>2</v>
      </c>
      <c r="B50" s="4">
        <v>46</v>
      </c>
      <c r="C50" s="5">
        <v>40589</v>
      </c>
      <c r="D50" s="6">
        <v>0</v>
      </c>
      <c r="E50" s="4">
        <v>7.12</v>
      </c>
      <c r="F50" s="4">
        <v>0</v>
      </c>
      <c r="G50" s="4">
        <v>382</v>
      </c>
      <c r="H50">
        <f>Constant2*Display^F50*VLOOKUP(E50,PricePoint_Factors,2)*VLOOKUP(A50,MonthFactors,2)*Trend^B50*EndDec^D50</f>
        <v>374.41639974426852</v>
      </c>
      <c r="I50">
        <f t="shared" si="1"/>
        <v>-7.5836002557314828</v>
      </c>
      <c r="J50">
        <f t="shared" si="2"/>
        <v>57.510992838730608</v>
      </c>
    </row>
    <row r="51" spans="1:10" x14ac:dyDescent="0.2">
      <c r="A51" s="4">
        <f t="shared" si="0"/>
        <v>2</v>
      </c>
      <c r="B51" s="4">
        <v>47</v>
      </c>
      <c r="C51" s="5">
        <v>40590</v>
      </c>
      <c r="D51" s="6">
        <v>0</v>
      </c>
      <c r="E51" s="4">
        <v>6.98</v>
      </c>
      <c r="F51" s="4">
        <v>0</v>
      </c>
      <c r="G51" s="4">
        <v>485</v>
      </c>
      <c r="H51">
        <f>Constant2*Display^F51*VLOOKUP(E51,PricePoint_Factors,2)*VLOOKUP(A51,MonthFactors,2)*Trend^B51*EndDec^D51</f>
        <v>486.08665189908231</v>
      </c>
      <c r="I51">
        <f t="shared" si="1"/>
        <v>1.0866518990823124</v>
      </c>
      <c r="J51">
        <f t="shared" si="2"/>
        <v>1.180812349779196</v>
      </c>
    </row>
    <row r="52" spans="1:10" x14ac:dyDescent="0.2">
      <c r="A52" s="4">
        <f t="shared" si="0"/>
        <v>2</v>
      </c>
      <c r="B52" s="4">
        <v>48</v>
      </c>
      <c r="C52" s="5">
        <v>40591</v>
      </c>
      <c r="D52" s="6">
        <v>0</v>
      </c>
      <c r="E52" s="4">
        <v>5.95</v>
      </c>
      <c r="F52" s="4">
        <v>1</v>
      </c>
      <c r="G52" s="4">
        <v>721</v>
      </c>
      <c r="H52">
        <f>Constant2*Display^F52*VLOOKUP(E52,PricePoint_Factors,2)*VLOOKUP(A52,MonthFactors,2)*Trend^B52*EndDec^D52</f>
        <v>705.69315190803252</v>
      </c>
      <c r="I52">
        <f t="shared" si="1"/>
        <v>-15.306848091967481</v>
      </c>
      <c r="J52">
        <f t="shared" si="2"/>
        <v>234.29959851056853</v>
      </c>
    </row>
    <row r="53" spans="1:10" x14ac:dyDescent="0.2">
      <c r="A53" s="4">
        <f t="shared" si="0"/>
        <v>2</v>
      </c>
      <c r="B53" s="4">
        <v>49</v>
      </c>
      <c r="C53" s="5">
        <v>40592</v>
      </c>
      <c r="D53" s="6">
        <v>0</v>
      </c>
      <c r="E53" s="4">
        <v>6.2</v>
      </c>
      <c r="F53" s="4">
        <v>0</v>
      </c>
      <c r="G53" s="4">
        <v>483</v>
      </c>
      <c r="H53">
        <f>Constant2*Display^F53*VLOOKUP(E53,PricePoint_Factors,2)*VLOOKUP(A53,MonthFactors,2)*Trend^B53*EndDec^D53</f>
        <v>493.68032353175658</v>
      </c>
      <c r="I53">
        <f t="shared" si="1"/>
        <v>10.680323531756585</v>
      </c>
      <c r="J53">
        <f t="shared" si="2"/>
        <v>114.06931074299345</v>
      </c>
    </row>
    <row r="54" spans="1:10" x14ac:dyDescent="0.2">
      <c r="A54" s="4">
        <f t="shared" si="0"/>
        <v>2</v>
      </c>
      <c r="B54" s="4">
        <v>50</v>
      </c>
      <c r="C54" s="5">
        <v>40593</v>
      </c>
      <c r="D54" s="6">
        <v>0</v>
      </c>
      <c r="E54" s="4">
        <v>6.1</v>
      </c>
      <c r="F54" s="4">
        <v>0</v>
      </c>
      <c r="G54" s="4">
        <v>499</v>
      </c>
      <c r="H54">
        <f>Constant2*Display^F54*VLOOKUP(E54,PricePoint_Factors,2)*VLOOKUP(A54,MonthFactors,2)*Trend^B54*EndDec^D54</f>
        <v>503.90643490190951</v>
      </c>
      <c r="I54">
        <f t="shared" si="1"/>
        <v>4.9064349019095062</v>
      </c>
      <c r="J54">
        <f t="shared" si="2"/>
        <v>24.073103446675745</v>
      </c>
    </row>
    <row r="55" spans="1:10" x14ac:dyDescent="0.2">
      <c r="A55" s="4">
        <f t="shared" si="0"/>
        <v>2</v>
      </c>
      <c r="B55" s="4">
        <v>51</v>
      </c>
      <c r="C55" s="5">
        <v>40594</v>
      </c>
      <c r="D55" s="6">
        <v>0</v>
      </c>
      <c r="E55" s="4">
        <v>6.98</v>
      </c>
      <c r="F55" s="4">
        <v>0</v>
      </c>
      <c r="G55" s="4">
        <v>488</v>
      </c>
      <c r="H55">
        <f>Constant2*Display^F55*VLOOKUP(E55,PricePoint_Factors,2)*VLOOKUP(A55,MonthFactors,2)*Trend^B55*EndDec^D55</f>
        <v>486.35529451204394</v>
      </c>
      <c r="I55">
        <f t="shared" si="1"/>
        <v>-1.6447054879560596</v>
      </c>
      <c r="J55">
        <f t="shared" si="2"/>
        <v>2.7050561421127801</v>
      </c>
    </row>
    <row r="56" spans="1:10" x14ac:dyDescent="0.2">
      <c r="A56" s="4">
        <f t="shared" si="0"/>
        <v>2</v>
      </c>
      <c r="B56" s="4">
        <v>52</v>
      </c>
      <c r="C56" s="5">
        <v>40595</v>
      </c>
      <c r="D56" s="6">
        <v>0</v>
      </c>
      <c r="E56" s="4">
        <v>5.95</v>
      </c>
      <c r="F56" s="4">
        <v>0</v>
      </c>
      <c r="G56" s="4">
        <v>630</v>
      </c>
      <c r="H56">
        <f>Constant2*Display^F56*VLOOKUP(E56,PricePoint_Factors,2)*VLOOKUP(A56,MonthFactors,2)*Trend^B56*EndDec^D56</f>
        <v>640.26033163245449</v>
      </c>
      <c r="I56">
        <f t="shared" si="1"/>
        <v>10.260331632454495</v>
      </c>
      <c r="J56">
        <f t="shared" si="2"/>
        <v>105.27440520794632</v>
      </c>
    </row>
    <row r="57" spans="1:10" x14ac:dyDescent="0.2">
      <c r="A57" s="4">
        <f t="shared" si="0"/>
        <v>2</v>
      </c>
      <c r="B57" s="4">
        <v>53</v>
      </c>
      <c r="C57" s="5">
        <v>40596</v>
      </c>
      <c r="D57" s="6">
        <v>0</v>
      </c>
      <c r="E57" s="4">
        <v>5.95</v>
      </c>
      <c r="F57" s="4">
        <v>0</v>
      </c>
      <c r="G57" s="4">
        <v>659</v>
      </c>
      <c r="H57">
        <f>Constant2*Display^F57*VLOOKUP(E57,PricePoint_Factors,2)*VLOOKUP(A57,MonthFactors,2)*Trend^B57*EndDec^D57</f>
        <v>640.34877552008243</v>
      </c>
      <c r="I57">
        <f t="shared" si="1"/>
        <v>-18.651224479917573</v>
      </c>
      <c r="J57">
        <f t="shared" si="2"/>
        <v>347.86817460027657</v>
      </c>
    </row>
    <row r="58" spans="1:10" x14ac:dyDescent="0.2">
      <c r="A58" s="4">
        <f t="shared" si="0"/>
        <v>2</v>
      </c>
      <c r="B58" s="4">
        <v>54</v>
      </c>
      <c r="C58" s="5">
        <v>40597</v>
      </c>
      <c r="D58" s="6">
        <v>0</v>
      </c>
      <c r="E58" s="4">
        <v>6.98</v>
      </c>
      <c r="F58" s="4">
        <v>0</v>
      </c>
      <c r="G58" s="4">
        <v>474</v>
      </c>
      <c r="H58">
        <f>Constant2*Display^F58*VLOOKUP(E58,PricePoint_Factors,2)*VLOOKUP(A58,MonthFactors,2)*Trend^B58*EndDec^D58</f>
        <v>486.55687390013321</v>
      </c>
      <c r="I58">
        <f t="shared" si="1"/>
        <v>12.556873900133212</v>
      </c>
      <c r="J58">
        <f t="shared" si="2"/>
        <v>157.67508214384665</v>
      </c>
    </row>
    <row r="59" spans="1:10" x14ac:dyDescent="0.2">
      <c r="A59" s="4">
        <f t="shared" si="0"/>
        <v>2</v>
      </c>
      <c r="B59" s="4">
        <v>55</v>
      </c>
      <c r="C59" s="5">
        <v>40598</v>
      </c>
      <c r="D59" s="6">
        <v>0</v>
      </c>
      <c r="E59" s="4">
        <v>5.95</v>
      </c>
      <c r="F59" s="4">
        <v>0</v>
      </c>
      <c r="G59" s="4">
        <v>636</v>
      </c>
      <c r="H59">
        <f>Constant2*Display^F59*VLOOKUP(E59,PricePoint_Factors,2)*VLOOKUP(A59,MonthFactors,2)*Trend^B59*EndDec^D59</f>
        <v>640.52569994924784</v>
      </c>
      <c r="I59">
        <f t="shared" si="1"/>
        <v>4.5256999492478371</v>
      </c>
      <c r="J59">
        <f t="shared" si="2"/>
        <v>20.481960030621877</v>
      </c>
    </row>
    <row r="60" spans="1:10" x14ac:dyDescent="0.2">
      <c r="A60" s="4">
        <f t="shared" si="0"/>
        <v>2</v>
      </c>
      <c r="B60" s="4">
        <v>56</v>
      </c>
      <c r="C60" s="5">
        <v>40599</v>
      </c>
      <c r="D60" s="6">
        <v>0</v>
      </c>
      <c r="E60" s="4">
        <v>5.95</v>
      </c>
      <c r="F60" s="4">
        <v>0</v>
      </c>
      <c r="G60" s="4">
        <v>632</v>
      </c>
      <c r="H60">
        <f>Constant2*Display^F60*VLOOKUP(E60,PricePoint_Factors,2)*VLOOKUP(A60,MonthFactors,2)*Trend^B60*EndDec^D60</f>
        <v>640.61418049416125</v>
      </c>
      <c r="I60">
        <f t="shared" si="1"/>
        <v>8.6141804941612463</v>
      </c>
      <c r="J60">
        <f t="shared" si="2"/>
        <v>74.204105585988088</v>
      </c>
    </row>
    <row r="61" spans="1:10" x14ac:dyDescent="0.2">
      <c r="A61" s="4">
        <f t="shared" si="0"/>
        <v>2</v>
      </c>
      <c r="B61" s="4">
        <v>57</v>
      </c>
      <c r="C61" s="5">
        <v>40600</v>
      </c>
      <c r="D61" s="6">
        <v>0</v>
      </c>
      <c r="E61" s="4">
        <v>6.1</v>
      </c>
      <c r="F61" s="4">
        <v>0</v>
      </c>
      <c r="G61" s="4">
        <v>519</v>
      </c>
      <c r="H61">
        <f>Constant2*Display^F61*VLOOKUP(E61,PricePoint_Factors,2)*VLOOKUP(A61,MonthFactors,2)*Trend^B61*EndDec^D61</f>
        <v>504.39389509287787</v>
      </c>
      <c r="I61">
        <f t="shared" si="1"/>
        <v>-14.60610490712213</v>
      </c>
      <c r="J61">
        <f t="shared" si="2"/>
        <v>213.33830055785717</v>
      </c>
    </row>
    <row r="62" spans="1:10" x14ac:dyDescent="0.2">
      <c r="A62" s="4">
        <f t="shared" si="0"/>
        <v>2</v>
      </c>
      <c r="B62" s="4">
        <v>58</v>
      </c>
      <c r="C62" s="5">
        <v>40601</v>
      </c>
      <c r="D62" s="6">
        <v>0</v>
      </c>
      <c r="E62" s="4">
        <v>7.32</v>
      </c>
      <c r="F62" s="4">
        <v>0</v>
      </c>
      <c r="G62" s="4">
        <v>363</v>
      </c>
      <c r="H62">
        <f>Constant2*Display^F62*VLOOKUP(E62,PricePoint_Factors,2)*VLOOKUP(A62,MonthFactors,2)*Trend^B62*EndDec^D62</f>
        <v>366.39172882593527</v>
      </c>
      <c r="I62">
        <f t="shared" si="1"/>
        <v>3.3917288259352745</v>
      </c>
      <c r="J62">
        <f t="shared" si="2"/>
        <v>11.503824428680275</v>
      </c>
    </row>
    <row r="63" spans="1:10" x14ac:dyDescent="0.2">
      <c r="A63" s="4">
        <f t="shared" si="0"/>
        <v>2</v>
      </c>
      <c r="B63" s="4">
        <v>59</v>
      </c>
      <c r="C63" s="5">
        <v>40602</v>
      </c>
      <c r="D63" s="6">
        <v>0</v>
      </c>
      <c r="E63" s="4">
        <v>7.32</v>
      </c>
      <c r="F63" s="4">
        <v>0</v>
      </c>
      <c r="G63" s="4">
        <v>360</v>
      </c>
      <c r="H63">
        <f>Constant2*Display^F63*VLOOKUP(E63,PricePoint_Factors,2)*VLOOKUP(A63,MonthFactors,2)*Trend^B63*EndDec^D63</f>
        <v>366.44234122106764</v>
      </c>
      <c r="I63">
        <f t="shared" si="1"/>
        <v>6.4423412210676361</v>
      </c>
      <c r="J63">
        <f t="shared" si="2"/>
        <v>41.50376040866724</v>
      </c>
    </row>
    <row r="64" spans="1:10" x14ac:dyDescent="0.2">
      <c r="A64" s="4">
        <f t="shared" si="0"/>
        <v>3</v>
      </c>
      <c r="B64" s="4">
        <v>60</v>
      </c>
      <c r="C64" s="5">
        <v>40603</v>
      </c>
      <c r="D64" s="6">
        <v>0</v>
      </c>
      <c r="E64" s="4">
        <v>7.32</v>
      </c>
      <c r="F64" s="4">
        <v>0</v>
      </c>
      <c r="G64" s="4">
        <v>291</v>
      </c>
      <c r="H64">
        <f>Constant2*Display^F64*VLOOKUP(E64,PricePoint_Factors,2)*VLOOKUP(A64,MonthFactors,2)*Trend^B64*EndDec^D64</f>
        <v>285.83772641540116</v>
      </c>
      <c r="I64">
        <f t="shared" si="1"/>
        <v>-5.1622735845988359</v>
      </c>
      <c r="J64">
        <f t="shared" si="2"/>
        <v>26.649068562246914</v>
      </c>
    </row>
    <row r="65" spans="1:10" x14ac:dyDescent="0.2">
      <c r="A65" s="4">
        <f t="shared" si="0"/>
        <v>3</v>
      </c>
      <c r="B65" s="4">
        <v>61</v>
      </c>
      <c r="C65" s="5">
        <v>40604</v>
      </c>
      <c r="D65" s="6">
        <v>0</v>
      </c>
      <c r="E65" s="4">
        <v>6.1</v>
      </c>
      <c r="F65" s="4">
        <v>0</v>
      </c>
      <c r="G65" s="4">
        <v>387</v>
      </c>
      <c r="H65">
        <f>Constant2*Display^F65*VLOOKUP(E65,PricePoint_Factors,2)*VLOOKUP(A65,MonthFactors,2)*Trend^B65*EndDec^D65</f>
        <v>393.60779039729783</v>
      </c>
      <c r="I65">
        <f t="shared" si="1"/>
        <v>6.6077903972978334</v>
      </c>
      <c r="J65">
        <f t="shared" si="2"/>
        <v>43.662893934621458</v>
      </c>
    </row>
    <row r="66" spans="1:10" x14ac:dyDescent="0.2">
      <c r="A66" s="4">
        <f t="shared" si="0"/>
        <v>3</v>
      </c>
      <c r="B66" s="4">
        <v>62</v>
      </c>
      <c r="C66" s="5">
        <v>40605</v>
      </c>
      <c r="D66" s="6">
        <v>0</v>
      </c>
      <c r="E66" s="4">
        <v>7.32</v>
      </c>
      <c r="F66" s="4">
        <v>0</v>
      </c>
      <c r="G66" s="4">
        <v>284</v>
      </c>
      <c r="H66">
        <f>Constant2*Display^F66*VLOOKUP(E66,PricePoint_Factors,2)*VLOOKUP(A66,MonthFactors,2)*Trend^B66*EndDec^D66</f>
        <v>285.91670162159085</v>
      </c>
      <c r="I66">
        <f t="shared" si="1"/>
        <v>1.9167016215908461</v>
      </c>
      <c r="J66">
        <f t="shared" si="2"/>
        <v>3.6737451062089792</v>
      </c>
    </row>
    <row r="67" spans="1:10" x14ac:dyDescent="0.2">
      <c r="A67" s="4">
        <f t="shared" si="0"/>
        <v>3</v>
      </c>
      <c r="B67" s="4">
        <v>63</v>
      </c>
      <c r="C67" s="5">
        <v>40606</v>
      </c>
      <c r="D67" s="6">
        <v>0</v>
      </c>
      <c r="E67" s="4">
        <v>5.95</v>
      </c>
      <c r="F67" s="4">
        <v>0</v>
      </c>
      <c r="G67" s="4">
        <v>505</v>
      </c>
      <c r="H67">
        <f>Constant2*Display^F67*VLOOKUP(E67,PricePoint_Factors,2)*VLOOKUP(A67,MonthFactors,2)*Trend^B67*EndDec^D67</f>
        <v>500.11557098283151</v>
      </c>
      <c r="I67">
        <f t="shared" si="1"/>
        <v>-4.8844290171684861</v>
      </c>
      <c r="J67">
        <f t="shared" si="2"/>
        <v>23.857646823757502</v>
      </c>
    </row>
    <row r="68" spans="1:10" x14ac:dyDescent="0.2">
      <c r="A68" s="4">
        <f t="shared" si="0"/>
        <v>3</v>
      </c>
      <c r="B68" s="4">
        <v>64</v>
      </c>
      <c r="C68" s="5">
        <v>40607</v>
      </c>
      <c r="D68" s="6">
        <v>0</v>
      </c>
      <c r="E68" s="4">
        <v>6.1</v>
      </c>
      <c r="F68" s="4">
        <v>0</v>
      </c>
      <c r="G68" s="4">
        <v>384</v>
      </c>
      <c r="H68">
        <f>Constant2*Display^F68*VLOOKUP(E68,PricePoint_Factors,2)*VLOOKUP(A68,MonthFactors,2)*Trend^B68*EndDec^D68</f>
        <v>393.77092878281718</v>
      </c>
      <c r="I68">
        <f t="shared" si="1"/>
        <v>9.7709287828171796</v>
      </c>
      <c r="J68">
        <f t="shared" si="2"/>
        <v>95.471049278885204</v>
      </c>
    </row>
    <row r="69" spans="1:10" x14ac:dyDescent="0.2">
      <c r="A69" s="4">
        <f t="shared" si="0"/>
        <v>3</v>
      </c>
      <c r="B69" s="4">
        <v>65</v>
      </c>
      <c r="C69" s="5">
        <v>40608</v>
      </c>
      <c r="D69" s="6">
        <v>0</v>
      </c>
      <c r="E69" s="4">
        <v>6.2</v>
      </c>
      <c r="F69" s="4">
        <v>0</v>
      </c>
      <c r="G69" s="4">
        <v>389</v>
      </c>
      <c r="H69">
        <f>Constant2*Display^F69*VLOOKUP(E69,PricePoint_Factors,2)*VLOOKUP(A69,MonthFactors,2)*Trend^B69*EndDec^D69</f>
        <v>385.8864597379465</v>
      </c>
      <c r="I69">
        <f t="shared" si="1"/>
        <v>-3.1135402620535046</v>
      </c>
      <c r="J69">
        <f t="shared" si="2"/>
        <v>9.6941329634282063</v>
      </c>
    </row>
    <row r="70" spans="1:10" x14ac:dyDescent="0.2">
      <c r="A70" s="4">
        <f t="shared" ref="A70:A133" si="3">MONTH(C70)</f>
        <v>3</v>
      </c>
      <c r="B70" s="4">
        <v>66</v>
      </c>
      <c r="C70" s="5">
        <v>40609</v>
      </c>
      <c r="D70" s="6">
        <v>0</v>
      </c>
      <c r="E70" s="4">
        <v>7.32</v>
      </c>
      <c r="F70" s="4">
        <v>0</v>
      </c>
      <c r="G70" s="4">
        <v>285</v>
      </c>
      <c r="H70">
        <f>Constant2*Display^F70*VLOOKUP(E70,PricePoint_Factors,2)*VLOOKUP(A70,MonthFactors,2)*Trend^B70*EndDec^D70</f>
        <v>286.07471750109067</v>
      </c>
      <c r="I70">
        <f t="shared" ref="I70:I133" si="4">H70-G70</f>
        <v>1.0747175010906744</v>
      </c>
      <c r="J70">
        <f t="shared" ref="J70:J133" si="5">I70^2</f>
        <v>1.1550177071505838</v>
      </c>
    </row>
    <row r="71" spans="1:10" x14ac:dyDescent="0.2">
      <c r="A71" s="4">
        <f t="shared" si="3"/>
        <v>3</v>
      </c>
      <c r="B71" s="4">
        <v>67</v>
      </c>
      <c r="C71" s="5">
        <v>40610</v>
      </c>
      <c r="D71" s="6">
        <v>0</v>
      </c>
      <c r="E71" s="4">
        <v>6.1</v>
      </c>
      <c r="F71" s="4">
        <v>1</v>
      </c>
      <c r="G71" s="4">
        <v>440</v>
      </c>
      <c r="H71">
        <f>Constant2*Display^F71*VLOOKUP(E71,PricePoint_Factors,2)*VLOOKUP(A71,MonthFactors,2)*Trend^B71*EndDec^D71</f>
        <v>434.43306763469707</v>
      </c>
      <c r="I71">
        <f t="shared" si="4"/>
        <v>-5.5669323653029323</v>
      </c>
      <c r="J71">
        <f t="shared" si="5"/>
        <v>30.9907359598573</v>
      </c>
    </row>
    <row r="72" spans="1:10" x14ac:dyDescent="0.2">
      <c r="A72" s="4">
        <f t="shared" si="3"/>
        <v>3</v>
      </c>
      <c r="B72" s="4">
        <v>68</v>
      </c>
      <c r="C72" s="5">
        <v>40611</v>
      </c>
      <c r="D72" s="6">
        <v>0</v>
      </c>
      <c r="E72" s="4">
        <v>6.98</v>
      </c>
      <c r="F72" s="4">
        <v>0</v>
      </c>
      <c r="G72" s="4">
        <v>373</v>
      </c>
      <c r="H72">
        <f>Constant2*Display^F72*VLOOKUP(E72,PricePoint_Factors,2)*VLOOKUP(A72,MonthFactors,2)*Trend^B72*EndDec^D72</f>
        <v>380.21334690559138</v>
      </c>
      <c r="I72">
        <f t="shared" si="4"/>
        <v>7.2133469055913793</v>
      </c>
      <c r="J72">
        <f t="shared" si="5"/>
        <v>52.032373580404723</v>
      </c>
    </row>
    <row r="73" spans="1:10" x14ac:dyDescent="0.2">
      <c r="A73" s="4">
        <f t="shared" si="3"/>
        <v>3</v>
      </c>
      <c r="B73" s="4">
        <v>69</v>
      </c>
      <c r="C73" s="5">
        <v>40612</v>
      </c>
      <c r="D73" s="6">
        <v>0</v>
      </c>
      <c r="E73" s="4">
        <v>7.12</v>
      </c>
      <c r="F73" s="4">
        <v>0</v>
      </c>
      <c r="G73" s="4">
        <v>290</v>
      </c>
      <c r="H73">
        <f>Constant2*Display^F73*VLOOKUP(E73,PricePoint_Factors,2)*VLOOKUP(A73,MonthFactors,2)*Trend^B73*EndDec^D73</f>
        <v>292.94662710423773</v>
      </c>
      <c r="I73">
        <f t="shared" si="4"/>
        <v>2.9466271042377343</v>
      </c>
      <c r="J73">
        <f t="shared" si="5"/>
        <v>8.6826112914284561</v>
      </c>
    </row>
    <row r="74" spans="1:10" x14ac:dyDescent="0.2">
      <c r="A74" s="4">
        <f t="shared" si="3"/>
        <v>3</v>
      </c>
      <c r="B74" s="4">
        <v>70</v>
      </c>
      <c r="C74" s="5">
        <v>40613</v>
      </c>
      <c r="D74" s="6">
        <v>0</v>
      </c>
      <c r="E74" s="4">
        <v>6.98</v>
      </c>
      <c r="F74" s="4">
        <v>0</v>
      </c>
      <c r="G74" s="4">
        <v>376</v>
      </c>
      <c r="H74">
        <f>Constant2*Display^F74*VLOOKUP(E74,PricePoint_Factors,2)*VLOOKUP(A74,MonthFactors,2)*Trend^B74*EndDec^D74</f>
        <v>380.31839751540599</v>
      </c>
      <c r="I74">
        <f t="shared" si="4"/>
        <v>4.3183975154059908</v>
      </c>
      <c r="J74">
        <f t="shared" si="5"/>
        <v>18.648557101064636</v>
      </c>
    </row>
    <row r="75" spans="1:10" x14ac:dyDescent="0.2">
      <c r="A75" s="4">
        <f t="shared" si="3"/>
        <v>3</v>
      </c>
      <c r="B75" s="4">
        <v>71</v>
      </c>
      <c r="C75" s="5">
        <v>40614</v>
      </c>
      <c r="D75" s="6">
        <v>0</v>
      </c>
      <c r="E75" s="4">
        <v>7.12</v>
      </c>
      <c r="F75" s="4">
        <v>1</v>
      </c>
      <c r="G75" s="4">
        <v>320</v>
      </c>
      <c r="H75">
        <f>Constant2*Display^F75*VLOOKUP(E75,PricePoint_Factors,2)*VLOOKUP(A75,MonthFactors,2)*Trend^B75*EndDec^D75</f>
        <v>323.15266273315916</v>
      </c>
      <c r="I75">
        <f t="shared" si="4"/>
        <v>3.1526627331591612</v>
      </c>
      <c r="J75">
        <f t="shared" si="5"/>
        <v>9.9392823090505935</v>
      </c>
    </row>
    <row r="76" spans="1:10" x14ac:dyDescent="0.2">
      <c r="A76" s="4">
        <f t="shared" si="3"/>
        <v>3</v>
      </c>
      <c r="B76" s="4">
        <v>72</v>
      </c>
      <c r="C76" s="5">
        <v>40615</v>
      </c>
      <c r="D76" s="6">
        <v>0</v>
      </c>
      <c r="E76" s="4">
        <v>7.52</v>
      </c>
      <c r="F76" s="4">
        <v>0</v>
      </c>
      <c r="G76" s="4">
        <v>273</v>
      </c>
      <c r="H76">
        <f>Constant2*Display^F76*VLOOKUP(E76,PricePoint_Factors,2)*VLOOKUP(A76,MonthFactors,2)*Trend^B76*EndDec^D76</f>
        <v>279.57370356131946</v>
      </c>
      <c r="I76">
        <f t="shared" si="4"/>
        <v>6.5737035613194621</v>
      </c>
      <c r="J76">
        <f t="shared" si="5"/>
        <v>43.213578512104178</v>
      </c>
    </row>
    <row r="77" spans="1:10" x14ac:dyDescent="0.2">
      <c r="A77" s="4">
        <f t="shared" si="3"/>
        <v>3</v>
      </c>
      <c r="B77" s="4">
        <v>73</v>
      </c>
      <c r="C77" s="5">
        <v>40616</v>
      </c>
      <c r="D77" s="6">
        <v>0</v>
      </c>
      <c r="E77" s="4">
        <v>5.95</v>
      </c>
      <c r="F77" s="4">
        <v>0</v>
      </c>
      <c r="G77" s="4">
        <v>512</v>
      </c>
      <c r="H77">
        <f>Constant2*Display^F77*VLOOKUP(E77,PricePoint_Factors,2)*VLOOKUP(A77,MonthFactors,2)*Trend^B77*EndDec^D77</f>
        <v>500.80684715325117</v>
      </c>
      <c r="I77">
        <f t="shared" si="4"/>
        <v>-11.193152846748831</v>
      </c>
      <c r="J77">
        <f t="shared" si="5"/>
        <v>125.28667065068144</v>
      </c>
    </row>
    <row r="78" spans="1:10" x14ac:dyDescent="0.2">
      <c r="A78" s="4">
        <f t="shared" si="3"/>
        <v>3</v>
      </c>
      <c r="B78" s="4">
        <v>74</v>
      </c>
      <c r="C78" s="5">
        <v>40617</v>
      </c>
      <c r="D78" s="6">
        <v>0</v>
      </c>
      <c r="E78" s="4">
        <v>5.95</v>
      </c>
      <c r="F78" s="4">
        <v>0</v>
      </c>
      <c r="G78" s="4">
        <v>489</v>
      </c>
      <c r="H78">
        <f>Constant2*Display^F78*VLOOKUP(E78,PricePoint_Factors,2)*VLOOKUP(A78,MonthFactors,2)*Trend^B78*EndDec^D78</f>
        <v>500.87602730126991</v>
      </c>
      <c r="I78">
        <f t="shared" si="4"/>
        <v>11.876027301269914</v>
      </c>
      <c r="J78">
        <f t="shared" si="5"/>
        <v>141.04002446050836</v>
      </c>
    </row>
    <row r="79" spans="1:10" x14ac:dyDescent="0.2">
      <c r="A79" s="4">
        <f t="shared" si="3"/>
        <v>3</v>
      </c>
      <c r="B79" s="4">
        <v>75</v>
      </c>
      <c r="C79" s="5">
        <v>40618</v>
      </c>
      <c r="D79" s="6">
        <v>0</v>
      </c>
      <c r="E79" s="4">
        <v>6.2</v>
      </c>
      <c r="F79" s="4">
        <v>0</v>
      </c>
      <c r="G79" s="4">
        <v>379</v>
      </c>
      <c r="H79">
        <f>Constant2*Display^F79*VLOOKUP(E79,PricePoint_Factors,2)*VLOOKUP(A79,MonthFactors,2)*Trend^B79*EndDec^D79</f>
        <v>386.41984467851165</v>
      </c>
      <c r="I79">
        <f t="shared" si="4"/>
        <v>7.4198446785116516</v>
      </c>
      <c r="J79">
        <f t="shared" si="5"/>
        <v>55.054095053237674</v>
      </c>
    </row>
    <row r="80" spans="1:10" x14ac:dyDescent="0.2">
      <c r="A80" s="4">
        <f t="shared" si="3"/>
        <v>3</v>
      </c>
      <c r="B80" s="4">
        <v>76</v>
      </c>
      <c r="C80" s="5">
        <v>40619</v>
      </c>
      <c r="D80" s="6">
        <v>0</v>
      </c>
      <c r="E80" s="4">
        <v>6.2</v>
      </c>
      <c r="F80" s="4">
        <v>0</v>
      </c>
      <c r="G80" s="4">
        <v>398</v>
      </c>
      <c r="H80">
        <f>Constant2*Display^F80*VLOOKUP(E80,PricePoint_Factors,2)*VLOOKUP(A80,MonthFactors,2)*Trend^B80*EndDec^D80</f>
        <v>386.47322370518475</v>
      </c>
      <c r="I80">
        <f t="shared" si="4"/>
        <v>-11.526776294815249</v>
      </c>
      <c r="J80">
        <f t="shared" si="5"/>
        <v>132.86657175071477</v>
      </c>
    </row>
    <row r="81" spans="1:10" x14ac:dyDescent="0.2">
      <c r="A81" s="4">
        <f t="shared" si="3"/>
        <v>3</v>
      </c>
      <c r="B81" s="4">
        <v>77</v>
      </c>
      <c r="C81" s="5">
        <v>40620</v>
      </c>
      <c r="D81" s="6">
        <v>0</v>
      </c>
      <c r="E81" s="4">
        <v>7.12</v>
      </c>
      <c r="F81" s="4">
        <v>0</v>
      </c>
      <c r="G81" s="4">
        <v>299</v>
      </c>
      <c r="H81">
        <f>Constant2*Display^F81*VLOOKUP(E81,PricePoint_Factors,2)*VLOOKUP(A81,MonthFactors,2)*Trend^B81*EndDec^D81</f>
        <v>293.27051871417501</v>
      </c>
      <c r="I81">
        <f t="shared" si="4"/>
        <v>-5.7294812858249884</v>
      </c>
      <c r="J81">
        <f t="shared" si="5"/>
        <v>32.826955804618763</v>
      </c>
    </row>
    <row r="82" spans="1:10" x14ac:dyDescent="0.2">
      <c r="A82" s="4">
        <f t="shared" si="3"/>
        <v>3</v>
      </c>
      <c r="B82" s="4">
        <v>78</v>
      </c>
      <c r="C82" s="5">
        <v>40621</v>
      </c>
      <c r="D82" s="6">
        <v>0</v>
      </c>
      <c r="E82" s="4">
        <v>7.32</v>
      </c>
      <c r="F82" s="4">
        <v>1</v>
      </c>
      <c r="G82" s="4">
        <v>309</v>
      </c>
      <c r="H82">
        <f>Constant2*Display^F82*VLOOKUP(E82,PricePoint_Factors,2)*VLOOKUP(A82,MonthFactors,2)*Trend^B82*EndDec^D82</f>
        <v>316.00837752240727</v>
      </c>
      <c r="I82">
        <f t="shared" si="4"/>
        <v>7.0083775224072724</v>
      </c>
      <c r="J82">
        <f t="shared" si="5"/>
        <v>49.1173554965835</v>
      </c>
    </row>
    <row r="83" spans="1:10" x14ac:dyDescent="0.2">
      <c r="A83" s="4">
        <f t="shared" si="3"/>
        <v>3</v>
      </c>
      <c r="B83" s="4">
        <v>79</v>
      </c>
      <c r="C83" s="5">
        <v>40622</v>
      </c>
      <c r="D83" s="6">
        <v>0</v>
      </c>
      <c r="E83" s="4">
        <v>6.98</v>
      </c>
      <c r="F83" s="4">
        <v>1</v>
      </c>
      <c r="G83" s="4">
        <v>408</v>
      </c>
      <c r="H83">
        <f>Constant2*Display^F83*VLOOKUP(E83,PricePoint_Factors,2)*VLOOKUP(A83,MonthFactors,2)*Trend^B83*EndDec^D83</f>
        <v>419.93926943195237</v>
      </c>
      <c r="I83">
        <f t="shared" si="4"/>
        <v>11.939269431952368</v>
      </c>
      <c r="J83">
        <f t="shared" si="5"/>
        <v>142.54615456875223</v>
      </c>
    </row>
    <row r="84" spans="1:10" x14ac:dyDescent="0.2">
      <c r="A84" s="4">
        <f t="shared" si="3"/>
        <v>3</v>
      </c>
      <c r="B84" s="4">
        <v>80</v>
      </c>
      <c r="C84" s="5">
        <v>40623</v>
      </c>
      <c r="D84" s="6">
        <v>0</v>
      </c>
      <c r="E84" s="4">
        <v>6.98</v>
      </c>
      <c r="F84" s="4">
        <v>1</v>
      </c>
      <c r="G84" s="4">
        <v>429</v>
      </c>
      <c r="H84">
        <f>Constant2*Display^F84*VLOOKUP(E84,PricePoint_Factors,2)*VLOOKUP(A84,MonthFactors,2)*Trend^B84*EndDec^D84</f>
        <v>419.99727874429186</v>
      </c>
      <c r="I84">
        <f t="shared" si="4"/>
        <v>-9.0027212557081384</v>
      </c>
      <c r="J84">
        <f t="shared" si="5"/>
        <v>81.048990007979114</v>
      </c>
    </row>
    <row r="85" spans="1:10" x14ac:dyDescent="0.2">
      <c r="A85" s="4">
        <f t="shared" si="3"/>
        <v>3</v>
      </c>
      <c r="B85" s="4">
        <v>81</v>
      </c>
      <c r="C85" s="5">
        <v>40624</v>
      </c>
      <c r="D85" s="6">
        <v>0</v>
      </c>
      <c r="E85" s="4">
        <v>5.95</v>
      </c>
      <c r="F85" s="4">
        <v>1</v>
      </c>
      <c r="G85" s="4">
        <v>550</v>
      </c>
      <c r="H85">
        <f>Constant2*Display^F85*VLOOKUP(E85,PricePoint_Factors,2)*VLOOKUP(A85,MonthFactors,2)*Trend^B85*EndDec^D85</f>
        <v>552.90360772846395</v>
      </c>
      <c r="I85">
        <f t="shared" si="4"/>
        <v>2.9036077284639532</v>
      </c>
      <c r="J85">
        <f t="shared" si="5"/>
        <v>8.4309378407955986</v>
      </c>
    </row>
    <row r="86" spans="1:10" x14ac:dyDescent="0.2">
      <c r="A86" s="4">
        <f t="shared" si="3"/>
        <v>3</v>
      </c>
      <c r="B86" s="4">
        <v>82</v>
      </c>
      <c r="C86" s="5">
        <v>40625</v>
      </c>
      <c r="D86" s="6">
        <v>0</v>
      </c>
      <c r="E86" s="4">
        <v>7.32</v>
      </c>
      <c r="F86" s="4">
        <v>0</v>
      </c>
      <c r="G86" s="4">
        <v>291</v>
      </c>
      <c r="H86">
        <f>Constant2*Display^F86*VLOOKUP(E86,PricePoint_Factors,2)*VLOOKUP(A86,MonthFactors,2)*Trend^B86*EndDec^D86</f>
        <v>286.70765479880714</v>
      </c>
      <c r="I86">
        <f t="shared" si="4"/>
        <v>-4.2923452011928589</v>
      </c>
      <c r="J86">
        <f t="shared" si="5"/>
        <v>18.424227326203365</v>
      </c>
    </row>
    <row r="87" spans="1:10" x14ac:dyDescent="0.2">
      <c r="A87" s="4">
        <f t="shared" si="3"/>
        <v>3</v>
      </c>
      <c r="B87" s="4">
        <v>83</v>
      </c>
      <c r="C87" s="5">
        <v>40626</v>
      </c>
      <c r="D87" s="6">
        <v>0</v>
      </c>
      <c r="E87" s="4">
        <v>7.12</v>
      </c>
      <c r="F87" s="4">
        <v>0</v>
      </c>
      <c r="G87" s="4">
        <v>297</v>
      </c>
      <c r="H87">
        <f>Constant2*Display^F87*VLOOKUP(E87,PricePoint_Factors,2)*VLOOKUP(A87,MonthFactors,2)*Trend^B87*EndDec^D87</f>
        <v>293.51367240666491</v>
      </c>
      <c r="I87">
        <f t="shared" si="4"/>
        <v>-3.4863275933350906</v>
      </c>
      <c r="J87">
        <f t="shared" si="5"/>
        <v>12.154480088049645</v>
      </c>
    </row>
    <row r="88" spans="1:10" x14ac:dyDescent="0.2">
      <c r="A88" s="4">
        <f t="shared" si="3"/>
        <v>3</v>
      </c>
      <c r="B88" s="4">
        <v>84</v>
      </c>
      <c r="C88" s="5">
        <v>40627</v>
      </c>
      <c r="D88" s="6">
        <v>0</v>
      </c>
      <c r="E88" s="4">
        <v>6.98</v>
      </c>
      <c r="F88" s="4">
        <v>1</v>
      </c>
      <c r="G88" s="4">
        <v>431</v>
      </c>
      <c r="H88">
        <f>Constant2*Display^F88*VLOOKUP(E88,PricePoint_Factors,2)*VLOOKUP(A88,MonthFactors,2)*Trend^B88*EndDec^D88</f>
        <v>420.22939613726652</v>
      </c>
      <c r="I88">
        <f t="shared" si="4"/>
        <v>-10.770603862733481</v>
      </c>
      <c r="J88">
        <f t="shared" si="5"/>
        <v>116.00590756792937</v>
      </c>
    </row>
    <row r="89" spans="1:10" x14ac:dyDescent="0.2">
      <c r="A89" s="4">
        <f t="shared" si="3"/>
        <v>3</v>
      </c>
      <c r="B89" s="4">
        <v>85</v>
      </c>
      <c r="C89" s="5">
        <v>40628</v>
      </c>
      <c r="D89" s="6">
        <v>0</v>
      </c>
      <c r="E89" s="4">
        <v>6.98</v>
      </c>
      <c r="F89" s="4">
        <v>1</v>
      </c>
      <c r="G89" s="4">
        <v>416</v>
      </c>
      <c r="H89">
        <f>Constant2*Display^F89*VLOOKUP(E89,PricePoint_Factors,2)*VLOOKUP(A89,MonthFactors,2)*Trend^B89*EndDec^D89</f>
        <v>420.28744552695025</v>
      </c>
      <c r="I89">
        <f t="shared" si="4"/>
        <v>4.2874455269502505</v>
      </c>
      <c r="J89">
        <f t="shared" si="5"/>
        <v>18.382189146565711</v>
      </c>
    </row>
    <row r="90" spans="1:10" x14ac:dyDescent="0.2">
      <c r="A90" s="4">
        <f t="shared" si="3"/>
        <v>3</v>
      </c>
      <c r="B90" s="4">
        <v>86</v>
      </c>
      <c r="C90" s="5">
        <v>40629</v>
      </c>
      <c r="D90" s="6">
        <v>0</v>
      </c>
      <c r="E90" s="4">
        <v>6.98</v>
      </c>
      <c r="F90" s="4">
        <v>0</v>
      </c>
      <c r="G90" s="4">
        <v>386</v>
      </c>
      <c r="H90">
        <f>Constant2*Display^F90*VLOOKUP(E90,PricePoint_Factors,2)*VLOOKUP(A90,MonthFactors,2)*Trend^B90*EndDec^D90</f>
        <v>381.15984796198143</v>
      </c>
      <c r="I90">
        <f t="shared" si="4"/>
        <v>-4.840152038018573</v>
      </c>
      <c r="J90">
        <f t="shared" si="5"/>
        <v>23.427071751135344</v>
      </c>
    </row>
    <row r="91" spans="1:10" x14ac:dyDescent="0.2">
      <c r="A91" s="4">
        <f t="shared" si="3"/>
        <v>3</v>
      </c>
      <c r="B91" s="4">
        <v>87</v>
      </c>
      <c r="C91" s="5">
        <v>40630</v>
      </c>
      <c r="D91" s="6">
        <v>0</v>
      </c>
      <c r="E91" s="4">
        <v>7.32</v>
      </c>
      <c r="F91" s="4">
        <v>0</v>
      </c>
      <c r="G91" s="4">
        <v>289</v>
      </c>
      <c r="H91">
        <f>Constant2*Display^F91*VLOOKUP(E91,PricePoint_Factors,2)*VLOOKUP(A91,MonthFactors,2)*Trend^B91*EndDec^D91</f>
        <v>286.90573474352772</v>
      </c>
      <c r="I91">
        <f t="shared" si="4"/>
        <v>-2.0942652564722835</v>
      </c>
      <c r="J91">
        <f t="shared" si="5"/>
        <v>4.3859469644669193</v>
      </c>
    </row>
    <row r="92" spans="1:10" x14ac:dyDescent="0.2">
      <c r="A92" s="4">
        <f t="shared" si="3"/>
        <v>3</v>
      </c>
      <c r="B92" s="4">
        <v>88</v>
      </c>
      <c r="C92" s="5">
        <v>40631</v>
      </c>
      <c r="D92" s="6">
        <v>0</v>
      </c>
      <c r="E92" s="4">
        <v>6.98</v>
      </c>
      <c r="F92" s="4">
        <v>0</v>
      </c>
      <c r="G92" s="4">
        <v>383</v>
      </c>
      <c r="H92">
        <f>Constant2*Display^F92*VLOOKUP(E92,PricePoint_Factors,2)*VLOOKUP(A92,MonthFactors,2)*Trend^B92*EndDec^D92</f>
        <v>381.26516008421788</v>
      </c>
      <c r="I92">
        <f t="shared" si="4"/>
        <v>-1.7348399157821177</v>
      </c>
      <c r="J92">
        <f t="shared" si="5"/>
        <v>3.0096695333909054</v>
      </c>
    </row>
    <row r="93" spans="1:10" x14ac:dyDescent="0.2">
      <c r="A93" s="4">
        <f t="shared" si="3"/>
        <v>3</v>
      </c>
      <c r="B93" s="4">
        <v>89</v>
      </c>
      <c r="C93" s="5">
        <v>40632</v>
      </c>
      <c r="D93" s="6">
        <v>0</v>
      </c>
      <c r="E93" s="4">
        <v>7.12</v>
      </c>
      <c r="F93" s="4">
        <v>0</v>
      </c>
      <c r="G93" s="4">
        <v>292</v>
      </c>
      <c r="H93">
        <f>Constant2*Display^F93*VLOOKUP(E93,PricePoint_Factors,2)*VLOOKUP(A93,MonthFactors,2)*Trend^B93*EndDec^D93</f>
        <v>293.75702770045586</v>
      </c>
      <c r="I93">
        <f t="shared" si="4"/>
        <v>1.7570277004558648</v>
      </c>
      <c r="J93">
        <f t="shared" si="5"/>
        <v>3.0871463401692241</v>
      </c>
    </row>
    <row r="94" spans="1:10" x14ac:dyDescent="0.2">
      <c r="A94" s="4">
        <f t="shared" si="3"/>
        <v>3</v>
      </c>
      <c r="B94" s="4">
        <v>90</v>
      </c>
      <c r="C94" s="5">
        <v>40633</v>
      </c>
      <c r="D94" s="6">
        <v>0</v>
      </c>
      <c r="E94" s="4">
        <v>6.98</v>
      </c>
      <c r="F94" s="4">
        <v>0</v>
      </c>
      <c r="G94" s="4">
        <v>375</v>
      </c>
      <c r="H94">
        <f>Constant2*Display^F94*VLOOKUP(E94,PricePoint_Factors,2)*VLOOKUP(A94,MonthFactors,2)*Trend^B94*EndDec^D94</f>
        <v>381.37050130354606</v>
      </c>
      <c r="I94">
        <f t="shared" si="4"/>
        <v>6.3705013035460638</v>
      </c>
      <c r="J94">
        <f t="shared" si="5"/>
        <v>40.583286858482097</v>
      </c>
    </row>
    <row r="95" spans="1:10" x14ac:dyDescent="0.2">
      <c r="A95" s="4">
        <f t="shared" si="3"/>
        <v>4</v>
      </c>
      <c r="B95" s="4">
        <v>91</v>
      </c>
      <c r="C95" s="5">
        <v>40634</v>
      </c>
      <c r="D95" s="6">
        <v>0</v>
      </c>
      <c r="E95" s="4">
        <v>6.1</v>
      </c>
      <c r="F95" s="4">
        <v>1</v>
      </c>
      <c r="G95" s="4">
        <v>548</v>
      </c>
      <c r="H95">
        <f>Constant2*Display^F95*VLOOKUP(E95,PricePoint_Factors,2)*VLOOKUP(A95,MonthFactors,2)*Trend^B95*EndDec^D95</f>
        <v>541.0781653013338</v>
      </c>
      <c r="I95">
        <f t="shared" si="4"/>
        <v>-6.9218346986662027</v>
      </c>
      <c r="J95">
        <f t="shared" si="5"/>
        <v>47.911795595659441</v>
      </c>
    </row>
    <row r="96" spans="1:10" x14ac:dyDescent="0.2">
      <c r="A96" s="4">
        <f t="shared" si="3"/>
        <v>4</v>
      </c>
      <c r="B96" s="4">
        <v>92</v>
      </c>
      <c r="C96" s="5">
        <v>40635</v>
      </c>
      <c r="D96" s="6">
        <v>0</v>
      </c>
      <c r="E96" s="4">
        <v>7.32</v>
      </c>
      <c r="F96" s="4">
        <v>0</v>
      </c>
      <c r="G96" s="4">
        <v>350</v>
      </c>
      <c r="H96">
        <f>Constant2*Display^F96*VLOOKUP(E96,PricePoint_Factors,2)*VLOOKUP(A96,MonthFactors,2)*Trend^B96*EndDec^D96</f>
        <v>356.39909115713317</v>
      </c>
      <c r="I96">
        <f t="shared" si="4"/>
        <v>6.3990911571331708</v>
      </c>
      <c r="J96">
        <f t="shared" si="5"/>
        <v>40.948367637299945</v>
      </c>
    </row>
    <row r="97" spans="1:10" x14ac:dyDescent="0.2">
      <c r="A97" s="4">
        <f t="shared" si="3"/>
        <v>4</v>
      </c>
      <c r="B97" s="4">
        <v>93</v>
      </c>
      <c r="C97" s="5">
        <v>40636</v>
      </c>
      <c r="D97" s="6">
        <v>0</v>
      </c>
      <c r="E97" s="4">
        <v>6.98</v>
      </c>
      <c r="F97" s="4">
        <v>1</v>
      </c>
      <c r="G97" s="4">
        <v>524</v>
      </c>
      <c r="H97">
        <f>Constant2*Display^F97*VLOOKUP(E97,PricePoint_Factors,2)*VLOOKUP(A97,MonthFactors,2)*Trend^B97*EndDec^D97</f>
        <v>522.30446750257204</v>
      </c>
      <c r="I97">
        <f t="shared" si="4"/>
        <v>-1.695532497427962</v>
      </c>
      <c r="J97">
        <f t="shared" si="5"/>
        <v>2.874830449834302</v>
      </c>
    </row>
    <row r="98" spans="1:10" x14ac:dyDescent="0.2">
      <c r="A98" s="4">
        <f t="shared" si="3"/>
        <v>4</v>
      </c>
      <c r="B98" s="4">
        <v>94</v>
      </c>
      <c r="C98" s="5">
        <v>40637</v>
      </c>
      <c r="D98" s="6">
        <v>0</v>
      </c>
      <c r="E98" s="4">
        <v>6.2</v>
      </c>
      <c r="F98" s="4">
        <v>0</v>
      </c>
      <c r="G98" s="4">
        <v>491</v>
      </c>
      <c r="H98">
        <f>Constant2*Display^F98*VLOOKUP(E98,PricePoint_Factors,2)*VLOOKUP(A98,MonthFactors,2)*Trend^B98*EndDec^D98</f>
        <v>480.94632949930042</v>
      </c>
      <c r="I98">
        <f t="shared" si="4"/>
        <v>-10.053670500699582</v>
      </c>
      <c r="J98">
        <f t="shared" si="5"/>
        <v>101.07629053663698</v>
      </c>
    </row>
    <row r="99" spans="1:10" x14ac:dyDescent="0.2">
      <c r="A99" s="4">
        <f t="shared" si="3"/>
        <v>4</v>
      </c>
      <c r="B99" s="4">
        <v>95</v>
      </c>
      <c r="C99" s="5">
        <v>40638</v>
      </c>
      <c r="D99" s="6">
        <v>0</v>
      </c>
      <c r="E99" s="4">
        <v>5.95</v>
      </c>
      <c r="F99" s="4">
        <v>0</v>
      </c>
      <c r="G99" s="4">
        <v>633</v>
      </c>
      <c r="H99">
        <f>Constant2*Display^F99*VLOOKUP(E99,PricePoint_Factors,2)*VLOOKUP(A99,MonthFactors,2)*Trend^B99*EndDec^D99</f>
        <v>623.57316232210326</v>
      </c>
      <c r="I99">
        <f t="shared" si="4"/>
        <v>-9.4268376778967422</v>
      </c>
      <c r="J99">
        <f t="shared" si="5"/>
        <v>88.865268605413647</v>
      </c>
    </row>
    <row r="100" spans="1:10" x14ac:dyDescent="0.2">
      <c r="A100" s="4">
        <f t="shared" si="3"/>
        <v>4</v>
      </c>
      <c r="B100" s="4">
        <v>96</v>
      </c>
      <c r="C100" s="5">
        <v>40639</v>
      </c>
      <c r="D100" s="6">
        <v>0</v>
      </c>
      <c r="E100" s="4">
        <v>5.95</v>
      </c>
      <c r="F100" s="4">
        <v>0</v>
      </c>
      <c r="G100" s="4">
        <v>632</v>
      </c>
      <c r="H100">
        <f>Constant2*Display^F100*VLOOKUP(E100,PricePoint_Factors,2)*VLOOKUP(A100,MonthFactors,2)*Trend^B100*EndDec^D100</f>
        <v>623.65930108780776</v>
      </c>
      <c r="I100">
        <f t="shared" si="4"/>
        <v>-8.3406989121922379</v>
      </c>
      <c r="J100">
        <f t="shared" si="5"/>
        <v>69.567258343844784</v>
      </c>
    </row>
    <row r="101" spans="1:10" x14ac:dyDescent="0.2">
      <c r="A101" s="4">
        <f t="shared" si="3"/>
        <v>4</v>
      </c>
      <c r="B101" s="4">
        <v>97</v>
      </c>
      <c r="C101" s="5">
        <v>40640</v>
      </c>
      <c r="D101" s="6">
        <v>0</v>
      </c>
      <c r="E101" s="4">
        <v>6.98</v>
      </c>
      <c r="F101" s="4">
        <v>1</v>
      </c>
      <c r="G101" s="4">
        <v>523</v>
      </c>
      <c r="H101">
        <f>Constant2*Display^F101*VLOOKUP(E101,PricePoint_Factors,2)*VLOOKUP(A101,MonthFactors,2)*Trend^B101*EndDec^D101</f>
        <v>522.593126399835</v>
      </c>
      <c r="I101">
        <f t="shared" si="4"/>
        <v>-0.40687360016499952</v>
      </c>
      <c r="J101">
        <f t="shared" si="5"/>
        <v>0.16554612651122788</v>
      </c>
    </row>
    <row r="102" spans="1:10" x14ac:dyDescent="0.2">
      <c r="A102" s="4">
        <f t="shared" si="3"/>
        <v>4</v>
      </c>
      <c r="B102" s="4">
        <v>98</v>
      </c>
      <c r="C102" s="5">
        <v>40641</v>
      </c>
      <c r="D102" s="6">
        <v>0</v>
      </c>
      <c r="E102" s="4">
        <v>7.12</v>
      </c>
      <c r="F102" s="4">
        <v>1</v>
      </c>
      <c r="G102" s="4">
        <v>391</v>
      </c>
      <c r="H102">
        <f>Constant2*Display^F102*VLOOKUP(E102,PricePoint_Factors,2)*VLOOKUP(A102,MonthFactors,2)*Trend^B102*EndDec^D102</f>
        <v>402.64734253188533</v>
      </c>
      <c r="I102">
        <f t="shared" si="4"/>
        <v>11.647342531885329</v>
      </c>
      <c r="J102">
        <f t="shared" si="5"/>
        <v>135.66058805506495</v>
      </c>
    </row>
    <row r="103" spans="1:10" x14ac:dyDescent="0.2">
      <c r="A103" s="4">
        <f t="shared" si="3"/>
        <v>4</v>
      </c>
      <c r="B103" s="4">
        <v>99</v>
      </c>
      <c r="C103" s="5">
        <v>40642</v>
      </c>
      <c r="D103" s="6">
        <v>0</v>
      </c>
      <c r="E103" s="4">
        <v>7.12</v>
      </c>
      <c r="F103" s="4">
        <v>0</v>
      </c>
      <c r="G103" s="4">
        <v>362</v>
      </c>
      <c r="H103">
        <f>Constant2*Display^F103*VLOOKUP(E103,PricePoint_Factors,2)*VLOOKUP(A103,MonthFactors,2)*Trend^B103*EndDec^D103</f>
        <v>365.16198971712589</v>
      </c>
      <c r="I103">
        <f t="shared" si="4"/>
        <v>3.1619897171258913</v>
      </c>
      <c r="J103">
        <f t="shared" si="5"/>
        <v>9.9981789712098745</v>
      </c>
    </row>
    <row r="104" spans="1:10" x14ac:dyDescent="0.2">
      <c r="A104" s="4">
        <f t="shared" si="3"/>
        <v>4</v>
      </c>
      <c r="B104" s="4">
        <v>100</v>
      </c>
      <c r="C104" s="5">
        <v>40643</v>
      </c>
      <c r="D104" s="6">
        <v>0</v>
      </c>
      <c r="E104" s="4">
        <v>7.52</v>
      </c>
      <c r="F104" s="4">
        <v>0</v>
      </c>
      <c r="G104" s="4">
        <v>349</v>
      </c>
      <c r="H104">
        <f>Constant2*Display^F104*VLOOKUP(E104,PricePoint_Factors,2)*VLOOKUP(A104,MonthFactors,2)*Trend^B104*EndDec^D104</f>
        <v>348.3961973262862</v>
      </c>
      <c r="I104">
        <f t="shared" si="4"/>
        <v>-0.60380267371380114</v>
      </c>
      <c r="J104">
        <f t="shared" si="5"/>
        <v>0.36457766878393499</v>
      </c>
    </row>
    <row r="105" spans="1:10" x14ac:dyDescent="0.2">
      <c r="A105" s="4">
        <f t="shared" si="3"/>
        <v>4</v>
      </c>
      <c r="B105" s="4">
        <v>101</v>
      </c>
      <c r="C105" s="5">
        <v>40644</v>
      </c>
      <c r="D105" s="6">
        <v>0</v>
      </c>
      <c r="E105" s="4">
        <v>6.1</v>
      </c>
      <c r="F105" s="4">
        <v>0</v>
      </c>
      <c r="G105" s="4">
        <v>504</v>
      </c>
      <c r="H105">
        <f>Constant2*Display^F105*VLOOKUP(E105,PricePoint_Factors,2)*VLOOKUP(A105,MonthFactors,2)*Trend^B105*EndDec^D105</f>
        <v>491.31568604997091</v>
      </c>
      <c r="I105">
        <f t="shared" si="4"/>
        <v>-12.684313950029093</v>
      </c>
      <c r="J105">
        <f t="shared" si="5"/>
        <v>160.89182038290267</v>
      </c>
    </row>
    <row r="106" spans="1:10" x14ac:dyDescent="0.2">
      <c r="A106" s="4">
        <f t="shared" si="3"/>
        <v>4</v>
      </c>
      <c r="B106" s="4">
        <v>102</v>
      </c>
      <c r="C106" s="5">
        <v>40645</v>
      </c>
      <c r="D106" s="6">
        <v>0</v>
      </c>
      <c r="E106" s="4">
        <v>7.12</v>
      </c>
      <c r="F106" s="4">
        <v>0</v>
      </c>
      <c r="G106" s="4">
        <v>357</v>
      </c>
      <c r="H106">
        <f>Constant2*Display^F106*VLOOKUP(E106,PricePoint_Factors,2)*VLOOKUP(A106,MonthFactors,2)*Trend^B106*EndDec^D106</f>
        <v>365.31333818864704</v>
      </c>
      <c r="I106">
        <f t="shared" si="4"/>
        <v>8.3133381886470374</v>
      </c>
      <c r="J106">
        <f t="shared" si="5"/>
        <v>69.111591838817205</v>
      </c>
    </row>
    <row r="107" spans="1:10" x14ac:dyDescent="0.2">
      <c r="A107" s="4">
        <f t="shared" si="3"/>
        <v>4</v>
      </c>
      <c r="B107" s="4">
        <v>103</v>
      </c>
      <c r="C107" s="5">
        <v>40646</v>
      </c>
      <c r="D107" s="6">
        <v>0</v>
      </c>
      <c r="E107" s="4">
        <v>5.95</v>
      </c>
      <c r="F107" s="4">
        <v>0</v>
      </c>
      <c r="G107" s="4">
        <v>623</v>
      </c>
      <c r="H107">
        <f>Constant2*Display^F107*VLOOKUP(E107,PricePoint_Factors,2)*VLOOKUP(A107,MonthFactors,2)*Trend^B107*EndDec^D107</f>
        <v>624.26260571134674</v>
      </c>
      <c r="I107">
        <f t="shared" si="4"/>
        <v>1.2626057113467368</v>
      </c>
      <c r="J107">
        <f t="shared" si="5"/>
        <v>1.5941731823253993</v>
      </c>
    </row>
    <row r="108" spans="1:10" x14ac:dyDescent="0.2">
      <c r="A108" s="4">
        <f t="shared" si="3"/>
        <v>4</v>
      </c>
      <c r="B108" s="4">
        <v>104</v>
      </c>
      <c r="C108" s="5">
        <v>40647</v>
      </c>
      <c r="D108" s="6">
        <v>0</v>
      </c>
      <c r="E108" s="4">
        <v>5.95</v>
      </c>
      <c r="F108" s="4">
        <v>0</v>
      </c>
      <c r="G108" s="4">
        <v>639</v>
      </c>
      <c r="H108">
        <f>Constant2*Display^F108*VLOOKUP(E108,PricePoint_Factors,2)*VLOOKUP(A108,MonthFactors,2)*Trend^B108*EndDec^D108</f>
        <v>624.34883971495776</v>
      </c>
      <c r="I108">
        <f t="shared" si="4"/>
        <v>-14.651160285042238</v>
      </c>
      <c r="J108">
        <f t="shared" si="5"/>
        <v>214.65649769799896</v>
      </c>
    </row>
    <row r="109" spans="1:10" x14ac:dyDescent="0.2">
      <c r="A109" s="4">
        <f t="shared" si="3"/>
        <v>4</v>
      </c>
      <c r="B109" s="4">
        <v>105</v>
      </c>
      <c r="C109" s="5">
        <v>40648</v>
      </c>
      <c r="D109" s="6">
        <v>0</v>
      </c>
      <c r="E109" s="4">
        <v>6.98</v>
      </c>
      <c r="F109" s="4">
        <v>1</v>
      </c>
      <c r="G109" s="4">
        <v>533</v>
      </c>
      <c r="H109">
        <f>Constant2*Display^F109*VLOOKUP(E109,PricePoint_Factors,2)*VLOOKUP(A109,MonthFactors,2)*Trend^B109*EndDec^D109</f>
        <v>523.17092287670516</v>
      </c>
      <c r="I109">
        <f t="shared" si="4"/>
        <v>-9.8290771232948373</v>
      </c>
      <c r="J109">
        <f t="shared" si="5"/>
        <v>96.610757095677911</v>
      </c>
    </row>
    <row r="110" spans="1:10" x14ac:dyDescent="0.2">
      <c r="A110" s="4">
        <f t="shared" si="3"/>
        <v>4</v>
      </c>
      <c r="B110" s="4">
        <v>106</v>
      </c>
      <c r="C110" s="5">
        <v>40649</v>
      </c>
      <c r="D110" s="6">
        <v>0</v>
      </c>
      <c r="E110" s="4">
        <v>6.2</v>
      </c>
      <c r="F110" s="4">
        <v>0</v>
      </c>
      <c r="G110" s="4">
        <v>471</v>
      </c>
      <c r="H110">
        <f>Constant2*Display^F110*VLOOKUP(E110,PricePoint_Factors,2)*VLOOKUP(A110,MonthFactors,2)*Trend^B110*EndDec^D110</f>
        <v>481.74417550252667</v>
      </c>
      <c r="I110">
        <f t="shared" si="4"/>
        <v>10.744175502526673</v>
      </c>
      <c r="J110">
        <f t="shared" si="5"/>
        <v>115.43730722909429</v>
      </c>
    </row>
    <row r="111" spans="1:10" x14ac:dyDescent="0.2">
      <c r="A111" s="4">
        <f t="shared" si="3"/>
        <v>4</v>
      </c>
      <c r="B111" s="4">
        <v>107</v>
      </c>
      <c r="C111" s="5">
        <v>40650</v>
      </c>
      <c r="D111" s="6">
        <v>0</v>
      </c>
      <c r="E111" s="4">
        <v>5.95</v>
      </c>
      <c r="F111" s="4">
        <v>0</v>
      </c>
      <c r="G111" s="4">
        <v>614</v>
      </c>
      <c r="H111">
        <f>Constant2*Display^F111*VLOOKUP(E111,PricePoint_Factors,2)*VLOOKUP(A111,MonthFactors,2)*Trend^B111*EndDec^D111</f>
        <v>624.60761320521101</v>
      </c>
      <c r="I111">
        <f t="shared" si="4"/>
        <v>10.60761320521101</v>
      </c>
      <c r="J111">
        <f t="shared" si="5"/>
        <v>112.52145791136699</v>
      </c>
    </row>
    <row r="112" spans="1:10" x14ac:dyDescent="0.2">
      <c r="A112" s="4">
        <f t="shared" si="3"/>
        <v>4</v>
      </c>
      <c r="B112" s="4">
        <v>108</v>
      </c>
      <c r="C112" s="5">
        <v>40651</v>
      </c>
      <c r="D112" s="6">
        <v>0</v>
      </c>
      <c r="E112" s="4">
        <v>6.2</v>
      </c>
      <c r="F112" s="4">
        <v>0</v>
      </c>
      <c r="G112" s="4">
        <v>490</v>
      </c>
      <c r="H112">
        <f>Constant2*Display^F112*VLOOKUP(E112,PricePoint_Factors,2)*VLOOKUP(A112,MonthFactors,2)*Trend^B112*EndDec^D112</f>
        <v>481.87727845596856</v>
      </c>
      <c r="I112">
        <f t="shared" si="4"/>
        <v>-8.1227215440314353</v>
      </c>
      <c r="J112">
        <f t="shared" si="5"/>
        <v>65.978605281872419</v>
      </c>
    </row>
    <row r="113" spans="1:10" x14ac:dyDescent="0.2">
      <c r="A113" s="4">
        <f t="shared" si="3"/>
        <v>4</v>
      </c>
      <c r="B113" s="4">
        <v>109</v>
      </c>
      <c r="C113" s="5">
        <v>40652</v>
      </c>
      <c r="D113" s="6">
        <v>0</v>
      </c>
      <c r="E113" s="4">
        <v>6.1</v>
      </c>
      <c r="F113" s="4">
        <v>0</v>
      </c>
      <c r="G113" s="4">
        <v>481</v>
      </c>
      <c r="H113">
        <f>Constant2*Display^F113*VLOOKUP(E113,PricePoint_Factors,2)*VLOOKUP(A113,MonthFactors,2)*Trend^B113*EndDec^D113</f>
        <v>491.85890114043025</v>
      </c>
      <c r="I113">
        <f t="shared" si="4"/>
        <v>10.858901140430248</v>
      </c>
      <c r="J113">
        <f t="shared" si="5"/>
        <v>117.91573397763734</v>
      </c>
    </row>
    <row r="114" spans="1:10" x14ac:dyDescent="0.2">
      <c r="A114" s="4">
        <f t="shared" si="3"/>
        <v>4</v>
      </c>
      <c r="B114" s="4">
        <v>110</v>
      </c>
      <c r="C114" s="5">
        <v>40653</v>
      </c>
      <c r="D114" s="6">
        <v>0</v>
      </c>
      <c r="E114" s="4">
        <v>5.95</v>
      </c>
      <c r="F114" s="4">
        <v>0</v>
      </c>
      <c r="G114" s="4">
        <v>638</v>
      </c>
      <c r="H114">
        <f>Constant2*Display^F114*VLOOKUP(E114,PricePoint_Factors,2)*VLOOKUP(A114,MonthFactors,2)*Trend^B114*EndDec^D114</f>
        <v>624.86649394915787</v>
      </c>
      <c r="I114">
        <f t="shared" si="4"/>
        <v>-13.133506050842129</v>
      </c>
      <c r="J114">
        <f t="shared" si="5"/>
        <v>172.48898118750682</v>
      </c>
    </row>
    <row r="115" spans="1:10" x14ac:dyDescent="0.2">
      <c r="A115" s="4">
        <f t="shared" si="3"/>
        <v>4</v>
      </c>
      <c r="B115" s="4">
        <v>111</v>
      </c>
      <c r="C115" s="5">
        <v>40654</v>
      </c>
      <c r="D115" s="6">
        <v>0</v>
      </c>
      <c r="E115" s="4">
        <v>7.32</v>
      </c>
      <c r="F115" s="4">
        <v>0</v>
      </c>
      <c r="G115" s="4">
        <v>362</v>
      </c>
      <c r="H115">
        <f>Constant2*Display^F115*VLOOKUP(E115,PricePoint_Factors,2)*VLOOKUP(A115,MonthFactors,2)*Trend^B115*EndDec^D115</f>
        <v>357.3356637298956</v>
      </c>
      <c r="I115">
        <f t="shared" si="4"/>
        <v>-4.6643362701043998</v>
      </c>
      <c r="J115">
        <f t="shared" si="5"/>
        <v>21.756032840611425</v>
      </c>
    </row>
    <row r="116" spans="1:10" x14ac:dyDescent="0.2">
      <c r="A116" s="4">
        <f t="shared" si="3"/>
        <v>4</v>
      </c>
      <c r="B116" s="4">
        <v>112</v>
      </c>
      <c r="C116" s="5">
        <v>40655</v>
      </c>
      <c r="D116" s="6">
        <v>0</v>
      </c>
      <c r="E116" s="4">
        <v>7.12</v>
      </c>
      <c r="F116" s="4">
        <v>0</v>
      </c>
      <c r="G116" s="4">
        <v>362</v>
      </c>
      <c r="H116">
        <f>Constant2*Display^F116*VLOOKUP(E116,PricePoint_Factors,2)*VLOOKUP(A116,MonthFactors,2)*Trend^B116*EndDec^D116</f>
        <v>365.818286284804</v>
      </c>
      <c r="I116">
        <f t="shared" si="4"/>
        <v>3.8182862848040031</v>
      </c>
      <c r="J116">
        <f t="shared" si="5"/>
        <v>14.579310152722357</v>
      </c>
    </row>
    <row r="117" spans="1:10" x14ac:dyDescent="0.2">
      <c r="A117" s="4">
        <f t="shared" si="3"/>
        <v>4</v>
      </c>
      <c r="B117" s="4">
        <v>113</v>
      </c>
      <c r="C117" s="5">
        <v>40656</v>
      </c>
      <c r="D117" s="6">
        <v>0</v>
      </c>
      <c r="E117" s="4">
        <v>5.95</v>
      </c>
      <c r="F117" s="4">
        <v>0</v>
      </c>
      <c r="G117" s="4">
        <v>638</v>
      </c>
      <c r="H117">
        <f>Constant2*Display^F117*VLOOKUP(E117,PricePoint_Factors,2)*VLOOKUP(A117,MonthFactors,2)*Trend^B117*EndDec^D117</f>
        <v>625.12548199125195</v>
      </c>
      <c r="I117">
        <f t="shared" si="4"/>
        <v>-12.874518008748055</v>
      </c>
      <c r="J117">
        <f t="shared" si="5"/>
        <v>165.75321395757797</v>
      </c>
    </row>
    <row r="118" spans="1:10" x14ac:dyDescent="0.2">
      <c r="A118" s="4">
        <f t="shared" si="3"/>
        <v>4</v>
      </c>
      <c r="B118" s="4">
        <v>114</v>
      </c>
      <c r="C118" s="5">
        <v>40657</v>
      </c>
      <c r="D118" s="6">
        <v>0</v>
      </c>
      <c r="E118" s="4">
        <v>7.12</v>
      </c>
      <c r="F118" s="4">
        <v>1</v>
      </c>
      <c r="G118" s="4">
        <v>412</v>
      </c>
      <c r="H118">
        <f>Constant2*Display^F118*VLOOKUP(E118,PricePoint_Factors,2)*VLOOKUP(A118,MonthFactors,2)*Trend^B118*EndDec^D118</f>
        <v>403.53819553399956</v>
      </c>
      <c r="I118">
        <f t="shared" si="4"/>
        <v>-8.4618044660004443</v>
      </c>
      <c r="J118">
        <f t="shared" si="5"/>
        <v>71.602134820825071</v>
      </c>
    </row>
    <row r="119" spans="1:10" x14ac:dyDescent="0.2">
      <c r="A119" s="4">
        <f t="shared" si="3"/>
        <v>4</v>
      </c>
      <c r="B119" s="4">
        <v>115</v>
      </c>
      <c r="C119" s="5">
        <v>40658</v>
      </c>
      <c r="D119" s="6">
        <v>0</v>
      </c>
      <c r="E119" s="4">
        <v>6.1</v>
      </c>
      <c r="F119" s="4">
        <v>0</v>
      </c>
      <c r="G119" s="4">
        <v>486</v>
      </c>
      <c r="H119">
        <f>Constant2*Display^F119*VLOOKUP(E119,PricePoint_Factors,2)*VLOOKUP(A119,MonthFactors,2)*Trend^B119*EndDec^D119</f>
        <v>492.26670656363018</v>
      </c>
      <c r="I119">
        <f t="shared" si="4"/>
        <v>6.26670656363018</v>
      </c>
      <c r="J119">
        <f t="shared" si="5"/>
        <v>39.271611154645576</v>
      </c>
    </row>
    <row r="120" spans="1:10" x14ac:dyDescent="0.2">
      <c r="A120" s="4">
        <f t="shared" si="3"/>
        <v>4</v>
      </c>
      <c r="B120" s="4">
        <v>116</v>
      </c>
      <c r="C120" s="5">
        <v>40659</v>
      </c>
      <c r="D120" s="6">
        <v>0</v>
      </c>
      <c r="E120" s="4">
        <v>7.52</v>
      </c>
      <c r="F120" s="4">
        <v>0</v>
      </c>
      <c r="G120" s="4">
        <v>353</v>
      </c>
      <c r="H120">
        <f>Constant2*Display^F120*VLOOKUP(E120,PricePoint_Factors,2)*VLOOKUP(A120,MonthFactors,2)*Trend^B120*EndDec^D120</f>
        <v>349.16702024135049</v>
      </c>
      <c r="I120">
        <f t="shared" si="4"/>
        <v>-3.8329797586495147</v>
      </c>
      <c r="J120">
        <f t="shared" si="5"/>
        <v>14.691733830216892</v>
      </c>
    </row>
    <row r="121" spans="1:10" x14ac:dyDescent="0.2">
      <c r="A121" s="4">
        <f t="shared" si="3"/>
        <v>4</v>
      </c>
      <c r="B121" s="4">
        <v>117</v>
      </c>
      <c r="C121" s="5">
        <v>40660</v>
      </c>
      <c r="D121" s="6">
        <v>0</v>
      </c>
      <c r="E121" s="4">
        <v>7.12</v>
      </c>
      <c r="F121" s="4">
        <v>1</v>
      </c>
      <c r="G121" s="4">
        <v>392</v>
      </c>
      <c r="H121">
        <f>Constant2*Display^F121*VLOOKUP(E121,PricePoint_Factors,2)*VLOOKUP(A121,MonthFactors,2)*Trend^B121*EndDec^D121</f>
        <v>403.70544976859782</v>
      </c>
      <c r="I121">
        <f t="shared" si="4"/>
        <v>11.705449768597816</v>
      </c>
      <c r="J121">
        <f t="shared" si="5"/>
        <v>137.01755428516668</v>
      </c>
    </row>
    <row r="122" spans="1:10" x14ac:dyDescent="0.2">
      <c r="A122" s="4">
        <f t="shared" si="3"/>
        <v>4</v>
      </c>
      <c r="B122" s="4">
        <v>118</v>
      </c>
      <c r="C122" s="5">
        <v>40661</v>
      </c>
      <c r="D122" s="6">
        <v>0</v>
      </c>
      <c r="E122" s="4">
        <v>5.95</v>
      </c>
      <c r="F122" s="4">
        <v>0</v>
      </c>
      <c r="G122" s="4">
        <v>634</v>
      </c>
      <c r="H122">
        <f>Constant2*Display^F122*VLOOKUP(E122,PricePoint_Factors,2)*VLOOKUP(A122,MonthFactors,2)*Trend^B122*EndDec^D122</f>
        <v>625.55736728919828</v>
      </c>
      <c r="I122">
        <f t="shared" si="4"/>
        <v>-8.4426327108017176</v>
      </c>
      <c r="J122">
        <f t="shared" si="5"/>
        <v>71.278047089499154</v>
      </c>
    </row>
    <row r="123" spans="1:10" x14ac:dyDescent="0.2">
      <c r="A123" s="4">
        <f t="shared" si="3"/>
        <v>4</v>
      </c>
      <c r="B123" s="4">
        <v>119</v>
      </c>
      <c r="C123" s="5">
        <v>40662</v>
      </c>
      <c r="D123" s="6">
        <v>0</v>
      </c>
      <c r="E123" s="4">
        <v>5.95</v>
      </c>
      <c r="F123" s="4">
        <v>0</v>
      </c>
      <c r="G123" s="4">
        <v>609</v>
      </c>
      <c r="H123">
        <f>Constant2*Display^F123*VLOOKUP(E123,PricePoint_Factors,2)*VLOOKUP(A123,MonthFactors,2)*Trend^B123*EndDec^D123</f>
        <v>625.64378014778697</v>
      </c>
      <c r="I123">
        <f t="shared" si="4"/>
        <v>16.64378014778697</v>
      </c>
      <c r="J123">
        <f t="shared" si="5"/>
        <v>277.01541760786762</v>
      </c>
    </row>
    <row r="124" spans="1:10" x14ac:dyDescent="0.2">
      <c r="A124" s="4">
        <f t="shared" si="3"/>
        <v>4</v>
      </c>
      <c r="B124" s="4">
        <v>120</v>
      </c>
      <c r="C124" s="5">
        <v>40663</v>
      </c>
      <c r="D124" s="6">
        <v>0</v>
      </c>
      <c r="E124" s="4">
        <v>6.2</v>
      </c>
      <c r="F124" s="4">
        <v>0</v>
      </c>
      <c r="G124" s="4">
        <v>494</v>
      </c>
      <c r="H124">
        <f>Constant2*Display^F124*VLOOKUP(E124,PricePoint_Factors,2)*VLOOKUP(A124,MonthFactors,2)*Trend^B124*EndDec^D124</f>
        <v>482.67666881842746</v>
      </c>
      <c r="I124">
        <f t="shared" si="4"/>
        <v>-11.323331181572541</v>
      </c>
      <c r="J124">
        <f t="shared" si="5"/>
        <v>128.21782904757302</v>
      </c>
    </row>
    <row r="125" spans="1:10" x14ac:dyDescent="0.2">
      <c r="A125" s="4">
        <f t="shared" si="3"/>
        <v>5</v>
      </c>
      <c r="B125" s="4">
        <v>121</v>
      </c>
      <c r="C125" s="5">
        <v>40664</v>
      </c>
      <c r="D125" s="6">
        <v>0</v>
      </c>
      <c r="E125" s="4">
        <v>5.95</v>
      </c>
      <c r="F125" s="4">
        <v>0</v>
      </c>
      <c r="G125" s="4">
        <v>695</v>
      </c>
      <c r="H125">
        <f>Constant2*Display^F125*VLOOKUP(E125,PricePoint_Factors,2)*VLOOKUP(A125,MonthFactors,2)*Trend^B125*EndDec^D125</f>
        <v>712.57914492317059</v>
      </c>
      <c r="I125">
        <f t="shared" si="4"/>
        <v>17.579144923170588</v>
      </c>
      <c r="J125">
        <f t="shared" si="5"/>
        <v>309.02633622983427</v>
      </c>
    </row>
    <row r="126" spans="1:10" x14ac:dyDescent="0.2">
      <c r="A126" s="4">
        <f t="shared" si="3"/>
        <v>5</v>
      </c>
      <c r="B126" s="4">
        <v>122</v>
      </c>
      <c r="C126" s="5">
        <v>40665</v>
      </c>
      <c r="D126" s="6">
        <v>0</v>
      </c>
      <c r="E126" s="4">
        <v>5.95</v>
      </c>
      <c r="F126" s="4">
        <v>0</v>
      </c>
      <c r="G126" s="4">
        <v>731</v>
      </c>
      <c r="H126">
        <f>Constant2*Display^F126*VLOOKUP(E126,PricePoint_Factors,2)*VLOOKUP(A126,MonthFactors,2)*Trend^B126*EndDec^D126</f>
        <v>712.67757874251845</v>
      </c>
      <c r="I126">
        <f t="shared" si="4"/>
        <v>-18.322421257481551</v>
      </c>
      <c r="J126">
        <f t="shared" si="5"/>
        <v>335.7111207366118</v>
      </c>
    </row>
    <row r="127" spans="1:10" x14ac:dyDescent="0.2">
      <c r="A127" s="4">
        <f t="shared" si="3"/>
        <v>5</v>
      </c>
      <c r="B127" s="4">
        <v>123</v>
      </c>
      <c r="C127" s="5">
        <v>40666</v>
      </c>
      <c r="D127" s="6">
        <v>0</v>
      </c>
      <c r="E127" s="4">
        <v>7.52</v>
      </c>
      <c r="F127" s="4">
        <v>0</v>
      </c>
      <c r="G127" s="4">
        <v>408</v>
      </c>
      <c r="H127">
        <f>Constant2*Display^F127*VLOOKUP(E127,PricePoint_Factors,2)*VLOOKUP(A127,MonthFactors,2)*Trend^B127*EndDec^D127</f>
        <v>397.95973574813598</v>
      </c>
      <c r="I127">
        <f t="shared" si="4"/>
        <v>-10.040264251864016</v>
      </c>
      <c r="J127">
        <f t="shared" si="5"/>
        <v>100.8069062472585</v>
      </c>
    </row>
    <row r="128" spans="1:10" x14ac:dyDescent="0.2">
      <c r="A128" s="4">
        <f t="shared" si="3"/>
        <v>5</v>
      </c>
      <c r="B128" s="4">
        <v>124</v>
      </c>
      <c r="C128" s="5">
        <v>40667</v>
      </c>
      <c r="D128" s="6">
        <v>0</v>
      </c>
      <c r="E128" s="4">
        <v>6.98</v>
      </c>
      <c r="F128" s="4">
        <v>1</v>
      </c>
      <c r="G128" s="4">
        <v>606</v>
      </c>
      <c r="H128">
        <f>Constant2*Display^F128*VLOOKUP(E128,PricePoint_Factors,2)*VLOOKUP(A128,MonthFactors,2)*Trend^B128*EndDec^D128</f>
        <v>597.26817395924957</v>
      </c>
      <c r="I128">
        <f t="shared" si="4"/>
        <v>-8.731826040750434</v>
      </c>
      <c r="J128">
        <f t="shared" si="5"/>
        <v>76.244786005927395</v>
      </c>
    </row>
    <row r="129" spans="1:10" x14ac:dyDescent="0.2">
      <c r="A129" s="4">
        <f t="shared" si="3"/>
        <v>5</v>
      </c>
      <c r="B129" s="4">
        <v>125</v>
      </c>
      <c r="C129" s="5">
        <v>40668</v>
      </c>
      <c r="D129" s="6">
        <v>0</v>
      </c>
      <c r="E129" s="4">
        <v>5.95</v>
      </c>
      <c r="F129" s="4">
        <v>0</v>
      </c>
      <c r="G129" s="4">
        <v>692</v>
      </c>
      <c r="H129">
        <f>Constant2*Display^F129*VLOOKUP(E129,PricePoint_Factors,2)*VLOOKUP(A129,MonthFactors,2)*Trend^B129*EndDec^D129</f>
        <v>712.97296179241812</v>
      </c>
      <c r="I129">
        <f t="shared" si="4"/>
        <v>20.972961792418118</v>
      </c>
      <c r="J129">
        <f t="shared" si="5"/>
        <v>439.86512634623023</v>
      </c>
    </row>
    <row r="130" spans="1:10" x14ac:dyDescent="0.2">
      <c r="A130" s="4">
        <f t="shared" si="3"/>
        <v>5</v>
      </c>
      <c r="B130" s="4">
        <v>126</v>
      </c>
      <c r="C130" s="5">
        <v>40669</v>
      </c>
      <c r="D130" s="6">
        <v>0</v>
      </c>
      <c r="E130" s="4">
        <v>6.1</v>
      </c>
      <c r="F130" s="4">
        <v>0</v>
      </c>
      <c r="G130" s="4">
        <v>550</v>
      </c>
      <c r="H130">
        <f>Constant2*Display^F130*VLOOKUP(E130,PricePoint_Factors,2)*VLOOKUP(A130,MonthFactors,2)*Trend^B130*EndDec^D130</f>
        <v>561.36629541509376</v>
      </c>
      <c r="I130">
        <f t="shared" si="4"/>
        <v>11.366295415093759</v>
      </c>
      <c r="J130">
        <f t="shared" si="5"/>
        <v>129.19267146318143</v>
      </c>
    </row>
    <row r="131" spans="1:10" x14ac:dyDescent="0.2">
      <c r="A131" s="4">
        <f t="shared" si="3"/>
        <v>5</v>
      </c>
      <c r="B131" s="4">
        <v>127</v>
      </c>
      <c r="C131" s="5">
        <v>40670</v>
      </c>
      <c r="D131" s="6">
        <v>0</v>
      </c>
      <c r="E131" s="4">
        <v>7.52</v>
      </c>
      <c r="F131" s="4">
        <v>1</v>
      </c>
      <c r="G131" s="4">
        <v>425</v>
      </c>
      <c r="H131">
        <f>Constant2*Display^F131*VLOOKUP(E131,PricePoint_Factors,2)*VLOOKUP(A131,MonthFactors,2)*Trend^B131*EndDec^D131</f>
        <v>439.11507502728512</v>
      </c>
      <c r="I131">
        <f t="shared" si="4"/>
        <v>14.115075027285116</v>
      </c>
      <c r="J131">
        <f t="shared" si="5"/>
        <v>199.23534302588791</v>
      </c>
    </row>
    <row r="132" spans="1:10" x14ac:dyDescent="0.2">
      <c r="A132" s="4">
        <f t="shared" si="3"/>
        <v>5</v>
      </c>
      <c r="B132" s="4">
        <v>128</v>
      </c>
      <c r="C132" s="5">
        <v>40671</v>
      </c>
      <c r="D132" s="6">
        <v>0</v>
      </c>
      <c r="E132" s="4">
        <v>6.98</v>
      </c>
      <c r="F132" s="4">
        <v>1</v>
      </c>
      <c r="G132" s="4">
        <v>585</v>
      </c>
      <c r="H132">
        <f>Constant2*Display^F132*VLOOKUP(E132,PricePoint_Factors,2)*VLOOKUP(A132,MonthFactors,2)*Trend^B132*EndDec^D132</f>
        <v>597.59826260139664</v>
      </c>
      <c r="I132">
        <f t="shared" si="4"/>
        <v>12.598262601396641</v>
      </c>
      <c r="J132">
        <f t="shared" si="5"/>
        <v>158.71622057374927</v>
      </c>
    </row>
    <row r="133" spans="1:10" x14ac:dyDescent="0.2">
      <c r="A133" s="4">
        <f t="shared" si="3"/>
        <v>5</v>
      </c>
      <c r="B133" s="4">
        <v>129</v>
      </c>
      <c r="C133" s="5">
        <v>40672</v>
      </c>
      <c r="D133" s="6">
        <v>0</v>
      </c>
      <c r="E133" s="4">
        <v>6.2</v>
      </c>
      <c r="F133" s="4">
        <v>0</v>
      </c>
      <c r="G133" s="4">
        <v>545</v>
      </c>
      <c r="H133">
        <f>Constant2*Display^F133*VLOOKUP(E133,PricePoint_Factors,2)*VLOOKUP(A133,MonthFactors,2)*Trend^B133*EndDec^D133</f>
        <v>550.27806345900194</v>
      </c>
      <c r="I133">
        <f t="shared" si="4"/>
        <v>5.2780634590019417</v>
      </c>
      <c r="J133">
        <f t="shared" si="5"/>
        <v>27.857953877251543</v>
      </c>
    </row>
    <row r="134" spans="1:10" x14ac:dyDescent="0.2">
      <c r="A134" s="4">
        <f t="shared" ref="A134:A197" si="6">MONTH(C134)</f>
        <v>5</v>
      </c>
      <c r="B134" s="4">
        <v>130</v>
      </c>
      <c r="C134" s="5">
        <v>40673</v>
      </c>
      <c r="D134" s="6">
        <v>0</v>
      </c>
      <c r="E134" s="4">
        <v>6.98</v>
      </c>
      <c r="F134" s="4">
        <v>0</v>
      </c>
      <c r="G134" s="4">
        <v>546</v>
      </c>
      <c r="H134">
        <f>Constant2*Display^F134*VLOOKUP(E134,PricePoint_Factors,2)*VLOOKUP(A134,MonthFactors,2)*Trend^B134*EndDec^D134</f>
        <v>542.03838429496454</v>
      </c>
      <c r="I134">
        <f t="shared" ref="I134:I197" si="7">H134-G134</f>
        <v>-3.9616157050354559</v>
      </c>
      <c r="J134">
        <f t="shared" ref="J134:J197" si="8">I134^2</f>
        <v>15.694398994383572</v>
      </c>
    </row>
    <row r="135" spans="1:10" x14ac:dyDescent="0.2">
      <c r="A135" s="4">
        <f t="shared" si="6"/>
        <v>5</v>
      </c>
      <c r="B135" s="4">
        <v>131</v>
      </c>
      <c r="C135" s="5">
        <v>40674</v>
      </c>
      <c r="D135" s="6">
        <v>0</v>
      </c>
      <c r="E135" s="4">
        <v>7.12</v>
      </c>
      <c r="F135" s="4">
        <v>0</v>
      </c>
      <c r="G135" s="4">
        <v>416</v>
      </c>
      <c r="H135">
        <f>Constant2*Display^F135*VLOOKUP(E135,PricePoint_Factors,2)*VLOOKUP(A135,MonthFactors,2)*Trend^B135*EndDec^D135</f>
        <v>417.62951703972738</v>
      </c>
      <c r="I135">
        <f t="shared" si="7"/>
        <v>1.629517039727375</v>
      </c>
      <c r="J135">
        <f t="shared" si="8"/>
        <v>2.6553257827618677</v>
      </c>
    </row>
    <row r="136" spans="1:10" x14ac:dyDescent="0.2">
      <c r="A136" s="4">
        <f t="shared" si="6"/>
        <v>5</v>
      </c>
      <c r="B136" s="4">
        <v>132</v>
      </c>
      <c r="C136" s="5">
        <v>40675</v>
      </c>
      <c r="D136" s="6">
        <v>0</v>
      </c>
      <c r="E136" s="4">
        <v>7.32</v>
      </c>
      <c r="F136" s="4">
        <v>1</v>
      </c>
      <c r="G136" s="4">
        <v>444</v>
      </c>
      <c r="H136">
        <f>Constant2*Display^F136*VLOOKUP(E136,PricePoint_Factors,2)*VLOOKUP(A136,MonthFactors,2)*Trend^B136*EndDec^D136</f>
        <v>450.00918150185652</v>
      </c>
      <c r="I136">
        <f t="shared" si="7"/>
        <v>6.0091815018565171</v>
      </c>
      <c r="J136">
        <f t="shared" si="8"/>
        <v>36.110262322254549</v>
      </c>
    </row>
    <row r="137" spans="1:10" x14ac:dyDescent="0.2">
      <c r="A137" s="4">
        <f t="shared" si="6"/>
        <v>5</v>
      </c>
      <c r="B137" s="4">
        <v>133</v>
      </c>
      <c r="C137" s="5">
        <v>40676</v>
      </c>
      <c r="D137" s="6">
        <v>0</v>
      </c>
      <c r="E137" s="4">
        <v>7.32</v>
      </c>
      <c r="F137" s="4">
        <v>0</v>
      </c>
      <c r="G137" s="4">
        <v>407</v>
      </c>
      <c r="H137">
        <f>Constant2*Display^F137*VLOOKUP(E137,PricePoint_Factors,2)*VLOOKUP(A137,MonthFactors,2)*Trend^B137*EndDec^D137</f>
        <v>408.11457260563014</v>
      </c>
      <c r="I137">
        <f t="shared" si="7"/>
        <v>1.1145726056301442</v>
      </c>
      <c r="J137">
        <f t="shared" si="8"/>
        <v>1.2422720932211688</v>
      </c>
    </row>
    <row r="138" spans="1:10" x14ac:dyDescent="0.2">
      <c r="A138" s="4">
        <f t="shared" si="6"/>
        <v>5</v>
      </c>
      <c r="B138" s="4">
        <v>134</v>
      </c>
      <c r="C138" s="5">
        <v>40677</v>
      </c>
      <c r="D138" s="6">
        <v>0</v>
      </c>
      <c r="E138" s="4">
        <v>6.98</v>
      </c>
      <c r="F138" s="4">
        <v>0</v>
      </c>
      <c r="G138" s="4">
        <v>539</v>
      </c>
      <c r="H138">
        <f>Constant2*Display^F138*VLOOKUP(E138,PricePoint_Factors,2)*VLOOKUP(A138,MonthFactors,2)*Trend^B138*EndDec^D138</f>
        <v>542.33794941841222</v>
      </c>
      <c r="I138">
        <f t="shared" si="7"/>
        <v>3.3379494184122223</v>
      </c>
      <c r="J138">
        <f t="shared" si="8"/>
        <v>11.141906319878492</v>
      </c>
    </row>
    <row r="139" spans="1:10" x14ac:dyDescent="0.2">
      <c r="A139" s="4">
        <f t="shared" si="6"/>
        <v>5</v>
      </c>
      <c r="B139" s="4">
        <v>135</v>
      </c>
      <c r="C139" s="5">
        <v>40678</v>
      </c>
      <c r="D139" s="6">
        <v>0</v>
      </c>
      <c r="E139" s="4">
        <v>5.95</v>
      </c>
      <c r="F139" s="4">
        <v>0</v>
      </c>
      <c r="G139" s="4">
        <v>721</v>
      </c>
      <c r="H139">
        <f>Constant2*Display^F139*VLOOKUP(E139,PricePoint_Factors,2)*VLOOKUP(A139,MonthFactors,2)*Trend^B139*EndDec^D139</f>
        <v>713.95845644052918</v>
      </c>
      <c r="I139">
        <f t="shared" si="7"/>
        <v>-7.0415435594708242</v>
      </c>
      <c r="J139">
        <f t="shared" si="8"/>
        <v>49.583335699925044</v>
      </c>
    </row>
    <row r="140" spans="1:10" x14ac:dyDescent="0.2">
      <c r="A140" s="4">
        <f t="shared" si="6"/>
        <v>5</v>
      </c>
      <c r="B140" s="4">
        <v>136</v>
      </c>
      <c r="C140" s="5">
        <v>40679</v>
      </c>
      <c r="D140" s="6">
        <v>0</v>
      </c>
      <c r="E140" s="4">
        <v>6.2</v>
      </c>
      <c r="F140" s="4">
        <v>0</v>
      </c>
      <c r="G140" s="4">
        <v>556</v>
      </c>
      <c r="H140">
        <f>Constant2*Display^F140*VLOOKUP(E140,PricePoint_Factors,2)*VLOOKUP(A140,MonthFactors,2)*Trend^B140*EndDec^D140</f>
        <v>550.81038182471548</v>
      </c>
      <c r="I140">
        <f t="shared" si="7"/>
        <v>-5.1896181752845223</v>
      </c>
      <c r="J140">
        <f t="shared" si="8"/>
        <v>26.932136805243456</v>
      </c>
    </row>
    <row r="141" spans="1:10" x14ac:dyDescent="0.2">
      <c r="A141" s="4">
        <f t="shared" si="6"/>
        <v>5</v>
      </c>
      <c r="B141" s="4">
        <v>137</v>
      </c>
      <c r="C141" s="5">
        <v>40680</v>
      </c>
      <c r="D141" s="6">
        <v>0</v>
      </c>
      <c r="E141" s="4">
        <v>7.52</v>
      </c>
      <c r="F141" s="4">
        <v>0</v>
      </c>
      <c r="G141" s="4">
        <v>388</v>
      </c>
      <c r="H141">
        <f>Constant2*Display^F141*VLOOKUP(E141,PricePoint_Factors,2)*VLOOKUP(A141,MonthFactors,2)*Trend^B141*EndDec^D141</f>
        <v>398.73005080839721</v>
      </c>
      <c r="I141">
        <f t="shared" si="7"/>
        <v>10.730050808397209</v>
      </c>
      <c r="J141">
        <f t="shared" si="8"/>
        <v>115.1339903507856</v>
      </c>
    </row>
    <row r="142" spans="1:10" x14ac:dyDescent="0.2">
      <c r="A142" s="4">
        <f t="shared" si="6"/>
        <v>5</v>
      </c>
      <c r="B142" s="4">
        <v>138</v>
      </c>
      <c r="C142" s="5">
        <v>40681</v>
      </c>
      <c r="D142" s="6">
        <v>0</v>
      </c>
      <c r="E142" s="4">
        <v>5.95</v>
      </c>
      <c r="F142" s="4">
        <v>1</v>
      </c>
      <c r="G142" s="4">
        <v>805</v>
      </c>
      <c r="H142">
        <f>Constant2*Display^F142*VLOOKUP(E142,PricePoint_Factors,2)*VLOOKUP(A142,MonthFactors,2)*Trend^B142*EndDec^D142</f>
        <v>787.68425935847506</v>
      </c>
      <c r="I142">
        <f t="shared" si="7"/>
        <v>-17.31574064152494</v>
      </c>
      <c r="J142">
        <f t="shared" si="8"/>
        <v>299.83487396455854</v>
      </c>
    </row>
    <row r="143" spans="1:10" x14ac:dyDescent="0.2">
      <c r="A143" s="4">
        <f t="shared" si="6"/>
        <v>5</v>
      </c>
      <c r="B143" s="4">
        <v>139</v>
      </c>
      <c r="C143" s="5">
        <v>40682</v>
      </c>
      <c r="D143" s="6">
        <v>0</v>
      </c>
      <c r="E143" s="4">
        <v>7.32</v>
      </c>
      <c r="F143" s="4">
        <v>0</v>
      </c>
      <c r="G143" s="4">
        <v>407</v>
      </c>
      <c r="H143">
        <f>Constant2*Display^F143*VLOOKUP(E143,PricePoint_Factors,2)*VLOOKUP(A143,MonthFactors,2)*Trend^B143*EndDec^D143</f>
        <v>408.45294471927826</v>
      </c>
      <c r="I143">
        <f t="shared" si="7"/>
        <v>1.4529447192782641</v>
      </c>
      <c r="J143">
        <f t="shared" si="8"/>
        <v>2.1110483572785936</v>
      </c>
    </row>
    <row r="144" spans="1:10" x14ac:dyDescent="0.2">
      <c r="A144" s="4">
        <f t="shared" si="6"/>
        <v>5</v>
      </c>
      <c r="B144" s="4">
        <v>140</v>
      </c>
      <c r="C144" s="5">
        <v>40683</v>
      </c>
      <c r="D144" s="6">
        <v>0</v>
      </c>
      <c r="E144" s="4">
        <v>5.95</v>
      </c>
      <c r="F144" s="4">
        <v>0</v>
      </c>
      <c r="G144" s="4">
        <v>726</v>
      </c>
      <c r="H144">
        <f>Constant2*Display^F144*VLOOKUP(E144,PricePoint_Factors,2)*VLOOKUP(A144,MonthFactors,2)*Trend^B144*EndDec^D144</f>
        <v>714.45171446562028</v>
      </c>
      <c r="I144">
        <f t="shared" si="7"/>
        <v>-11.548285534379716</v>
      </c>
      <c r="J144">
        <f t="shared" si="8"/>
        <v>133.36289878356379</v>
      </c>
    </row>
    <row r="145" spans="1:10" x14ac:dyDescent="0.2">
      <c r="A145" s="4">
        <f t="shared" si="6"/>
        <v>5</v>
      </c>
      <c r="B145" s="4">
        <v>141</v>
      </c>
      <c r="C145" s="5">
        <v>40684</v>
      </c>
      <c r="D145" s="6">
        <v>0</v>
      </c>
      <c r="E145" s="4">
        <v>7.12</v>
      </c>
      <c r="F145" s="4">
        <v>1</v>
      </c>
      <c r="G145" s="4">
        <v>468</v>
      </c>
      <c r="H145">
        <f>Constant2*Display^F145*VLOOKUP(E145,PricePoint_Factors,2)*VLOOKUP(A145,MonthFactors,2)*Trend^B145*EndDec^D145</f>
        <v>461.20109315214785</v>
      </c>
      <c r="I145">
        <f t="shared" si="7"/>
        <v>-6.7989068478521517</v>
      </c>
      <c r="J145">
        <f t="shared" si="8"/>
        <v>46.225134325770881</v>
      </c>
    </row>
    <row r="146" spans="1:10" x14ac:dyDescent="0.2">
      <c r="A146" s="4">
        <f t="shared" si="6"/>
        <v>5</v>
      </c>
      <c r="B146" s="4">
        <v>142</v>
      </c>
      <c r="C146" s="5">
        <v>40685</v>
      </c>
      <c r="D146" s="6">
        <v>0</v>
      </c>
      <c r="E146" s="4">
        <v>7.32</v>
      </c>
      <c r="F146" s="4">
        <v>0</v>
      </c>
      <c r="G146" s="4">
        <v>416</v>
      </c>
      <c r="H146">
        <f>Constant2*Display^F146*VLOOKUP(E146,PricePoint_Factors,2)*VLOOKUP(A146,MonthFactors,2)*Trend^B146*EndDec^D146</f>
        <v>408.62223596703234</v>
      </c>
      <c r="I146">
        <f t="shared" si="7"/>
        <v>-7.3777640329676615</v>
      </c>
      <c r="J146">
        <f t="shared" si="8"/>
        <v>54.431402126151255</v>
      </c>
    </row>
    <row r="147" spans="1:10" x14ac:dyDescent="0.2">
      <c r="A147" s="4">
        <f t="shared" si="6"/>
        <v>5</v>
      </c>
      <c r="B147" s="4">
        <v>143</v>
      </c>
      <c r="C147" s="5">
        <v>40686</v>
      </c>
      <c r="D147" s="6">
        <v>0</v>
      </c>
      <c r="E147" s="4">
        <v>6.98</v>
      </c>
      <c r="F147" s="4">
        <v>0</v>
      </c>
      <c r="G147" s="4">
        <v>527</v>
      </c>
      <c r="H147">
        <f>Constant2*Display^F147*VLOOKUP(E147,PricePoint_Factors,2)*VLOOKUP(A147,MonthFactors,2)*Trend^B147*EndDec^D147</f>
        <v>543.01257641019015</v>
      </c>
      <c r="I147">
        <f t="shared" si="7"/>
        <v>16.01257641019015</v>
      </c>
      <c r="J147">
        <f t="shared" si="8"/>
        <v>256.40260329217807</v>
      </c>
    </row>
    <row r="148" spans="1:10" x14ac:dyDescent="0.2">
      <c r="A148" s="4">
        <f t="shared" si="6"/>
        <v>5</v>
      </c>
      <c r="B148" s="4">
        <v>144</v>
      </c>
      <c r="C148" s="5">
        <v>40687</v>
      </c>
      <c r="D148" s="6">
        <v>0</v>
      </c>
      <c r="E148" s="4">
        <v>6.2</v>
      </c>
      <c r="F148" s="4">
        <v>0</v>
      </c>
      <c r="G148" s="4">
        <v>536</v>
      </c>
      <c r="H148">
        <f>Constant2*Display^F148*VLOOKUP(E148,PricePoint_Factors,2)*VLOOKUP(A148,MonthFactors,2)*Trend^B148*EndDec^D148</f>
        <v>551.41937624497189</v>
      </c>
      <c r="I148">
        <f t="shared" si="7"/>
        <v>15.419376244971886</v>
      </c>
      <c r="J148">
        <f t="shared" si="8"/>
        <v>237.7571637840033</v>
      </c>
    </row>
    <row r="149" spans="1:10" x14ac:dyDescent="0.2">
      <c r="A149" s="4">
        <f t="shared" si="6"/>
        <v>5</v>
      </c>
      <c r="B149" s="4">
        <v>145</v>
      </c>
      <c r="C149" s="5">
        <v>40688</v>
      </c>
      <c r="D149" s="6">
        <v>0</v>
      </c>
      <c r="E149" s="4">
        <v>7.12</v>
      </c>
      <c r="F149" s="4">
        <v>0</v>
      </c>
      <c r="G149" s="4">
        <v>407</v>
      </c>
      <c r="H149">
        <f>Constant2*Display^F149*VLOOKUP(E149,PricePoint_Factors,2)*VLOOKUP(A149,MonthFactors,2)*Trend^B149*EndDec^D149</f>
        <v>418.43790612456928</v>
      </c>
      <c r="I149">
        <f t="shared" si="7"/>
        <v>11.437906124569281</v>
      </c>
      <c r="J149">
        <f t="shared" si="8"/>
        <v>130.82569651445948</v>
      </c>
    </row>
    <row r="150" spans="1:10" x14ac:dyDescent="0.2">
      <c r="A150" s="4">
        <f t="shared" si="6"/>
        <v>5</v>
      </c>
      <c r="B150" s="4">
        <v>146</v>
      </c>
      <c r="C150" s="5">
        <v>40689</v>
      </c>
      <c r="D150" s="6">
        <v>0</v>
      </c>
      <c r="E150" s="4">
        <v>7.32</v>
      </c>
      <c r="F150" s="4">
        <v>0</v>
      </c>
      <c r="G150" s="4">
        <v>416</v>
      </c>
      <c r="H150">
        <f>Constant2*Display^F150*VLOOKUP(E150,PricePoint_Factors,2)*VLOOKUP(A150,MonthFactors,2)*Trend^B150*EndDec^D150</f>
        <v>408.84806678290744</v>
      </c>
      <c r="I150">
        <f t="shared" si="7"/>
        <v>-7.1519332170925622</v>
      </c>
      <c r="J150">
        <f t="shared" si="8"/>
        <v>51.15014874175197</v>
      </c>
    </row>
    <row r="151" spans="1:10" x14ac:dyDescent="0.2">
      <c r="A151" s="4">
        <f t="shared" si="6"/>
        <v>5</v>
      </c>
      <c r="B151" s="4">
        <v>147</v>
      </c>
      <c r="C151" s="5">
        <v>40690</v>
      </c>
      <c r="D151" s="6">
        <v>0</v>
      </c>
      <c r="E151" s="4">
        <v>5.95</v>
      </c>
      <c r="F151" s="4">
        <v>1</v>
      </c>
      <c r="G151" s="4">
        <v>762</v>
      </c>
      <c r="H151">
        <f>Constant2*Display^F151*VLOOKUP(E151,PricePoint_Factors,2)*VLOOKUP(A151,MonthFactors,2)*Trend^B151*EndDec^D151</f>
        <v>788.66407842319632</v>
      </c>
      <c r="I151">
        <f t="shared" si="7"/>
        <v>26.664078423196315</v>
      </c>
      <c r="J151">
        <f t="shared" si="8"/>
        <v>710.97307815836325</v>
      </c>
    </row>
    <row r="152" spans="1:10" x14ac:dyDescent="0.2">
      <c r="A152" s="4">
        <f t="shared" si="6"/>
        <v>5</v>
      </c>
      <c r="B152" s="4">
        <v>148</v>
      </c>
      <c r="C152" s="5">
        <v>40691</v>
      </c>
      <c r="D152" s="6">
        <v>0</v>
      </c>
      <c r="E152" s="4">
        <v>5.95</v>
      </c>
      <c r="F152" s="4">
        <v>1</v>
      </c>
      <c r="G152" s="4">
        <v>780</v>
      </c>
      <c r="H152">
        <f>Constant2*Display^F152*VLOOKUP(E152,PricePoint_Factors,2)*VLOOKUP(A152,MonthFactors,2)*Trend^B152*EndDec^D152</f>
        <v>788.77302241626001</v>
      </c>
      <c r="I152">
        <f t="shared" si="7"/>
        <v>8.7730224162600052</v>
      </c>
      <c r="J152">
        <f t="shared" si="8"/>
        <v>76.965922316200547</v>
      </c>
    </row>
    <row r="153" spans="1:10" x14ac:dyDescent="0.2">
      <c r="A153" s="4">
        <f t="shared" si="6"/>
        <v>5</v>
      </c>
      <c r="B153" s="4">
        <v>149</v>
      </c>
      <c r="C153" s="5">
        <v>40692</v>
      </c>
      <c r="D153" s="6">
        <v>0</v>
      </c>
      <c r="E153" s="4">
        <v>7.12</v>
      </c>
      <c r="F153" s="4">
        <v>0</v>
      </c>
      <c r="G153" s="4">
        <v>416</v>
      </c>
      <c r="H153">
        <f>Constant2*Display^F153*VLOOKUP(E153,PricePoint_Factors,2)*VLOOKUP(A153,MonthFactors,2)*Trend^B153*EndDec^D153</f>
        <v>418.66916170837163</v>
      </c>
      <c r="I153">
        <f t="shared" si="7"/>
        <v>2.6691617083716324</v>
      </c>
      <c r="J153">
        <f t="shared" si="8"/>
        <v>7.1244242254373713</v>
      </c>
    </row>
    <row r="154" spans="1:10" x14ac:dyDescent="0.2">
      <c r="A154" s="4">
        <f t="shared" si="6"/>
        <v>5</v>
      </c>
      <c r="B154" s="4">
        <v>150</v>
      </c>
      <c r="C154" s="5">
        <v>40693</v>
      </c>
      <c r="D154" s="6">
        <v>0</v>
      </c>
      <c r="E154" s="4">
        <v>6.98</v>
      </c>
      <c r="F154" s="4">
        <v>1</v>
      </c>
      <c r="G154" s="4">
        <v>606</v>
      </c>
      <c r="H154">
        <f>Constant2*Display^F154*VLOOKUP(E154,PricePoint_Factors,2)*VLOOKUP(A154,MonthFactors,2)*Trend^B154*EndDec^D154</f>
        <v>599.41701374048012</v>
      </c>
      <c r="I154">
        <f t="shared" si="7"/>
        <v>-6.5829862595198847</v>
      </c>
      <c r="J154">
        <f t="shared" si="8"/>
        <v>43.335708093027606</v>
      </c>
    </row>
    <row r="155" spans="1:10" x14ac:dyDescent="0.2">
      <c r="A155" s="4">
        <f t="shared" si="6"/>
        <v>5</v>
      </c>
      <c r="B155" s="4">
        <v>151</v>
      </c>
      <c r="C155" s="5">
        <v>40694</v>
      </c>
      <c r="D155" s="6">
        <v>0</v>
      </c>
      <c r="E155" s="4">
        <v>7.52</v>
      </c>
      <c r="F155" s="4">
        <v>0</v>
      </c>
      <c r="G155" s="4">
        <v>392</v>
      </c>
      <c r="H155">
        <f>Constant2*Display^F155*VLOOKUP(E155,PricePoint_Factors,2)*VLOOKUP(A155,MonthFactors,2)*Trend^B155*EndDec^D155</f>
        <v>399.50185693732379</v>
      </c>
      <c r="I155">
        <f t="shared" si="7"/>
        <v>7.5018569373237938</v>
      </c>
      <c r="J155">
        <f t="shared" si="8"/>
        <v>56.277857508073133</v>
      </c>
    </row>
    <row r="156" spans="1:10" x14ac:dyDescent="0.2">
      <c r="A156" s="4">
        <f t="shared" si="6"/>
        <v>6</v>
      </c>
      <c r="B156" s="4">
        <v>152</v>
      </c>
      <c r="C156" s="5">
        <v>40695</v>
      </c>
      <c r="D156" s="6">
        <v>0</v>
      </c>
      <c r="E156" s="4">
        <v>5.95</v>
      </c>
      <c r="F156" s="4">
        <v>1</v>
      </c>
      <c r="G156" s="4">
        <v>802</v>
      </c>
      <c r="H156">
        <f>Constant2*Display^F156*VLOOKUP(E156,PricePoint_Factors,2)*VLOOKUP(A156,MonthFactors,2)*Trend^B156*EndDec^D156</f>
        <v>787.28456592343946</v>
      </c>
      <c r="I156">
        <f t="shared" si="7"/>
        <v>-14.715434076560541</v>
      </c>
      <c r="J156">
        <f t="shared" si="8"/>
        <v>216.54400006159918</v>
      </c>
    </row>
    <row r="157" spans="1:10" x14ac:dyDescent="0.2">
      <c r="A157" s="4">
        <f t="shared" si="6"/>
        <v>6</v>
      </c>
      <c r="B157" s="4">
        <v>153</v>
      </c>
      <c r="C157" s="5">
        <v>40696</v>
      </c>
      <c r="D157" s="6">
        <v>0</v>
      </c>
      <c r="E157" s="4">
        <v>6.1</v>
      </c>
      <c r="F157" s="4">
        <v>0</v>
      </c>
      <c r="G157" s="4">
        <v>563</v>
      </c>
      <c r="H157">
        <f>Constant2*Display^F157*VLOOKUP(E157,PricePoint_Factors,2)*VLOOKUP(A157,MonthFactors,2)*Trend^B157*EndDec^D157</f>
        <v>562.0898598927655</v>
      </c>
      <c r="I157">
        <f t="shared" si="7"/>
        <v>-0.91014010723449701</v>
      </c>
      <c r="J157">
        <f t="shared" si="8"/>
        <v>0.82835501479682172</v>
      </c>
    </row>
    <row r="158" spans="1:10" x14ac:dyDescent="0.2">
      <c r="A158" s="4">
        <f t="shared" si="6"/>
        <v>6</v>
      </c>
      <c r="B158" s="4">
        <v>154</v>
      </c>
      <c r="C158" s="5">
        <v>40697</v>
      </c>
      <c r="D158" s="6">
        <v>0</v>
      </c>
      <c r="E158" s="4">
        <v>7.52</v>
      </c>
      <c r="F158" s="4">
        <v>0</v>
      </c>
      <c r="G158" s="4">
        <v>390</v>
      </c>
      <c r="H158">
        <f>Constant2*Display^F158*VLOOKUP(E158,PricePoint_Factors,2)*VLOOKUP(A158,MonthFactors,2)*Trend^B158*EndDec^D158</f>
        <v>398.69290136782024</v>
      </c>
      <c r="I158">
        <f t="shared" si="7"/>
        <v>8.6929013678202409</v>
      </c>
      <c r="J158">
        <f t="shared" si="8"/>
        <v>75.566534190651012</v>
      </c>
    </row>
    <row r="159" spans="1:10" x14ac:dyDescent="0.2">
      <c r="A159" s="4">
        <f t="shared" si="6"/>
        <v>6</v>
      </c>
      <c r="B159" s="4">
        <v>155</v>
      </c>
      <c r="C159" s="5">
        <v>40698</v>
      </c>
      <c r="D159" s="6">
        <v>0</v>
      </c>
      <c r="E159" s="4">
        <v>7.12</v>
      </c>
      <c r="F159" s="4">
        <v>0</v>
      </c>
      <c r="G159" s="4">
        <v>407</v>
      </c>
      <c r="H159">
        <f>Constant2*Display^F159*VLOOKUP(E159,PricePoint_Factors,2)*VLOOKUP(A159,MonthFactors,2)*Trend^B159*EndDec^D159</f>
        <v>417.99456824242986</v>
      </c>
      <c r="I159">
        <f t="shared" si="7"/>
        <v>10.994568242429864</v>
      </c>
      <c r="J159">
        <f t="shared" si="8"/>
        <v>120.88053083744731</v>
      </c>
    </row>
    <row r="160" spans="1:10" x14ac:dyDescent="0.2">
      <c r="A160" s="4">
        <f t="shared" si="6"/>
        <v>6</v>
      </c>
      <c r="B160" s="4">
        <v>156</v>
      </c>
      <c r="C160" s="5">
        <v>40699</v>
      </c>
      <c r="D160" s="6">
        <v>0</v>
      </c>
      <c r="E160" s="4">
        <v>5.95</v>
      </c>
      <c r="F160" s="4">
        <v>0</v>
      </c>
      <c r="G160" s="4">
        <v>697</v>
      </c>
      <c r="H160">
        <f>Constant2*Display^F160*VLOOKUP(E160,PricePoint_Factors,2)*VLOOKUP(A160,MonthFactors,2)*Trend^B160*EndDec^D160</f>
        <v>714.28647976017965</v>
      </c>
      <c r="I160">
        <f t="shared" si="7"/>
        <v>17.286479760179645</v>
      </c>
      <c r="J160">
        <f t="shared" si="8"/>
        <v>298.82238249910051</v>
      </c>
    </row>
    <row r="161" spans="1:10" x14ac:dyDescent="0.2">
      <c r="A161" s="4">
        <f t="shared" si="6"/>
        <v>6</v>
      </c>
      <c r="B161" s="4">
        <v>157</v>
      </c>
      <c r="C161" s="5">
        <v>40700</v>
      </c>
      <c r="D161" s="6">
        <v>0</v>
      </c>
      <c r="E161" s="4">
        <v>6.98</v>
      </c>
      <c r="F161" s="4">
        <v>0</v>
      </c>
      <c r="G161" s="4">
        <v>543</v>
      </c>
      <c r="H161">
        <f>Constant2*Display^F161*VLOOKUP(E161,PricePoint_Factors,2)*VLOOKUP(A161,MonthFactors,2)*Trend^B161*EndDec^D161</f>
        <v>542.73703635800007</v>
      </c>
      <c r="I161">
        <f t="shared" si="7"/>
        <v>-0.2629636419999315</v>
      </c>
      <c r="J161">
        <f t="shared" si="8"/>
        <v>6.9149877013868141E-2</v>
      </c>
    </row>
    <row r="162" spans="1:10" x14ac:dyDescent="0.2">
      <c r="A162" s="4">
        <f t="shared" si="6"/>
        <v>6</v>
      </c>
      <c r="B162" s="4">
        <v>158</v>
      </c>
      <c r="C162" s="5">
        <v>40701</v>
      </c>
      <c r="D162" s="6">
        <v>0</v>
      </c>
      <c r="E162" s="4">
        <v>6.98</v>
      </c>
      <c r="F162" s="4">
        <v>1</v>
      </c>
      <c r="G162" s="4">
        <v>610</v>
      </c>
      <c r="H162">
        <f>Constant2*Display^F162*VLOOKUP(E162,PricePoint_Factors,2)*VLOOKUP(A162,MonthFactors,2)*Trend^B162*EndDec^D162</f>
        <v>598.6165331634146</v>
      </c>
      <c r="I162">
        <f t="shared" si="7"/>
        <v>-11.383466836585399</v>
      </c>
      <c r="J162">
        <f t="shared" si="8"/>
        <v>129.58331721963958</v>
      </c>
    </row>
    <row r="163" spans="1:10" x14ac:dyDescent="0.2">
      <c r="A163" s="4">
        <f t="shared" si="6"/>
        <v>6</v>
      </c>
      <c r="B163" s="4">
        <v>159</v>
      </c>
      <c r="C163" s="5">
        <v>40702</v>
      </c>
      <c r="D163" s="6">
        <v>0</v>
      </c>
      <c r="E163" s="4">
        <v>6.1</v>
      </c>
      <c r="F163" s="4">
        <v>1</v>
      </c>
      <c r="G163" s="4">
        <v>627</v>
      </c>
      <c r="H163">
        <f>Constant2*Display^F163*VLOOKUP(E163,PricePoint_Factors,2)*VLOOKUP(A163,MonthFactors,2)*Trend^B163*EndDec^D163</f>
        <v>620.39021603990955</v>
      </c>
      <c r="I163">
        <f t="shared" si="7"/>
        <v>-6.6097839600904535</v>
      </c>
      <c r="J163">
        <f t="shared" si="8"/>
        <v>43.689243999069035</v>
      </c>
    </row>
    <row r="164" spans="1:10" x14ac:dyDescent="0.2">
      <c r="A164" s="4">
        <f t="shared" si="6"/>
        <v>6</v>
      </c>
      <c r="B164" s="4">
        <v>160</v>
      </c>
      <c r="C164" s="5">
        <v>40703</v>
      </c>
      <c r="D164" s="6">
        <v>0</v>
      </c>
      <c r="E164" s="4">
        <v>7.52</v>
      </c>
      <c r="F164" s="4">
        <v>0</v>
      </c>
      <c r="G164" s="4">
        <v>392</v>
      </c>
      <c r="H164">
        <f>Constant2*Display^F164*VLOOKUP(E164,PricePoint_Factors,2)*VLOOKUP(A164,MonthFactors,2)*Trend^B164*EndDec^D164</f>
        <v>399.02346187407949</v>
      </c>
      <c r="I164">
        <f t="shared" si="7"/>
        <v>7.0234618740794872</v>
      </c>
      <c r="J164">
        <f t="shared" si="8"/>
        <v>49.329016696648139</v>
      </c>
    </row>
    <row r="165" spans="1:10" x14ac:dyDescent="0.2">
      <c r="A165" s="4">
        <f t="shared" si="6"/>
        <v>6</v>
      </c>
      <c r="B165" s="4">
        <v>161</v>
      </c>
      <c r="C165" s="5">
        <v>40704</v>
      </c>
      <c r="D165" s="6">
        <v>0</v>
      </c>
      <c r="E165" s="4">
        <v>5.95</v>
      </c>
      <c r="F165" s="4">
        <v>0</v>
      </c>
      <c r="G165" s="4">
        <v>696</v>
      </c>
      <c r="H165">
        <f>Constant2*Display^F165*VLOOKUP(E165,PricePoint_Factors,2)*VLOOKUP(A165,MonthFactors,2)*Trend^B165*EndDec^D165</f>
        <v>714.77996440928973</v>
      </c>
      <c r="I165">
        <f t="shared" si="7"/>
        <v>18.779964409289732</v>
      </c>
      <c r="J165">
        <f t="shared" si="8"/>
        <v>352.68706321418904</v>
      </c>
    </row>
    <row r="166" spans="1:10" x14ac:dyDescent="0.2">
      <c r="A166" s="4">
        <f t="shared" si="6"/>
        <v>6</v>
      </c>
      <c r="B166" s="4">
        <v>162</v>
      </c>
      <c r="C166" s="5">
        <v>40705</v>
      </c>
      <c r="D166" s="6">
        <v>0</v>
      </c>
      <c r="E166" s="4">
        <v>5.95</v>
      </c>
      <c r="F166" s="4">
        <v>0</v>
      </c>
      <c r="G166" s="4">
        <v>733</v>
      </c>
      <c r="H166">
        <f>Constant2*Display^F166*VLOOKUP(E166,PricePoint_Factors,2)*VLOOKUP(A166,MonthFactors,2)*Trend^B166*EndDec^D166</f>
        <v>714.8787022440855</v>
      </c>
      <c r="I166">
        <f t="shared" si="7"/>
        <v>-18.121297755914497</v>
      </c>
      <c r="J166">
        <f t="shared" si="8"/>
        <v>328.3814323585118</v>
      </c>
    </row>
    <row r="167" spans="1:10" x14ac:dyDescent="0.2">
      <c r="A167" s="4">
        <f t="shared" si="6"/>
        <v>6</v>
      </c>
      <c r="B167" s="4">
        <v>163</v>
      </c>
      <c r="C167" s="5">
        <v>40706</v>
      </c>
      <c r="D167" s="6">
        <v>0</v>
      </c>
      <c r="E167" s="4">
        <v>6.98</v>
      </c>
      <c r="F167" s="4">
        <v>0</v>
      </c>
      <c r="G167" s="4">
        <v>558</v>
      </c>
      <c r="H167">
        <f>Constant2*Display^F167*VLOOKUP(E167,PricePoint_Factors,2)*VLOOKUP(A167,MonthFactors,2)*Trend^B167*EndDec^D167</f>
        <v>543.1870253818546</v>
      </c>
      <c r="I167">
        <f t="shared" si="7"/>
        <v>-14.812974618145404</v>
      </c>
      <c r="J167">
        <f t="shared" si="8"/>
        <v>219.42421703781997</v>
      </c>
    </row>
    <row r="168" spans="1:10" x14ac:dyDescent="0.2">
      <c r="A168" s="4">
        <f t="shared" si="6"/>
        <v>6</v>
      </c>
      <c r="B168" s="4">
        <v>164</v>
      </c>
      <c r="C168" s="5">
        <v>40707</v>
      </c>
      <c r="D168" s="6">
        <v>0</v>
      </c>
      <c r="E168" s="4">
        <v>6.98</v>
      </c>
      <c r="F168" s="4">
        <v>1</v>
      </c>
      <c r="G168" s="4">
        <v>591</v>
      </c>
      <c r="H168">
        <f>Constant2*Display^F168*VLOOKUP(E168,PricePoint_Factors,2)*VLOOKUP(A168,MonthFactors,2)*Trend^B168*EndDec^D168</f>
        <v>599.11285246977491</v>
      </c>
      <c r="I168">
        <f t="shared" si="7"/>
        <v>8.1128524697749071</v>
      </c>
      <c r="J168">
        <f t="shared" si="8"/>
        <v>65.818375196332809</v>
      </c>
    </row>
    <row r="169" spans="1:10" x14ac:dyDescent="0.2">
      <c r="A169" s="4">
        <f t="shared" si="6"/>
        <v>6</v>
      </c>
      <c r="B169" s="4">
        <v>165</v>
      </c>
      <c r="C169" s="5">
        <v>40708</v>
      </c>
      <c r="D169" s="6">
        <v>0</v>
      </c>
      <c r="E169" s="4">
        <v>7.52</v>
      </c>
      <c r="F169" s="4">
        <v>0</v>
      </c>
      <c r="G169" s="4">
        <v>389</v>
      </c>
      <c r="H169">
        <f>Constant2*Display^F169*VLOOKUP(E169,PricePoint_Factors,2)*VLOOKUP(A169,MonthFactors,2)*Trend^B169*EndDec^D169</f>
        <v>399.29913831294442</v>
      </c>
      <c r="I169">
        <f t="shared" si="7"/>
        <v>10.299138312944422</v>
      </c>
      <c r="J169">
        <f t="shared" si="8"/>
        <v>106.07224998915967</v>
      </c>
    </row>
    <row r="170" spans="1:10" x14ac:dyDescent="0.2">
      <c r="A170" s="4">
        <f t="shared" si="6"/>
        <v>6</v>
      </c>
      <c r="B170" s="4">
        <v>166</v>
      </c>
      <c r="C170" s="5">
        <v>40709</v>
      </c>
      <c r="D170" s="6">
        <v>0</v>
      </c>
      <c r="E170" s="4">
        <v>6.1</v>
      </c>
      <c r="F170" s="4">
        <v>0</v>
      </c>
      <c r="G170" s="4">
        <v>556</v>
      </c>
      <c r="H170">
        <f>Constant2*Display^F170*VLOOKUP(E170,PricePoint_Factors,2)*VLOOKUP(A170,MonthFactors,2)*Trend^B170*EndDec^D170</f>
        <v>563.10009002668517</v>
      </c>
      <c r="I170">
        <f t="shared" si="7"/>
        <v>7.1000900266851659</v>
      </c>
      <c r="J170">
        <f t="shared" si="8"/>
        <v>50.411278387034159</v>
      </c>
    </row>
    <row r="171" spans="1:10" x14ac:dyDescent="0.2">
      <c r="A171" s="4">
        <f t="shared" si="6"/>
        <v>6</v>
      </c>
      <c r="B171" s="4">
        <v>167</v>
      </c>
      <c r="C171" s="5">
        <v>40710</v>
      </c>
      <c r="D171" s="6">
        <v>0</v>
      </c>
      <c r="E171" s="4">
        <v>7.52</v>
      </c>
      <c r="F171" s="4">
        <v>0</v>
      </c>
      <c r="G171" s="4">
        <v>397</v>
      </c>
      <c r="H171">
        <f>Constant2*Display^F171*VLOOKUP(E171,PricePoint_Factors,2)*VLOOKUP(A171,MonthFactors,2)*Trend^B171*EndDec^D171</f>
        <v>399.40946220956613</v>
      </c>
      <c r="I171">
        <f t="shared" si="7"/>
        <v>2.4094622095661293</v>
      </c>
      <c r="J171">
        <f t="shared" si="8"/>
        <v>5.8055081393272943</v>
      </c>
    </row>
    <row r="172" spans="1:10" x14ac:dyDescent="0.2">
      <c r="A172" s="4">
        <f t="shared" si="6"/>
        <v>6</v>
      </c>
      <c r="B172" s="4">
        <v>168</v>
      </c>
      <c r="C172" s="5">
        <v>40711</v>
      </c>
      <c r="D172" s="6">
        <v>0</v>
      </c>
      <c r="E172" s="4">
        <v>5.95</v>
      </c>
      <c r="F172" s="4">
        <v>1</v>
      </c>
      <c r="G172" s="4">
        <v>801</v>
      </c>
      <c r="H172">
        <f>Constant2*Display^F172*VLOOKUP(E172,PricePoint_Factors,2)*VLOOKUP(A172,MonthFactors,2)*Trend^B172*EndDec^D172</f>
        <v>789.02642472886691</v>
      </c>
      <c r="I172">
        <f t="shared" si="7"/>
        <v>-11.973575271133086</v>
      </c>
      <c r="J172">
        <f t="shared" si="8"/>
        <v>143.36650477348977</v>
      </c>
    </row>
    <row r="173" spans="1:10" x14ac:dyDescent="0.2">
      <c r="A173" s="4">
        <f t="shared" si="6"/>
        <v>6</v>
      </c>
      <c r="B173" s="4">
        <v>169</v>
      </c>
      <c r="C173" s="5">
        <v>40712</v>
      </c>
      <c r="D173" s="6">
        <v>0</v>
      </c>
      <c r="E173" s="4">
        <v>6.2</v>
      </c>
      <c r="F173" s="4">
        <v>0</v>
      </c>
      <c r="G173" s="4">
        <v>548</v>
      </c>
      <c r="H173">
        <f>Constant2*Display^F173*VLOOKUP(E173,PricePoint_Factors,2)*VLOOKUP(A173,MonthFactors,2)*Trend^B173*EndDec^D173</f>
        <v>551.97761177370217</v>
      </c>
      <c r="I173">
        <f t="shared" si="7"/>
        <v>3.977611773702165</v>
      </c>
      <c r="J173">
        <f t="shared" si="8"/>
        <v>15.821395422294083</v>
      </c>
    </row>
    <row r="174" spans="1:10" x14ac:dyDescent="0.2">
      <c r="A174" s="4">
        <f t="shared" si="6"/>
        <v>6</v>
      </c>
      <c r="B174" s="4">
        <v>170</v>
      </c>
      <c r="C174" s="5">
        <v>40713</v>
      </c>
      <c r="D174" s="6">
        <v>0</v>
      </c>
      <c r="E174" s="4">
        <v>5.95</v>
      </c>
      <c r="F174" s="4">
        <v>0</v>
      </c>
      <c r="G174" s="4">
        <v>703</v>
      </c>
      <c r="H174">
        <f>Constant2*Display^F174*VLOOKUP(E174,PricePoint_Factors,2)*VLOOKUP(A174,MonthFactors,2)*Trend^B174*EndDec^D174</f>
        <v>715.66909609865388</v>
      </c>
      <c r="I174">
        <f t="shared" si="7"/>
        <v>12.669096098653881</v>
      </c>
      <c r="J174">
        <f t="shared" si="8"/>
        <v>160.50599595692699</v>
      </c>
    </row>
    <row r="175" spans="1:10" x14ac:dyDescent="0.2">
      <c r="A175" s="4">
        <f t="shared" si="6"/>
        <v>6</v>
      </c>
      <c r="B175" s="4">
        <v>171</v>
      </c>
      <c r="C175" s="5">
        <v>40714</v>
      </c>
      <c r="D175" s="6">
        <v>0</v>
      </c>
      <c r="E175" s="4">
        <v>6.98</v>
      </c>
      <c r="F175" s="4">
        <v>0</v>
      </c>
      <c r="G175" s="4">
        <v>548</v>
      </c>
      <c r="H175">
        <f>Constant2*Display^F175*VLOOKUP(E175,PricePoint_Factors,2)*VLOOKUP(A175,MonthFactors,2)*Trend^B175*EndDec^D175</f>
        <v>543.78759116370736</v>
      </c>
      <c r="I175">
        <f t="shared" si="7"/>
        <v>-4.2124088362926386</v>
      </c>
      <c r="J175">
        <f t="shared" si="8"/>
        <v>17.744388204076301</v>
      </c>
    </row>
    <row r="176" spans="1:10" x14ac:dyDescent="0.2">
      <c r="A176" s="4">
        <f t="shared" si="6"/>
        <v>6</v>
      </c>
      <c r="B176" s="4">
        <v>172</v>
      </c>
      <c r="C176" s="5">
        <v>40715</v>
      </c>
      <c r="D176" s="6">
        <v>0</v>
      </c>
      <c r="E176" s="4">
        <v>5.95</v>
      </c>
      <c r="F176" s="4">
        <v>0</v>
      </c>
      <c r="G176" s="4">
        <v>720</v>
      </c>
      <c r="H176">
        <f>Constant2*Display^F176*VLOOKUP(E176,PricePoint_Factors,2)*VLOOKUP(A176,MonthFactors,2)*Trend^B176*EndDec^D176</f>
        <v>715.86683106925</v>
      </c>
      <c r="I176">
        <f t="shared" si="7"/>
        <v>-4.1331689307500028</v>
      </c>
      <c r="J176">
        <f t="shared" si="8"/>
        <v>17.083085410117121</v>
      </c>
    </row>
    <row r="177" spans="1:10" x14ac:dyDescent="0.2">
      <c r="A177" s="4">
        <f t="shared" si="6"/>
        <v>6</v>
      </c>
      <c r="B177" s="4">
        <v>173</v>
      </c>
      <c r="C177" s="5">
        <v>40716</v>
      </c>
      <c r="D177" s="6">
        <v>0</v>
      </c>
      <c r="E177" s="4">
        <v>6.98</v>
      </c>
      <c r="F177" s="4">
        <v>0</v>
      </c>
      <c r="G177" s="4">
        <v>539</v>
      </c>
      <c r="H177">
        <f>Constant2*Display^F177*VLOOKUP(E177,PricePoint_Factors,2)*VLOOKUP(A177,MonthFactors,2)*Trend^B177*EndDec^D177</f>
        <v>543.93783633139083</v>
      </c>
      <c r="I177">
        <f t="shared" si="7"/>
        <v>4.9378363313908267</v>
      </c>
      <c r="J177">
        <f t="shared" si="8"/>
        <v>24.382227635603218</v>
      </c>
    </row>
    <row r="178" spans="1:10" x14ac:dyDescent="0.2">
      <c r="A178" s="4">
        <f t="shared" si="6"/>
        <v>6</v>
      </c>
      <c r="B178" s="4">
        <v>174</v>
      </c>
      <c r="C178" s="5">
        <v>40717</v>
      </c>
      <c r="D178" s="6">
        <v>0</v>
      </c>
      <c r="E178" s="4">
        <v>6.98</v>
      </c>
      <c r="F178" s="4">
        <v>0</v>
      </c>
      <c r="G178" s="4">
        <v>541</v>
      </c>
      <c r="H178">
        <f>Constant2*Display^F178*VLOOKUP(E178,PricePoint_Factors,2)*VLOOKUP(A178,MonthFactors,2)*Trend^B178*EndDec^D178</f>
        <v>544.01297448144669</v>
      </c>
      <c r="I178">
        <f t="shared" si="7"/>
        <v>3.0129744814466903</v>
      </c>
      <c r="J178">
        <f t="shared" si="8"/>
        <v>9.0780152258489526</v>
      </c>
    </row>
    <row r="179" spans="1:10" x14ac:dyDescent="0.2">
      <c r="A179" s="4">
        <f t="shared" si="6"/>
        <v>6</v>
      </c>
      <c r="B179" s="4">
        <v>175</v>
      </c>
      <c r="C179" s="5">
        <v>40718</v>
      </c>
      <c r="D179" s="6">
        <v>0</v>
      </c>
      <c r="E179" s="4">
        <v>7.32</v>
      </c>
      <c r="F179" s="4">
        <v>1</v>
      </c>
      <c r="G179" s="4">
        <v>454</v>
      </c>
      <c r="H179">
        <f>Constant2*Display^F179*VLOOKUP(E179,PricePoint_Factors,2)*VLOOKUP(A179,MonthFactors,2)*Trend^B179*EndDec^D179</f>
        <v>451.58613782262699</v>
      </c>
      <c r="I179">
        <f t="shared" si="7"/>
        <v>-2.4138621773730051</v>
      </c>
      <c r="J179">
        <f t="shared" si="8"/>
        <v>5.8267306113519455</v>
      </c>
    </row>
    <row r="180" spans="1:10" x14ac:dyDescent="0.2">
      <c r="A180" s="4">
        <f t="shared" si="6"/>
        <v>6</v>
      </c>
      <c r="B180" s="4">
        <v>176</v>
      </c>
      <c r="C180" s="5">
        <v>40719</v>
      </c>
      <c r="D180" s="6">
        <v>0</v>
      </c>
      <c r="E180" s="4">
        <v>6.1</v>
      </c>
      <c r="F180" s="4">
        <v>0</v>
      </c>
      <c r="G180" s="4">
        <v>560</v>
      </c>
      <c r="H180">
        <f>Constant2*Display^F180*VLOOKUP(E180,PricePoint_Factors,2)*VLOOKUP(A180,MonthFactors,2)*Trend^B180*EndDec^D180</f>
        <v>563.87842546829427</v>
      </c>
      <c r="I180">
        <f t="shared" si="7"/>
        <v>3.8784254682942674</v>
      </c>
      <c r="J180">
        <f t="shared" si="8"/>
        <v>15.042184113113608</v>
      </c>
    </row>
    <row r="181" spans="1:10" x14ac:dyDescent="0.2">
      <c r="A181" s="4">
        <f t="shared" si="6"/>
        <v>6</v>
      </c>
      <c r="B181" s="4">
        <v>177</v>
      </c>
      <c r="C181" s="5">
        <v>40720</v>
      </c>
      <c r="D181" s="6">
        <v>0</v>
      </c>
      <c r="E181" s="4">
        <v>7.32</v>
      </c>
      <c r="F181" s="4">
        <v>0</v>
      </c>
      <c r="G181" s="4">
        <v>400</v>
      </c>
      <c r="H181">
        <f>Constant2*Display^F181*VLOOKUP(E181,PricePoint_Factors,2)*VLOOKUP(A181,MonthFactors,2)*Trend^B181*EndDec^D181</f>
        <v>409.60129209520227</v>
      </c>
      <c r="I181">
        <f t="shared" si="7"/>
        <v>9.6012920952022682</v>
      </c>
      <c r="J181">
        <f t="shared" si="8"/>
        <v>92.184809897393563</v>
      </c>
    </row>
    <row r="182" spans="1:10" x14ac:dyDescent="0.2">
      <c r="A182" s="4">
        <f t="shared" si="6"/>
        <v>6</v>
      </c>
      <c r="B182" s="4">
        <v>178</v>
      </c>
      <c r="C182" s="5">
        <v>40721</v>
      </c>
      <c r="D182" s="6">
        <v>0</v>
      </c>
      <c r="E182" s="4">
        <v>5.95</v>
      </c>
      <c r="F182" s="4">
        <v>1</v>
      </c>
      <c r="G182" s="4">
        <v>813</v>
      </c>
      <c r="H182">
        <f>Constant2*Display^F182*VLOOKUP(E182,PricePoint_Factors,2)*VLOOKUP(A182,MonthFactors,2)*Trend^B182*EndDec^D182</f>
        <v>790.11704297171514</v>
      </c>
      <c r="I182">
        <f t="shared" si="7"/>
        <v>-22.882957028284864</v>
      </c>
      <c r="J182">
        <f t="shared" si="8"/>
        <v>523.62972235833161</v>
      </c>
    </row>
    <row r="183" spans="1:10" x14ac:dyDescent="0.2">
      <c r="A183" s="4">
        <f t="shared" si="6"/>
        <v>6</v>
      </c>
      <c r="B183" s="4">
        <v>179</v>
      </c>
      <c r="C183" s="5">
        <v>40722</v>
      </c>
      <c r="D183" s="6">
        <v>0</v>
      </c>
      <c r="E183" s="4">
        <v>6.98</v>
      </c>
      <c r="F183" s="4">
        <v>1</v>
      </c>
      <c r="G183" s="4">
        <v>609</v>
      </c>
      <c r="H183">
        <f>Constant2*Display^F183*VLOOKUP(E183,PricePoint_Factors,2)*VLOOKUP(A183,MonthFactors,2)*Trend^B183*EndDec^D183</f>
        <v>600.35545181030545</v>
      </c>
      <c r="I183">
        <f t="shared" si="7"/>
        <v>-8.6445481896945466</v>
      </c>
      <c r="J183">
        <f t="shared" si="8"/>
        <v>74.728213403951258</v>
      </c>
    </row>
    <row r="184" spans="1:10" x14ac:dyDescent="0.2">
      <c r="A184" s="4">
        <f t="shared" si="6"/>
        <v>6</v>
      </c>
      <c r="B184" s="4">
        <v>180</v>
      </c>
      <c r="C184" s="5">
        <v>40723</v>
      </c>
      <c r="D184" s="6">
        <v>0</v>
      </c>
      <c r="E184" s="4">
        <v>5.95</v>
      </c>
      <c r="F184" s="4">
        <v>0</v>
      </c>
      <c r="G184" s="4">
        <v>706</v>
      </c>
      <c r="H184">
        <f>Constant2*Display^F184*VLOOKUP(E184,PricePoint_Factors,2)*VLOOKUP(A184,MonthFactors,2)*Trend^B184*EndDec^D184</f>
        <v>716.65831743216779</v>
      </c>
      <c r="I184">
        <f t="shared" si="7"/>
        <v>10.658317432167792</v>
      </c>
      <c r="J184">
        <f t="shared" si="8"/>
        <v>113.59973048485183</v>
      </c>
    </row>
    <row r="185" spans="1:10" x14ac:dyDescent="0.2">
      <c r="A185" s="4">
        <f t="shared" si="6"/>
        <v>6</v>
      </c>
      <c r="B185" s="4">
        <v>181</v>
      </c>
      <c r="C185" s="5">
        <v>40724</v>
      </c>
      <c r="D185" s="6">
        <v>0</v>
      </c>
      <c r="E185" s="4">
        <v>6.1</v>
      </c>
      <c r="F185" s="4">
        <v>0</v>
      </c>
      <c r="G185" s="4">
        <v>549</v>
      </c>
      <c r="H185">
        <f>Constant2*Display^F185*VLOOKUP(E185,PricePoint_Factors,2)*VLOOKUP(A185,MonthFactors,2)*Trend^B185*EndDec^D185</f>
        <v>564.26799653651108</v>
      </c>
      <c r="I185">
        <f t="shared" si="7"/>
        <v>15.267996536511077</v>
      </c>
      <c r="J185">
        <f t="shared" si="8"/>
        <v>233.11171823891425</v>
      </c>
    </row>
    <row r="186" spans="1:10" x14ac:dyDescent="0.2">
      <c r="A186" s="4">
        <f t="shared" si="6"/>
        <v>7</v>
      </c>
      <c r="B186" s="4">
        <v>182</v>
      </c>
      <c r="C186" s="5">
        <v>40725</v>
      </c>
      <c r="D186" s="6">
        <v>0</v>
      </c>
      <c r="E186" s="4">
        <v>5.95</v>
      </c>
      <c r="F186" s="4">
        <v>0</v>
      </c>
      <c r="G186" s="4">
        <v>732</v>
      </c>
      <c r="H186">
        <f>Constant2*Display^F186*VLOOKUP(E186,PricePoint_Factors,2)*VLOOKUP(A186,MonthFactors,2)*Trend^B186*EndDec^D186</f>
        <v>717.58492212017916</v>
      </c>
      <c r="I186">
        <f t="shared" si="7"/>
        <v>-14.415077879820842</v>
      </c>
      <c r="J186">
        <f t="shared" si="8"/>
        <v>207.79447028130014</v>
      </c>
    </row>
    <row r="187" spans="1:10" x14ac:dyDescent="0.2">
      <c r="A187" s="4">
        <f t="shared" si="6"/>
        <v>7</v>
      </c>
      <c r="B187" s="4">
        <v>183</v>
      </c>
      <c r="C187" s="5">
        <v>40726</v>
      </c>
      <c r="D187" s="6">
        <v>0</v>
      </c>
      <c r="E187" s="4">
        <v>5.95</v>
      </c>
      <c r="F187" s="4">
        <v>0</v>
      </c>
      <c r="G187" s="4">
        <v>716</v>
      </c>
      <c r="H187">
        <f>Constant2*Display^F187*VLOOKUP(E187,PricePoint_Factors,2)*VLOOKUP(A187,MonthFactors,2)*Trend^B187*EndDec^D187</f>
        <v>717.6840474244965</v>
      </c>
      <c r="I187">
        <f t="shared" si="7"/>
        <v>1.684047424496498</v>
      </c>
      <c r="J187">
        <f t="shared" si="8"/>
        <v>2.836015727953288</v>
      </c>
    </row>
    <row r="188" spans="1:10" x14ac:dyDescent="0.2">
      <c r="A188" s="4">
        <f t="shared" si="6"/>
        <v>7</v>
      </c>
      <c r="B188" s="4">
        <v>184</v>
      </c>
      <c r="C188" s="5">
        <v>40727</v>
      </c>
      <c r="D188" s="6">
        <v>0</v>
      </c>
      <c r="E188" s="4">
        <v>5.95</v>
      </c>
      <c r="F188" s="4">
        <v>0</v>
      </c>
      <c r="G188" s="4">
        <v>710</v>
      </c>
      <c r="H188">
        <f>Constant2*Display^F188*VLOOKUP(E188,PricePoint_Factors,2)*VLOOKUP(A188,MonthFactors,2)*Trend^B188*EndDec^D188</f>
        <v>717.78318642172462</v>
      </c>
      <c r="I188">
        <f t="shared" si="7"/>
        <v>7.7831864217246221</v>
      </c>
      <c r="J188">
        <f t="shared" si="8"/>
        <v>60.577990875318527</v>
      </c>
    </row>
    <row r="189" spans="1:10" x14ac:dyDescent="0.2">
      <c r="A189" s="4">
        <f t="shared" si="6"/>
        <v>7</v>
      </c>
      <c r="B189" s="4">
        <v>185</v>
      </c>
      <c r="C189" s="5">
        <v>40728</v>
      </c>
      <c r="D189" s="6">
        <v>0</v>
      </c>
      <c r="E189" s="4">
        <v>5.95</v>
      </c>
      <c r="F189" s="4">
        <v>0</v>
      </c>
      <c r="G189" s="4">
        <v>704</v>
      </c>
      <c r="H189">
        <f>Constant2*Display^F189*VLOOKUP(E189,PricePoint_Factors,2)*VLOOKUP(A189,MonthFactors,2)*Trend^B189*EndDec^D189</f>
        <v>717.88233911375414</v>
      </c>
      <c r="I189">
        <f t="shared" si="7"/>
        <v>13.882339113754142</v>
      </c>
      <c r="J189">
        <f t="shared" si="8"/>
        <v>192.71933926926815</v>
      </c>
    </row>
    <row r="190" spans="1:10" x14ac:dyDescent="0.2">
      <c r="A190" s="4">
        <f t="shared" si="6"/>
        <v>7</v>
      </c>
      <c r="B190" s="4">
        <v>186</v>
      </c>
      <c r="C190" s="5">
        <v>40729</v>
      </c>
      <c r="D190" s="6">
        <v>0</v>
      </c>
      <c r="E190" s="4">
        <v>7.32</v>
      </c>
      <c r="F190" s="4">
        <v>0</v>
      </c>
      <c r="G190" s="4">
        <v>402</v>
      </c>
      <c r="H190">
        <f>Constant2*Display^F190*VLOOKUP(E190,PricePoint_Factors,2)*VLOOKUP(A190,MonthFactors,2)*Trend^B190*EndDec^D190</f>
        <v>410.52763208016631</v>
      </c>
      <c r="I190">
        <f t="shared" si="7"/>
        <v>8.5276320801663132</v>
      </c>
      <c r="J190">
        <f t="shared" si="8"/>
        <v>72.720508894681643</v>
      </c>
    </row>
    <row r="191" spans="1:10" x14ac:dyDescent="0.2">
      <c r="A191" s="4">
        <f t="shared" si="6"/>
        <v>7</v>
      </c>
      <c r="B191" s="4">
        <v>187</v>
      </c>
      <c r="C191" s="5">
        <v>40730</v>
      </c>
      <c r="D191" s="6">
        <v>0</v>
      </c>
      <c r="E191" s="4">
        <v>5.95</v>
      </c>
      <c r="F191" s="4">
        <v>1</v>
      </c>
      <c r="G191" s="4">
        <v>786</v>
      </c>
      <c r="H191">
        <f>Constant2*Display^F191*VLOOKUP(E191,PricePoint_Factors,2)*VLOOKUP(A191,MonthFactors,2)*Trend^B191*EndDec^D191</f>
        <v>791.90394409686166</v>
      </c>
      <c r="I191">
        <f t="shared" si="7"/>
        <v>5.9039440968616645</v>
      </c>
      <c r="J191">
        <f t="shared" si="8"/>
        <v>34.856555898867697</v>
      </c>
    </row>
    <row r="192" spans="1:10" x14ac:dyDescent="0.2">
      <c r="A192" s="4">
        <f t="shared" si="6"/>
        <v>7</v>
      </c>
      <c r="B192" s="4">
        <v>188</v>
      </c>
      <c r="C192" s="5">
        <v>40731</v>
      </c>
      <c r="D192" s="6">
        <v>0</v>
      </c>
      <c r="E192" s="4">
        <v>6.98</v>
      </c>
      <c r="F192" s="4">
        <v>0</v>
      </c>
      <c r="G192" s="4">
        <v>552</v>
      </c>
      <c r="H192">
        <f>Constant2*Display^F192*VLOOKUP(E192,PricePoint_Factors,2)*VLOOKUP(A192,MonthFactors,2)*Trend^B192*EndDec^D192</f>
        <v>545.61999170664978</v>
      </c>
      <c r="I192">
        <f t="shared" si="7"/>
        <v>-6.3800082933502154</v>
      </c>
      <c r="J192">
        <f t="shared" si="8"/>
        <v>40.704505823217531</v>
      </c>
    </row>
    <row r="193" spans="1:10" x14ac:dyDescent="0.2">
      <c r="A193" s="4">
        <f t="shared" si="6"/>
        <v>7</v>
      </c>
      <c r="B193" s="4">
        <v>189</v>
      </c>
      <c r="C193" s="5">
        <v>40732</v>
      </c>
      <c r="D193" s="6">
        <v>0</v>
      </c>
      <c r="E193" s="4">
        <v>7.12</v>
      </c>
      <c r="F193" s="4">
        <v>0</v>
      </c>
      <c r="G193" s="4">
        <v>417</v>
      </c>
      <c r="H193">
        <f>Constant2*Display^F193*VLOOKUP(E193,PricePoint_Factors,2)*VLOOKUP(A193,MonthFactors,2)*Trend^B193*EndDec^D193</f>
        <v>420.38907248249097</v>
      </c>
      <c r="I193">
        <f t="shared" si="7"/>
        <v>3.3890724824909739</v>
      </c>
      <c r="J193">
        <f t="shared" si="8"/>
        <v>11.485812291577533</v>
      </c>
    </row>
    <row r="194" spans="1:10" x14ac:dyDescent="0.2">
      <c r="A194" s="4">
        <f t="shared" si="6"/>
        <v>7</v>
      </c>
      <c r="B194" s="4">
        <v>190</v>
      </c>
      <c r="C194" s="5">
        <v>40733</v>
      </c>
      <c r="D194" s="6">
        <v>0</v>
      </c>
      <c r="E194" s="4">
        <v>6.1</v>
      </c>
      <c r="F194" s="4">
        <v>1</v>
      </c>
      <c r="G194" s="4">
        <v>628</v>
      </c>
      <c r="H194">
        <f>Constant2*Display^F194*VLOOKUP(E194,PricePoint_Factors,2)*VLOOKUP(A194,MonthFactors,2)*Trend^B194*EndDec^D194</f>
        <v>623.68565595236555</v>
      </c>
      <c r="I194">
        <f t="shared" si="7"/>
        <v>-4.3143440476344495</v>
      </c>
      <c r="J194">
        <f t="shared" si="8"/>
        <v>18.613564561358803</v>
      </c>
    </row>
    <row r="195" spans="1:10" x14ac:dyDescent="0.2">
      <c r="A195" s="4">
        <f t="shared" si="6"/>
        <v>7</v>
      </c>
      <c r="B195" s="4">
        <v>191</v>
      </c>
      <c r="C195" s="5">
        <v>40734</v>
      </c>
      <c r="D195" s="6">
        <v>0</v>
      </c>
      <c r="E195" s="4">
        <v>6.98</v>
      </c>
      <c r="F195" s="4">
        <v>0</v>
      </c>
      <c r="G195" s="4">
        <v>556</v>
      </c>
      <c r="H195">
        <f>Constant2*Display^F195*VLOOKUP(E195,PricePoint_Factors,2)*VLOOKUP(A195,MonthFactors,2)*Trend^B195*EndDec^D195</f>
        <v>545.84613449834649</v>
      </c>
      <c r="I195">
        <f t="shared" si="7"/>
        <v>-10.153865501653513</v>
      </c>
      <c r="J195">
        <f t="shared" si="8"/>
        <v>103.10098462566935</v>
      </c>
    </row>
    <row r="196" spans="1:10" x14ac:dyDescent="0.2">
      <c r="A196" s="4">
        <f t="shared" si="6"/>
        <v>7</v>
      </c>
      <c r="B196" s="4">
        <v>192</v>
      </c>
      <c r="C196" s="5">
        <v>40735</v>
      </c>
      <c r="D196" s="6">
        <v>0</v>
      </c>
      <c r="E196" s="4">
        <v>6.1</v>
      </c>
      <c r="F196" s="4">
        <v>1</v>
      </c>
      <c r="G196" s="4">
        <v>634</v>
      </c>
      <c r="H196">
        <f>Constant2*Display^F196*VLOOKUP(E196,PricePoint_Factors,2)*VLOOKUP(A196,MonthFactors,2)*Trend^B196*EndDec^D196</f>
        <v>623.85797646405638</v>
      </c>
      <c r="I196">
        <f t="shared" si="7"/>
        <v>-10.142023535943622</v>
      </c>
      <c r="J196">
        <f t="shared" si="8"/>
        <v>102.86064140363438</v>
      </c>
    </row>
    <row r="197" spans="1:10" x14ac:dyDescent="0.2">
      <c r="A197" s="4">
        <f t="shared" si="6"/>
        <v>7</v>
      </c>
      <c r="B197" s="4">
        <v>193</v>
      </c>
      <c r="C197" s="5">
        <v>40736</v>
      </c>
      <c r="D197" s="6">
        <v>0</v>
      </c>
      <c r="E197" s="4">
        <v>5.95</v>
      </c>
      <c r="F197" s="4">
        <v>0</v>
      </c>
      <c r="G197" s="4">
        <v>721</v>
      </c>
      <c r="H197">
        <f>Constant2*Display^F197*VLOOKUP(E197,PricePoint_Factors,2)*VLOOKUP(A197,MonthFactors,2)*Trend^B197*EndDec^D197</f>
        <v>718.67605388992195</v>
      </c>
      <c r="I197">
        <f t="shared" si="7"/>
        <v>-2.3239461100780545</v>
      </c>
      <c r="J197">
        <f t="shared" si="8"/>
        <v>5.4007255225469208</v>
      </c>
    </row>
    <row r="198" spans="1:10" x14ac:dyDescent="0.2">
      <c r="A198" s="4">
        <f t="shared" ref="A198:A261" si="9">MONTH(C198)</f>
        <v>7</v>
      </c>
      <c r="B198" s="4">
        <v>194</v>
      </c>
      <c r="C198" s="5">
        <v>40737</v>
      </c>
      <c r="D198" s="6">
        <v>0</v>
      </c>
      <c r="E198" s="4">
        <v>7.52</v>
      </c>
      <c r="F198" s="4">
        <v>1</v>
      </c>
      <c r="G198" s="4">
        <v>444</v>
      </c>
      <c r="H198">
        <f>Constant2*Display^F198*VLOOKUP(E198,PricePoint_Factors,2)*VLOOKUP(A198,MonthFactors,2)*Trend^B198*EndDec^D198</f>
        <v>442.56643470806551</v>
      </c>
      <c r="I198">
        <f t="shared" ref="I198:I261" si="10">H198-G198</f>
        <v>-1.4335652919344852</v>
      </c>
      <c r="J198">
        <f t="shared" ref="J198:J261" si="11">I198^2</f>
        <v>2.0551094462392059</v>
      </c>
    </row>
    <row r="199" spans="1:10" x14ac:dyDescent="0.2">
      <c r="A199" s="4">
        <f t="shared" si="9"/>
        <v>7</v>
      </c>
      <c r="B199" s="4">
        <v>195</v>
      </c>
      <c r="C199" s="5">
        <v>40738</v>
      </c>
      <c r="D199" s="6">
        <v>0</v>
      </c>
      <c r="E199" s="4">
        <v>6.98</v>
      </c>
      <c r="F199" s="4">
        <v>0</v>
      </c>
      <c r="G199" s="4">
        <v>556</v>
      </c>
      <c r="H199">
        <f>Constant2*Display^F199*VLOOKUP(E199,PricePoint_Factors,2)*VLOOKUP(A199,MonthFactors,2)*Trend^B199*EndDec^D199</f>
        <v>546.1478040284062</v>
      </c>
      <c r="I199">
        <f t="shared" si="10"/>
        <v>-9.852195971593801</v>
      </c>
      <c r="J199">
        <f t="shared" si="11"/>
        <v>97.065765462689114</v>
      </c>
    </row>
    <row r="200" spans="1:10" x14ac:dyDescent="0.2">
      <c r="A200" s="4">
        <f t="shared" si="9"/>
        <v>7</v>
      </c>
      <c r="B200" s="4">
        <v>196</v>
      </c>
      <c r="C200" s="5">
        <v>40739</v>
      </c>
      <c r="D200" s="6">
        <v>0</v>
      </c>
      <c r="E200" s="4">
        <v>7.32</v>
      </c>
      <c r="F200" s="4">
        <v>0</v>
      </c>
      <c r="G200" s="4">
        <v>410</v>
      </c>
      <c r="H200">
        <f>Constant2*Display^F200*VLOOKUP(E200,PricePoint_Factors,2)*VLOOKUP(A200,MonthFactors,2)*Trend^B200*EndDec^D200</f>
        <v>411.09507685857636</v>
      </c>
      <c r="I200">
        <f t="shared" si="10"/>
        <v>1.0950768585763626</v>
      </c>
      <c r="J200">
        <f t="shared" si="11"/>
        <v>1.1991933261894749</v>
      </c>
    </row>
    <row r="201" spans="1:10" x14ac:dyDescent="0.2">
      <c r="A201" s="4">
        <f t="shared" si="9"/>
        <v>7</v>
      </c>
      <c r="B201" s="4">
        <v>197</v>
      </c>
      <c r="C201" s="5">
        <v>40740</v>
      </c>
      <c r="D201" s="6">
        <v>0</v>
      </c>
      <c r="E201" s="4">
        <v>6.98</v>
      </c>
      <c r="F201" s="4">
        <v>0</v>
      </c>
      <c r="G201" s="4">
        <v>560</v>
      </c>
      <c r="H201">
        <f>Constant2*Display^F201*VLOOKUP(E201,PricePoint_Factors,2)*VLOOKUP(A201,MonthFactors,2)*Trend^B201*EndDec^D201</f>
        <v>546.29870130839117</v>
      </c>
      <c r="I201">
        <f t="shared" si="10"/>
        <v>-13.701298691608827</v>
      </c>
      <c r="J201">
        <f t="shared" si="11"/>
        <v>187.72558583668174</v>
      </c>
    </row>
    <row r="202" spans="1:10" x14ac:dyDescent="0.2">
      <c r="A202" s="4">
        <f t="shared" si="9"/>
        <v>7</v>
      </c>
      <c r="B202" s="4">
        <v>198</v>
      </c>
      <c r="C202" s="5">
        <v>40741</v>
      </c>
      <c r="D202" s="6">
        <v>0</v>
      </c>
      <c r="E202" s="4">
        <v>6.1</v>
      </c>
      <c r="F202" s="4">
        <v>0</v>
      </c>
      <c r="G202" s="4">
        <v>571</v>
      </c>
      <c r="H202">
        <f>Constant2*Display^F202*VLOOKUP(E202,PricePoint_Factors,2)*VLOOKUP(A202,MonthFactors,2)*Trend^B202*EndDec^D202</f>
        <v>566.16940988249405</v>
      </c>
      <c r="I202">
        <f t="shared" si="10"/>
        <v>-4.8305901175059489</v>
      </c>
      <c r="J202">
        <f t="shared" si="11"/>
        <v>23.334600883346138</v>
      </c>
    </row>
    <row r="203" spans="1:10" x14ac:dyDescent="0.2">
      <c r="A203" s="4">
        <f t="shared" si="9"/>
        <v>7</v>
      </c>
      <c r="B203" s="4">
        <v>199</v>
      </c>
      <c r="C203" s="5">
        <v>40742</v>
      </c>
      <c r="D203" s="6">
        <v>0</v>
      </c>
      <c r="E203" s="4">
        <v>5.95</v>
      </c>
      <c r="F203" s="4">
        <v>0</v>
      </c>
      <c r="G203" s="4">
        <v>720</v>
      </c>
      <c r="H203">
        <f>Constant2*Display^F203*VLOOKUP(E203,PricePoint_Factors,2)*VLOOKUP(A203,MonthFactors,2)*Trend^B203*EndDec^D203</f>
        <v>719.27191581621946</v>
      </c>
      <c r="I203">
        <f t="shared" si="10"/>
        <v>-0.7280841837805383</v>
      </c>
      <c r="J203">
        <f t="shared" si="11"/>
        <v>0.53010657867137267</v>
      </c>
    </row>
    <row r="204" spans="1:10" x14ac:dyDescent="0.2">
      <c r="A204" s="4">
        <f t="shared" si="9"/>
        <v>7</v>
      </c>
      <c r="B204" s="4">
        <v>200</v>
      </c>
      <c r="C204" s="5">
        <v>40743</v>
      </c>
      <c r="D204" s="6">
        <v>0</v>
      </c>
      <c r="E204" s="4">
        <v>7.32</v>
      </c>
      <c r="F204" s="4">
        <v>1</v>
      </c>
      <c r="G204" s="4">
        <v>439</v>
      </c>
      <c r="H204">
        <f>Constant2*Display^F204*VLOOKUP(E204,PricePoint_Factors,2)*VLOOKUP(A204,MonthFactors,2)*Trend^B204*EndDec^D204</f>
        <v>453.60881843672036</v>
      </c>
      <c r="I204">
        <f t="shared" si="10"/>
        <v>14.608818436720355</v>
      </c>
      <c r="J204">
        <f t="shared" si="11"/>
        <v>213.41757611706058</v>
      </c>
    </row>
    <row r="205" spans="1:10" x14ac:dyDescent="0.2">
      <c r="A205" s="4">
        <f t="shared" si="9"/>
        <v>7</v>
      </c>
      <c r="B205" s="4">
        <v>201</v>
      </c>
      <c r="C205" s="5">
        <v>40744</v>
      </c>
      <c r="D205" s="6">
        <v>0</v>
      </c>
      <c r="E205" s="4">
        <v>5.95</v>
      </c>
      <c r="F205" s="4">
        <v>0</v>
      </c>
      <c r="G205" s="4">
        <v>730</v>
      </c>
      <c r="H205">
        <f>Constant2*Display^F205*VLOOKUP(E205,PricePoint_Factors,2)*VLOOKUP(A205,MonthFactors,2)*Trend^B205*EndDec^D205</f>
        <v>719.47064622374978</v>
      </c>
      <c r="I205">
        <f t="shared" si="10"/>
        <v>-10.529353776250218</v>
      </c>
      <c r="J205">
        <f t="shared" si="11"/>
        <v>110.86729094543473</v>
      </c>
    </row>
    <row r="206" spans="1:10" x14ac:dyDescent="0.2">
      <c r="A206" s="4">
        <f t="shared" si="9"/>
        <v>7</v>
      </c>
      <c r="B206" s="4">
        <v>202</v>
      </c>
      <c r="C206" s="5">
        <v>40745</v>
      </c>
      <c r="D206" s="6">
        <v>0</v>
      </c>
      <c r="E206" s="4">
        <v>7.52</v>
      </c>
      <c r="F206" s="4">
        <v>0</v>
      </c>
      <c r="G206" s="4">
        <v>402</v>
      </c>
      <c r="H206">
        <f>Constant2*Display^F206*VLOOKUP(E206,PricePoint_Factors,2)*VLOOKUP(A206,MonthFactors,2)*Trend^B206*EndDec^D206</f>
        <v>401.75299011783272</v>
      </c>
      <c r="I206">
        <f t="shared" si="10"/>
        <v>-0.24700988216727637</v>
      </c>
      <c r="J206">
        <f t="shared" si="11"/>
        <v>6.1013881888291759E-2</v>
      </c>
    </row>
    <row r="207" spans="1:10" x14ac:dyDescent="0.2">
      <c r="A207" s="4">
        <f t="shared" si="9"/>
        <v>7</v>
      </c>
      <c r="B207" s="4">
        <v>203</v>
      </c>
      <c r="C207" s="5">
        <v>40746</v>
      </c>
      <c r="D207" s="6">
        <v>0</v>
      </c>
      <c r="E207" s="4">
        <v>6.2</v>
      </c>
      <c r="F207" s="4">
        <v>0</v>
      </c>
      <c r="G207" s="4">
        <v>555</v>
      </c>
      <c r="H207">
        <f>Constant2*Display^F207*VLOOKUP(E207,PricePoint_Factors,2)*VLOOKUP(A207,MonthFactors,2)*Trend^B207*EndDec^D207</f>
        <v>555.13964504453736</v>
      </c>
      <c r="I207">
        <f t="shared" si="10"/>
        <v>0.13964504453736026</v>
      </c>
      <c r="J207">
        <f t="shared" si="11"/>
        <v>1.950073846384133E-2</v>
      </c>
    </row>
    <row r="208" spans="1:10" x14ac:dyDescent="0.2">
      <c r="A208" s="4">
        <f t="shared" si="9"/>
        <v>7</v>
      </c>
      <c r="B208" s="4">
        <v>204</v>
      </c>
      <c r="C208" s="5">
        <v>40747</v>
      </c>
      <c r="D208" s="6">
        <v>0</v>
      </c>
      <c r="E208" s="4">
        <v>6.98</v>
      </c>
      <c r="F208" s="4">
        <v>0</v>
      </c>
      <c r="G208" s="4">
        <v>543</v>
      </c>
      <c r="H208">
        <f>Constant2*Display^F208*VLOOKUP(E208,PricePoint_Factors,2)*VLOOKUP(A208,MonthFactors,2)*Trend^B208*EndDec^D208</f>
        <v>546.82717018836775</v>
      </c>
      <c r="I208">
        <f t="shared" si="10"/>
        <v>3.8271701883677451</v>
      </c>
      <c r="J208">
        <f t="shared" si="11"/>
        <v>14.647231650730802</v>
      </c>
    </row>
    <row r="209" spans="1:10" x14ac:dyDescent="0.2">
      <c r="A209" s="4">
        <f t="shared" si="9"/>
        <v>7</v>
      </c>
      <c r="B209" s="4">
        <v>205</v>
      </c>
      <c r="C209" s="5">
        <v>40748</v>
      </c>
      <c r="D209" s="6">
        <v>0</v>
      </c>
      <c r="E209" s="4">
        <v>7.12</v>
      </c>
      <c r="F209" s="4">
        <v>0</v>
      </c>
      <c r="G209" s="4">
        <v>421</v>
      </c>
      <c r="H209">
        <f>Constant2*Display^F209*VLOOKUP(E209,PricePoint_Factors,2)*VLOOKUP(A209,MonthFactors,2)*Trend^B209*EndDec^D209</f>
        <v>421.31917887515249</v>
      </c>
      <c r="I209">
        <f t="shared" si="10"/>
        <v>0.31917887515248822</v>
      </c>
      <c r="J209">
        <f t="shared" si="11"/>
        <v>0.10187515434360767</v>
      </c>
    </row>
    <row r="210" spans="1:10" x14ac:dyDescent="0.2">
      <c r="A210" s="4">
        <f t="shared" si="9"/>
        <v>7</v>
      </c>
      <c r="B210" s="4">
        <v>206</v>
      </c>
      <c r="C210" s="5">
        <v>40749</v>
      </c>
      <c r="D210" s="6">
        <v>0</v>
      </c>
      <c r="E210" s="4">
        <v>6.2</v>
      </c>
      <c r="F210" s="4">
        <v>0</v>
      </c>
      <c r="G210" s="4">
        <v>544</v>
      </c>
      <c r="H210">
        <f>Constant2*Display^F210*VLOOKUP(E210,PricePoint_Factors,2)*VLOOKUP(A210,MonthFactors,2)*Trend^B210*EndDec^D210</f>
        <v>555.36973344126056</v>
      </c>
      <c r="I210">
        <f t="shared" si="10"/>
        <v>11.369733441260564</v>
      </c>
      <c r="J210">
        <f t="shared" si="11"/>
        <v>129.27083852531879</v>
      </c>
    </row>
    <row r="211" spans="1:10" x14ac:dyDescent="0.2">
      <c r="A211" s="4">
        <f t="shared" si="9"/>
        <v>7</v>
      </c>
      <c r="B211" s="4">
        <v>207</v>
      </c>
      <c r="C211" s="5">
        <v>40750</v>
      </c>
      <c r="D211" s="6">
        <v>0</v>
      </c>
      <c r="E211" s="4">
        <v>7.52</v>
      </c>
      <c r="F211" s="4">
        <v>0</v>
      </c>
      <c r="G211" s="4">
        <v>390</v>
      </c>
      <c r="H211">
        <f>Constant2*Display^F211*VLOOKUP(E211,PricePoint_Factors,2)*VLOOKUP(A211,MonthFactors,2)*Trend^B211*EndDec^D211</f>
        <v>402.03055232707936</v>
      </c>
      <c r="I211">
        <f t="shared" si="10"/>
        <v>12.030552327079363</v>
      </c>
      <c r="J211">
        <f t="shared" si="11"/>
        <v>144.73418929459467</v>
      </c>
    </row>
    <row r="212" spans="1:10" x14ac:dyDescent="0.2">
      <c r="A212" s="4">
        <f t="shared" si="9"/>
        <v>7</v>
      </c>
      <c r="B212" s="4">
        <v>208</v>
      </c>
      <c r="C212" s="5">
        <v>40751</v>
      </c>
      <c r="D212" s="6">
        <v>0</v>
      </c>
      <c r="E212" s="4">
        <v>7.52</v>
      </c>
      <c r="F212" s="4">
        <v>0</v>
      </c>
      <c r="G212" s="4">
        <v>406</v>
      </c>
      <c r="H212">
        <f>Constant2*Display^F212*VLOOKUP(E212,PricePoint_Factors,2)*VLOOKUP(A212,MonthFactors,2)*Trend^B212*EndDec^D212</f>
        <v>402.08608777607776</v>
      </c>
      <c r="I212">
        <f t="shared" si="10"/>
        <v>-3.9139122239222388</v>
      </c>
      <c r="J212">
        <f t="shared" si="11"/>
        <v>15.318708896567925</v>
      </c>
    </row>
    <row r="213" spans="1:10" x14ac:dyDescent="0.2">
      <c r="A213" s="4">
        <f t="shared" si="9"/>
        <v>7</v>
      </c>
      <c r="B213" s="4">
        <v>209</v>
      </c>
      <c r="C213" s="5">
        <v>40752</v>
      </c>
      <c r="D213" s="6">
        <v>0</v>
      </c>
      <c r="E213" s="4">
        <v>6.1</v>
      </c>
      <c r="F213" s="4">
        <v>0</v>
      </c>
      <c r="G213" s="4">
        <v>575</v>
      </c>
      <c r="H213">
        <f>Constant2*Display^F213*VLOOKUP(E213,PricePoint_Factors,2)*VLOOKUP(A213,MonthFactors,2)*Trend^B213*EndDec^D213</f>
        <v>567.03030510358383</v>
      </c>
      <c r="I213">
        <f t="shared" si="10"/>
        <v>-7.969694896416172</v>
      </c>
      <c r="J213">
        <f t="shared" si="11"/>
        <v>63.516036741961976</v>
      </c>
    </row>
    <row r="214" spans="1:10" x14ac:dyDescent="0.2">
      <c r="A214" s="4">
        <f t="shared" si="9"/>
        <v>7</v>
      </c>
      <c r="B214" s="4">
        <v>210</v>
      </c>
      <c r="C214" s="5">
        <v>40753</v>
      </c>
      <c r="D214" s="6">
        <v>0</v>
      </c>
      <c r="E214" s="4">
        <v>6.98</v>
      </c>
      <c r="F214" s="4">
        <v>0</v>
      </c>
      <c r="G214" s="4">
        <v>537</v>
      </c>
      <c r="H214">
        <f>Constant2*Display^F214*VLOOKUP(E214,PricePoint_Factors,2)*VLOOKUP(A214,MonthFactors,2)*Trend^B214*EndDec^D214</f>
        <v>547.2805503854911</v>
      </c>
      <c r="I214">
        <f t="shared" si="10"/>
        <v>10.280550385491097</v>
      </c>
      <c r="J214">
        <f t="shared" si="11"/>
        <v>105.68971622862114</v>
      </c>
    </row>
    <row r="215" spans="1:10" x14ac:dyDescent="0.2">
      <c r="A215" s="4">
        <f t="shared" si="9"/>
        <v>7</v>
      </c>
      <c r="B215" s="4">
        <v>211</v>
      </c>
      <c r="C215" s="5">
        <v>40754</v>
      </c>
      <c r="D215" s="6">
        <v>0</v>
      </c>
      <c r="E215" s="4">
        <v>6.98</v>
      </c>
      <c r="F215" s="4">
        <v>0</v>
      </c>
      <c r="G215" s="4">
        <v>533</v>
      </c>
      <c r="H215">
        <f>Constant2*Display^F215*VLOOKUP(E215,PricePoint_Factors,2)*VLOOKUP(A215,MonthFactors,2)*Trend^B215*EndDec^D215</f>
        <v>547.35615028932375</v>
      </c>
      <c r="I215">
        <f t="shared" si="10"/>
        <v>14.35615028932375</v>
      </c>
      <c r="J215">
        <f t="shared" si="11"/>
        <v>206.09905112965041</v>
      </c>
    </row>
    <row r="216" spans="1:10" x14ac:dyDescent="0.2">
      <c r="A216" s="4">
        <f t="shared" si="9"/>
        <v>7</v>
      </c>
      <c r="B216" s="4">
        <v>212</v>
      </c>
      <c r="C216" s="5">
        <v>40755</v>
      </c>
      <c r="D216" s="6">
        <v>0</v>
      </c>
      <c r="E216" s="4">
        <v>5.95</v>
      </c>
      <c r="F216" s="4">
        <v>0</v>
      </c>
      <c r="G216" s="4">
        <v>733</v>
      </c>
      <c r="H216">
        <f>Constant2*Display^F216*VLOOKUP(E216,PricePoint_Factors,2)*VLOOKUP(A216,MonthFactors,2)*Trend^B216*EndDec^D216</f>
        <v>720.56464535234431</v>
      </c>
      <c r="I216">
        <f t="shared" si="10"/>
        <v>-12.435354647655686</v>
      </c>
      <c r="J216">
        <f t="shared" si="11"/>
        <v>154.63804521297186</v>
      </c>
    </row>
    <row r="217" spans="1:10" x14ac:dyDescent="0.2">
      <c r="A217" s="4">
        <f t="shared" si="9"/>
        <v>8</v>
      </c>
      <c r="B217" s="4">
        <v>213</v>
      </c>
      <c r="C217" s="5">
        <v>40756</v>
      </c>
      <c r="D217" s="6">
        <v>0</v>
      </c>
      <c r="E217" s="4">
        <v>5.95</v>
      </c>
      <c r="F217" s="4">
        <v>0</v>
      </c>
      <c r="G217" s="4">
        <v>722</v>
      </c>
      <c r="H217">
        <f>Constant2*Display^F217*VLOOKUP(E217,PricePoint_Factors,2)*VLOOKUP(A217,MonthFactors,2)*Trend^B217*EndDec^D217</f>
        <v>721.42555760824723</v>
      </c>
      <c r="I217">
        <f t="shared" si="10"/>
        <v>-0.57444239175276834</v>
      </c>
      <c r="J217">
        <f t="shared" si="11"/>
        <v>0.32998406144264097</v>
      </c>
    </row>
    <row r="218" spans="1:10" x14ac:dyDescent="0.2">
      <c r="A218" s="4">
        <f t="shared" si="9"/>
        <v>8</v>
      </c>
      <c r="B218" s="4">
        <v>214</v>
      </c>
      <c r="C218" s="5">
        <v>40757</v>
      </c>
      <c r="D218" s="6">
        <v>0</v>
      </c>
      <c r="E218" s="4">
        <v>7.32</v>
      </c>
      <c r="F218" s="4">
        <v>0</v>
      </c>
      <c r="G218" s="4">
        <v>412</v>
      </c>
      <c r="H218">
        <f>Constant2*Display^F218*VLOOKUP(E218,PricePoint_Factors,2)*VLOOKUP(A218,MonthFactors,2)*Trend^B218*EndDec^D218</f>
        <v>412.55385423278619</v>
      </c>
      <c r="I218">
        <f t="shared" si="10"/>
        <v>0.55385423278619328</v>
      </c>
      <c r="J218">
        <f t="shared" si="11"/>
        <v>0.30675451117518276</v>
      </c>
    </row>
    <row r="219" spans="1:10" x14ac:dyDescent="0.2">
      <c r="A219" s="4">
        <f t="shared" si="9"/>
        <v>8</v>
      </c>
      <c r="B219" s="4">
        <v>215</v>
      </c>
      <c r="C219" s="5">
        <v>40758</v>
      </c>
      <c r="D219" s="6">
        <v>0</v>
      </c>
      <c r="E219" s="4">
        <v>7.52</v>
      </c>
      <c r="F219" s="4">
        <v>1</v>
      </c>
      <c r="G219" s="4">
        <v>441</v>
      </c>
      <c r="H219">
        <f>Constant2*Display^F219*VLOOKUP(E219,PricePoint_Factors,2)*VLOOKUP(A219,MonthFactors,2)*Trend^B219*EndDec^D219</f>
        <v>444.32096984342496</v>
      </c>
      <c r="I219">
        <f t="shared" si="10"/>
        <v>3.3209698434249617</v>
      </c>
      <c r="J219">
        <f t="shared" si="11"/>
        <v>11.028840700938014</v>
      </c>
    </row>
    <row r="220" spans="1:10" x14ac:dyDescent="0.2">
      <c r="A220" s="4">
        <f t="shared" si="9"/>
        <v>8</v>
      </c>
      <c r="B220" s="4">
        <v>216</v>
      </c>
      <c r="C220" s="5">
        <v>40759</v>
      </c>
      <c r="D220" s="6">
        <v>0</v>
      </c>
      <c r="E220" s="4">
        <v>6.98</v>
      </c>
      <c r="F220" s="4">
        <v>1</v>
      </c>
      <c r="G220" s="4">
        <v>600</v>
      </c>
      <c r="H220">
        <f>Constant2*Display^F220*VLOOKUP(E220,PricePoint_Factors,2)*VLOOKUP(A220,MonthFactors,2)*Trend^B220*EndDec^D220</f>
        <v>604.68304259264937</v>
      </c>
      <c r="I220">
        <f t="shared" si="10"/>
        <v>4.6830425926493717</v>
      </c>
      <c r="J220">
        <f t="shared" si="11"/>
        <v>21.93088792456815</v>
      </c>
    </row>
    <row r="221" spans="1:10" x14ac:dyDescent="0.2">
      <c r="A221" s="4">
        <f t="shared" si="9"/>
        <v>8</v>
      </c>
      <c r="B221" s="4">
        <v>217</v>
      </c>
      <c r="C221" s="5">
        <v>40760</v>
      </c>
      <c r="D221" s="6">
        <v>0</v>
      </c>
      <c r="E221" s="4">
        <v>5.95</v>
      </c>
      <c r="F221" s="4">
        <v>1</v>
      </c>
      <c r="G221" s="4">
        <v>808</v>
      </c>
      <c r="H221">
        <f>Constant2*Display^F221*VLOOKUP(E221,PricePoint_Factors,2)*VLOOKUP(A221,MonthFactors,2)*Trend^B221*EndDec^D221</f>
        <v>796.03238568898462</v>
      </c>
      <c r="I221">
        <f t="shared" si="10"/>
        <v>-11.967614311015382</v>
      </c>
      <c r="J221">
        <f t="shared" si="11"/>
        <v>143.22379229722017</v>
      </c>
    </row>
    <row r="222" spans="1:10" x14ac:dyDescent="0.2">
      <c r="A222" s="4">
        <f t="shared" si="9"/>
        <v>8</v>
      </c>
      <c r="B222" s="4">
        <v>218</v>
      </c>
      <c r="C222" s="5">
        <v>40761</v>
      </c>
      <c r="D222" s="6">
        <v>0</v>
      </c>
      <c r="E222" s="4">
        <v>6.98</v>
      </c>
      <c r="F222" s="4">
        <v>0</v>
      </c>
      <c r="G222" s="4">
        <v>538</v>
      </c>
      <c r="H222">
        <f>Constant2*Display^F222*VLOOKUP(E222,PricePoint_Factors,2)*VLOOKUP(A222,MonthFactors,2)*Trend^B222*EndDec^D222</f>
        <v>548.46447844528393</v>
      </c>
      <c r="I222">
        <f t="shared" si="10"/>
        <v>10.46447844528393</v>
      </c>
      <c r="J222">
        <f t="shared" si="11"/>
        <v>109.50530913181198</v>
      </c>
    </row>
    <row r="223" spans="1:10" x14ac:dyDescent="0.2">
      <c r="A223" s="4">
        <f t="shared" si="9"/>
        <v>8</v>
      </c>
      <c r="B223" s="4">
        <v>219</v>
      </c>
      <c r="C223" s="5">
        <v>40762</v>
      </c>
      <c r="D223" s="6">
        <v>0</v>
      </c>
      <c r="E223" s="4">
        <v>5.95</v>
      </c>
      <c r="F223" s="4">
        <v>0</v>
      </c>
      <c r="G223" s="4">
        <v>739</v>
      </c>
      <c r="H223">
        <f>Constant2*Display^F223*VLOOKUP(E223,PricePoint_Factors,2)*VLOOKUP(A223,MonthFactors,2)*Trend^B223*EndDec^D223</f>
        <v>722.02369917719204</v>
      </c>
      <c r="I223">
        <f t="shared" si="10"/>
        <v>-16.976300822807957</v>
      </c>
      <c r="J223">
        <f t="shared" si="11"/>
        <v>288.19478962647014</v>
      </c>
    </row>
    <row r="224" spans="1:10" x14ac:dyDescent="0.2">
      <c r="A224" s="4">
        <f t="shared" si="9"/>
        <v>8</v>
      </c>
      <c r="B224" s="4">
        <v>220</v>
      </c>
      <c r="C224" s="5">
        <v>40763</v>
      </c>
      <c r="D224" s="6">
        <v>0</v>
      </c>
      <c r="E224" s="4">
        <v>7.52</v>
      </c>
      <c r="F224" s="4">
        <v>0</v>
      </c>
      <c r="G224" s="4">
        <v>402</v>
      </c>
      <c r="H224">
        <f>Constant2*Display^F224*VLOOKUP(E224,PricePoint_Factors,2)*VLOOKUP(A224,MonthFactors,2)*Trend^B224*EndDec^D224</f>
        <v>403.1786169496682</v>
      </c>
      <c r="I224">
        <f t="shared" si="10"/>
        <v>1.1786169496681964</v>
      </c>
      <c r="J224">
        <f t="shared" si="11"/>
        <v>1.3891379140451638</v>
      </c>
    </row>
    <row r="225" spans="1:10" x14ac:dyDescent="0.2">
      <c r="A225" s="4">
        <f t="shared" si="9"/>
        <v>8</v>
      </c>
      <c r="B225" s="4">
        <v>221</v>
      </c>
      <c r="C225" s="5">
        <v>40764</v>
      </c>
      <c r="D225" s="6">
        <v>0</v>
      </c>
      <c r="E225" s="4">
        <v>7.52</v>
      </c>
      <c r="F225" s="4">
        <v>0</v>
      </c>
      <c r="G225" s="4">
        <v>402</v>
      </c>
      <c r="H225">
        <f>Constant2*Display^F225*VLOOKUP(E225,PricePoint_Factors,2)*VLOOKUP(A225,MonthFactors,2)*Trend^B225*EndDec^D225</f>
        <v>403.23431098931064</v>
      </c>
      <c r="I225">
        <f t="shared" si="10"/>
        <v>1.234310989310643</v>
      </c>
      <c r="J225">
        <f t="shared" si="11"/>
        <v>1.5235236183330183</v>
      </c>
    </row>
    <row r="226" spans="1:10" x14ac:dyDescent="0.2">
      <c r="A226" s="4">
        <f t="shared" si="9"/>
        <v>8</v>
      </c>
      <c r="B226" s="4">
        <v>222</v>
      </c>
      <c r="C226" s="5">
        <v>40765</v>
      </c>
      <c r="D226" s="6">
        <v>0</v>
      </c>
      <c r="E226" s="4">
        <v>6.98</v>
      </c>
      <c r="F226" s="4">
        <v>0</v>
      </c>
      <c r="G226" s="4">
        <v>545</v>
      </c>
      <c r="H226">
        <f>Constant2*Display^F226*VLOOKUP(E226,PricePoint_Factors,2)*VLOOKUP(A226,MonthFactors,2)*Trend^B226*EndDec^D226</f>
        <v>548.76759503988796</v>
      </c>
      <c r="I226">
        <f t="shared" si="10"/>
        <v>3.767595039887965</v>
      </c>
      <c r="J226">
        <f t="shared" si="11"/>
        <v>14.194772384588397</v>
      </c>
    </row>
    <row r="227" spans="1:10" x14ac:dyDescent="0.2">
      <c r="A227" s="4">
        <f t="shared" si="9"/>
        <v>8</v>
      </c>
      <c r="B227" s="4">
        <v>223</v>
      </c>
      <c r="C227" s="5">
        <v>40766</v>
      </c>
      <c r="D227" s="6">
        <v>0</v>
      </c>
      <c r="E227" s="4">
        <v>6.2</v>
      </c>
      <c r="F227" s="4">
        <v>1</v>
      </c>
      <c r="G227" s="4">
        <v>630</v>
      </c>
      <c r="H227">
        <f>Constant2*Display^F227*VLOOKUP(E227,PricePoint_Factors,2)*VLOOKUP(A227,MonthFactors,2)*Trend^B227*EndDec^D227</f>
        <v>614.55372174612364</v>
      </c>
      <c r="I227">
        <f t="shared" si="10"/>
        <v>-15.446278253876358</v>
      </c>
      <c r="J227">
        <f t="shared" si="11"/>
        <v>238.58751189617365</v>
      </c>
    </row>
    <row r="228" spans="1:10" x14ac:dyDescent="0.2">
      <c r="A228" s="4">
        <f t="shared" si="9"/>
        <v>8</v>
      </c>
      <c r="B228" s="4">
        <v>224</v>
      </c>
      <c r="C228" s="5">
        <v>40767</v>
      </c>
      <c r="D228" s="6">
        <v>0</v>
      </c>
      <c r="E228" s="4">
        <v>7.12</v>
      </c>
      <c r="F228" s="4">
        <v>0</v>
      </c>
      <c r="G228" s="4">
        <v>417</v>
      </c>
      <c r="H228">
        <f>Constant2*Display^F228*VLOOKUP(E228,PricePoint_Factors,2)*VLOOKUP(A228,MonthFactors,2)*Trend^B228*EndDec^D228</f>
        <v>422.87264308966581</v>
      </c>
      <c r="I228">
        <f t="shared" si="10"/>
        <v>5.8726430896658144</v>
      </c>
      <c r="J228">
        <f t="shared" si="11"/>
        <v>34.487936858599646</v>
      </c>
    </row>
    <row r="229" spans="1:10" x14ac:dyDescent="0.2">
      <c r="A229" s="4">
        <f t="shared" si="9"/>
        <v>8</v>
      </c>
      <c r="B229" s="4">
        <v>225</v>
      </c>
      <c r="C229" s="5">
        <v>40768</v>
      </c>
      <c r="D229" s="6">
        <v>0</v>
      </c>
      <c r="E229" s="4">
        <v>6.98</v>
      </c>
      <c r="F229" s="4">
        <v>0</v>
      </c>
      <c r="G229" s="4">
        <v>535</v>
      </c>
      <c r="H229">
        <f>Constant2*Display^F229*VLOOKUP(E229,PricePoint_Factors,2)*VLOOKUP(A229,MonthFactors,2)*Trend^B229*EndDec^D229</f>
        <v>548.99504241685622</v>
      </c>
      <c r="I229">
        <f t="shared" si="10"/>
        <v>13.995042416856222</v>
      </c>
      <c r="J229">
        <f t="shared" si="11"/>
        <v>195.86121224960485</v>
      </c>
    </row>
    <row r="230" spans="1:10" x14ac:dyDescent="0.2">
      <c r="A230" s="4">
        <f t="shared" si="9"/>
        <v>8</v>
      </c>
      <c r="B230" s="4">
        <v>226</v>
      </c>
      <c r="C230" s="5">
        <v>40769</v>
      </c>
      <c r="D230" s="6">
        <v>0</v>
      </c>
      <c r="E230" s="4">
        <v>6.98</v>
      </c>
      <c r="F230" s="4">
        <v>0</v>
      </c>
      <c r="G230" s="4">
        <v>534</v>
      </c>
      <c r="H230">
        <f>Constant2*Display^F230*VLOOKUP(E230,PricePoint_Factors,2)*VLOOKUP(A230,MonthFactors,2)*Trend^B230*EndDec^D230</f>
        <v>549.07087915613386</v>
      </c>
      <c r="I230">
        <f t="shared" si="10"/>
        <v>15.070879156133856</v>
      </c>
      <c r="J230">
        <f t="shared" si="11"/>
        <v>227.13139853878991</v>
      </c>
    </row>
    <row r="231" spans="1:10" x14ac:dyDescent="0.2">
      <c r="A231" s="4">
        <f t="shared" si="9"/>
        <v>8</v>
      </c>
      <c r="B231" s="4">
        <v>227</v>
      </c>
      <c r="C231" s="5">
        <v>40770</v>
      </c>
      <c r="D231" s="6">
        <v>0</v>
      </c>
      <c r="E231" s="4">
        <v>7.32</v>
      </c>
      <c r="F231" s="4">
        <v>0</v>
      </c>
      <c r="G231" s="4">
        <v>418</v>
      </c>
      <c r="H231">
        <f>Constant2*Display^F231*VLOOKUP(E231,PricePoint_Factors,2)*VLOOKUP(A231,MonthFactors,2)*Trend^B231*EndDec^D231</f>
        <v>413.29532702058958</v>
      </c>
      <c r="I231">
        <f t="shared" si="10"/>
        <v>-4.7046729794104181</v>
      </c>
      <c r="J231">
        <f t="shared" si="11"/>
        <v>22.133947843194498</v>
      </c>
    </row>
    <row r="232" spans="1:10" x14ac:dyDescent="0.2">
      <c r="A232" s="4">
        <f t="shared" si="9"/>
        <v>8</v>
      </c>
      <c r="B232" s="4">
        <v>228</v>
      </c>
      <c r="C232" s="5">
        <v>40771</v>
      </c>
      <c r="D232" s="6">
        <v>0</v>
      </c>
      <c r="E232" s="4">
        <v>7.32</v>
      </c>
      <c r="F232" s="4">
        <v>0</v>
      </c>
      <c r="G232" s="4">
        <v>405</v>
      </c>
      <c r="H232">
        <f>Constant2*Display^F232*VLOOKUP(E232,PricePoint_Factors,2)*VLOOKUP(A232,MonthFactors,2)*Trend^B232*EndDec^D232</f>
        <v>413.35241855610121</v>
      </c>
      <c r="I232">
        <f t="shared" si="10"/>
        <v>8.3524185561012132</v>
      </c>
      <c r="J232">
        <f t="shared" si="11"/>
        <v>69.762895736303875</v>
      </c>
    </row>
    <row r="233" spans="1:10" x14ac:dyDescent="0.2">
      <c r="A233" s="4">
        <f t="shared" si="9"/>
        <v>8</v>
      </c>
      <c r="B233" s="4">
        <v>229</v>
      </c>
      <c r="C233" s="5">
        <v>40772</v>
      </c>
      <c r="D233" s="6">
        <v>0</v>
      </c>
      <c r="E233" s="4">
        <v>6.1</v>
      </c>
      <c r="F233" s="4">
        <v>0</v>
      </c>
      <c r="G233" s="4">
        <v>565</v>
      </c>
      <c r="H233">
        <f>Constant2*Display^F233*VLOOKUP(E233,PricePoint_Factors,2)*VLOOKUP(A233,MonthFactors,2)*Trend^B233*EndDec^D233</f>
        <v>569.19964402039739</v>
      </c>
      <c r="I233">
        <f t="shared" si="10"/>
        <v>4.1996440203973862</v>
      </c>
      <c r="J233">
        <f t="shared" si="11"/>
        <v>17.637009898059521</v>
      </c>
    </row>
    <row r="234" spans="1:10" x14ac:dyDescent="0.2">
      <c r="A234" s="4">
        <f t="shared" si="9"/>
        <v>8</v>
      </c>
      <c r="B234" s="4">
        <v>230</v>
      </c>
      <c r="C234" s="5">
        <v>40773</v>
      </c>
      <c r="D234" s="6">
        <v>0</v>
      </c>
      <c r="E234" s="4">
        <v>5.95</v>
      </c>
      <c r="F234" s="4">
        <v>0</v>
      </c>
      <c r="G234" s="4">
        <v>715</v>
      </c>
      <c r="H234">
        <f>Constant2*Display^F234*VLOOKUP(E234,PricePoint_Factors,2)*VLOOKUP(A234,MonthFactors,2)*Trend^B234*EndDec^D234</f>
        <v>723.12158037897609</v>
      </c>
      <c r="I234">
        <f t="shared" si="10"/>
        <v>8.1215803789760912</v>
      </c>
      <c r="J234">
        <f t="shared" si="11"/>
        <v>65.960067852169431</v>
      </c>
    </row>
    <row r="235" spans="1:10" x14ac:dyDescent="0.2">
      <c r="A235" s="4">
        <f t="shared" si="9"/>
        <v>8</v>
      </c>
      <c r="B235" s="4">
        <v>231</v>
      </c>
      <c r="C235" s="5">
        <v>40774</v>
      </c>
      <c r="D235" s="6">
        <v>0</v>
      </c>
      <c r="E235" s="4">
        <v>7.32</v>
      </c>
      <c r="F235" s="4">
        <v>0</v>
      </c>
      <c r="G235" s="4">
        <v>402</v>
      </c>
      <c r="H235">
        <f>Constant2*Display^F235*VLOOKUP(E235,PricePoint_Factors,2)*VLOOKUP(A235,MonthFactors,2)*Trend^B235*EndDec^D235</f>
        <v>413.52374048584664</v>
      </c>
      <c r="I235">
        <f t="shared" si="10"/>
        <v>11.523740485846645</v>
      </c>
      <c r="J235">
        <f t="shared" si="11"/>
        <v>132.79659478514105</v>
      </c>
    </row>
    <row r="236" spans="1:10" x14ac:dyDescent="0.2">
      <c r="A236" s="4">
        <f t="shared" si="9"/>
        <v>8</v>
      </c>
      <c r="B236" s="4">
        <v>232</v>
      </c>
      <c r="C236" s="5">
        <v>40775</v>
      </c>
      <c r="D236" s="6">
        <v>0</v>
      </c>
      <c r="E236" s="4">
        <v>6.98</v>
      </c>
      <c r="F236" s="4">
        <v>0</v>
      </c>
      <c r="G236" s="4">
        <v>547</v>
      </c>
      <c r="H236">
        <f>Constant2*Display^F236*VLOOKUP(E236,PricePoint_Factors,2)*VLOOKUP(A236,MonthFactors,2)*Trend^B236*EndDec^D236</f>
        <v>549.52611963612071</v>
      </c>
      <c r="I236">
        <f t="shared" si="10"/>
        <v>2.5261196361207112</v>
      </c>
      <c r="J236">
        <f t="shared" si="11"/>
        <v>6.3812804159946346</v>
      </c>
    </row>
    <row r="237" spans="1:10" x14ac:dyDescent="0.2">
      <c r="A237" s="4">
        <f t="shared" si="9"/>
        <v>8</v>
      </c>
      <c r="B237" s="4">
        <v>233</v>
      </c>
      <c r="C237" s="5">
        <v>40776</v>
      </c>
      <c r="D237" s="6">
        <v>0</v>
      </c>
      <c r="E237" s="4">
        <v>6.98</v>
      </c>
      <c r="F237" s="4">
        <v>0</v>
      </c>
      <c r="G237" s="4">
        <v>536</v>
      </c>
      <c r="H237">
        <f>Constant2*Display^F237*VLOOKUP(E237,PricePoint_Factors,2)*VLOOKUP(A237,MonthFactors,2)*Trend^B237*EndDec^D237</f>
        <v>549.60202973701644</v>
      </c>
      <c r="I237">
        <f t="shared" si="10"/>
        <v>13.602029737016437</v>
      </c>
      <c r="J237">
        <f t="shared" si="11"/>
        <v>185.01521296667946</v>
      </c>
    </row>
    <row r="238" spans="1:10" x14ac:dyDescent="0.2">
      <c r="A238" s="4">
        <f t="shared" si="9"/>
        <v>8</v>
      </c>
      <c r="B238" s="4">
        <v>234</v>
      </c>
      <c r="C238" s="5">
        <v>40777</v>
      </c>
      <c r="D238" s="6">
        <v>0</v>
      </c>
      <c r="E238" s="4">
        <v>7.52</v>
      </c>
      <c r="F238" s="4">
        <v>0</v>
      </c>
      <c r="G238" s="4">
        <v>399</v>
      </c>
      <c r="H238">
        <f>Constant2*Display^F238*VLOOKUP(E238,PricePoint_Factors,2)*VLOOKUP(A238,MonthFactors,2)*Trend^B238*EndDec^D238</f>
        <v>403.95903399368842</v>
      </c>
      <c r="I238">
        <f t="shared" si="10"/>
        <v>4.959033993688422</v>
      </c>
      <c r="J238">
        <f t="shared" si="11"/>
        <v>24.59201815055734</v>
      </c>
    </row>
    <row r="239" spans="1:10" x14ac:dyDescent="0.2">
      <c r="A239" s="4">
        <f t="shared" si="9"/>
        <v>8</v>
      </c>
      <c r="B239" s="4">
        <v>235</v>
      </c>
      <c r="C239" s="5">
        <v>40778</v>
      </c>
      <c r="D239" s="6">
        <v>0</v>
      </c>
      <c r="E239" s="4">
        <v>6.2</v>
      </c>
      <c r="F239" s="4">
        <v>0</v>
      </c>
      <c r="G239" s="4">
        <v>562</v>
      </c>
      <c r="H239">
        <f>Constant2*Display^F239*VLOOKUP(E239,PricePoint_Factors,2)*VLOOKUP(A239,MonthFactors,2)*Trend^B239*EndDec^D239</f>
        <v>558.18794199395415</v>
      </c>
      <c r="I239">
        <f t="shared" si="10"/>
        <v>-3.8120580060458451</v>
      </c>
      <c r="J239">
        <f t="shared" si="11"/>
        <v>14.531786241458224</v>
      </c>
    </row>
    <row r="240" spans="1:10" x14ac:dyDescent="0.2">
      <c r="A240" s="4">
        <f t="shared" si="9"/>
        <v>8</v>
      </c>
      <c r="B240" s="4">
        <v>236</v>
      </c>
      <c r="C240" s="5">
        <v>40779</v>
      </c>
      <c r="D240" s="6">
        <v>0</v>
      </c>
      <c r="E240" s="4">
        <v>6.98</v>
      </c>
      <c r="F240" s="4">
        <v>0</v>
      </c>
      <c r="G240" s="4">
        <v>545</v>
      </c>
      <c r="H240">
        <f>Constant2*Display^F240*VLOOKUP(E240,PricePoint_Factors,2)*VLOOKUP(A240,MonthFactors,2)*Trend^B240*EndDec^D240</f>
        <v>549.82982296163459</v>
      </c>
      <c r="I240">
        <f t="shared" si="10"/>
        <v>4.8298229616345907</v>
      </c>
      <c r="J240">
        <f t="shared" si="11"/>
        <v>23.327189840732728</v>
      </c>
    </row>
    <row r="241" spans="1:10" x14ac:dyDescent="0.2">
      <c r="A241" s="4">
        <f t="shared" si="9"/>
        <v>8</v>
      </c>
      <c r="B241" s="4">
        <v>237</v>
      </c>
      <c r="C241" s="5">
        <v>40780</v>
      </c>
      <c r="D241" s="6">
        <v>0</v>
      </c>
      <c r="E241" s="4">
        <v>5.95</v>
      </c>
      <c r="F241" s="4">
        <v>0</v>
      </c>
      <c r="G241" s="4">
        <v>712</v>
      </c>
      <c r="H241">
        <f>Constant2*Display^F241*VLOOKUP(E241,PricePoint_Factors,2)*VLOOKUP(A241,MonthFactors,2)*Trend^B241*EndDec^D241</f>
        <v>723.82110108212714</v>
      </c>
      <c r="I241">
        <f t="shared" si="10"/>
        <v>11.821101082127143</v>
      </c>
      <c r="J241">
        <f t="shared" si="11"/>
        <v>139.73843079386751</v>
      </c>
    </row>
    <row r="242" spans="1:10" x14ac:dyDescent="0.2">
      <c r="A242" s="4">
        <f t="shared" si="9"/>
        <v>8</v>
      </c>
      <c r="B242" s="4">
        <v>238</v>
      </c>
      <c r="C242" s="5">
        <v>40781</v>
      </c>
      <c r="D242" s="6">
        <v>0</v>
      </c>
      <c r="E242" s="4">
        <v>6.98</v>
      </c>
      <c r="F242" s="4">
        <v>0</v>
      </c>
      <c r="G242" s="4">
        <v>557</v>
      </c>
      <c r="H242">
        <f>Constant2*Display^F242*VLOOKUP(E242,PricePoint_Factors,2)*VLOOKUP(A242,MonthFactors,2)*Trend^B242*EndDec^D242</f>
        <v>549.98173756081007</v>
      </c>
      <c r="I242">
        <f t="shared" si="10"/>
        <v>-7.0182624391899253</v>
      </c>
      <c r="J242">
        <f t="shared" si="11"/>
        <v>49.256007665344121</v>
      </c>
    </row>
    <row r="243" spans="1:10" x14ac:dyDescent="0.2">
      <c r="A243" s="4">
        <f t="shared" si="9"/>
        <v>8</v>
      </c>
      <c r="B243" s="4">
        <v>239</v>
      </c>
      <c r="C243" s="5">
        <v>40782</v>
      </c>
      <c r="D243" s="6">
        <v>0</v>
      </c>
      <c r="E243" s="4">
        <v>6.98</v>
      </c>
      <c r="F243" s="4">
        <v>0</v>
      </c>
      <c r="G243" s="4">
        <v>534</v>
      </c>
      <c r="H243">
        <f>Constant2*Display^F243*VLOOKUP(E243,PricePoint_Factors,2)*VLOOKUP(A243,MonthFactors,2)*Trend^B243*EndDec^D243</f>
        <v>550.05771059957419</v>
      </c>
      <c r="I243">
        <f t="shared" si="10"/>
        <v>16.057710599574193</v>
      </c>
      <c r="J243">
        <f t="shared" si="11"/>
        <v>257.85006969967742</v>
      </c>
    </row>
    <row r="244" spans="1:10" x14ac:dyDescent="0.2">
      <c r="A244" s="4">
        <f t="shared" si="9"/>
        <v>8</v>
      </c>
      <c r="B244" s="4">
        <v>240</v>
      </c>
      <c r="C244" s="5">
        <v>40783</v>
      </c>
      <c r="D244" s="6">
        <v>0</v>
      </c>
      <c r="E244" s="4">
        <v>5.95</v>
      </c>
      <c r="F244" s="4">
        <v>0</v>
      </c>
      <c r="G244" s="4">
        <v>743</v>
      </c>
      <c r="H244">
        <f>Constant2*Display^F244*VLOOKUP(E244,PricePoint_Factors,2)*VLOOKUP(A244,MonthFactors,2)*Trend^B244*EndDec^D244</f>
        <v>724.12110278106741</v>
      </c>
      <c r="I244">
        <f t="shared" si="10"/>
        <v>-18.878897218932593</v>
      </c>
      <c r="J244">
        <f t="shared" si="11"/>
        <v>356.41276020302081</v>
      </c>
    </row>
    <row r="245" spans="1:10" x14ac:dyDescent="0.2">
      <c r="A245" s="4">
        <f t="shared" si="9"/>
        <v>8</v>
      </c>
      <c r="B245" s="4">
        <v>241</v>
      </c>
      <c r="C245" s="5">
        <v>40784</v>
      </c>
      <c r="D245" s="6">
        <v>0</v>
      </c>
      <c r="E245" s="4">
        <v>6.1</v>
      </c>
      <c r="F245" s="4">
        <v>0</v>
      </c>
      <c r="G245" s="4">
        <v>567</v>
      </c>
      <c r="H245">
        <f>Constant2*Display^F245*VLOOKUP(E245,PricePoint_Factors,2)*VLOOKUP(A245,MonthFactors,2)*Trend^B245*EndDec^D245</f>
        <v>570.1438942062598</v>
      </c>
      <c r="I245">
        <f t="shared" si="10"/>
        <v>3.1438942062598016</v>
      </c>
      <c r="J245">
        <f t="shared" si="11"/>
        <v>9.884070780153948</v>
      </c>
    </row>
    <row r="246" spans="1:10" x14ac:dyDescent="0.2">
      <c r="A246" s="4">
        <f t="shared" si="9"/>
        <v>8</v>
      </c>
      <c r="B246" s="4">
        <v>242</v>
      </c>
      <c r="C246" s="5">
        <v>40785</v>
      </c>
      <c r="D246" s="6">
        <v>0</v>
      </c>
      <c r="E246" s="4">
        <v>6.98</v>
      </c>
      <c r="F246" s="4">
        <v>0</v>
      </c>
      <c r="G246" s="4">
        <v>543</v>
      </c>
      <c r="H246">
        <f>Constant2*Display^F246*VLOOKUP(E246,PricePoint_Factors,2)*VLOOKUP(A246,MonthFactors,2)*Trend^B246*EndDec^D246</f>
        <v>550.28569268996705</v>
      </c>
      <c r="I246">
        <f t="shared" si="10"/>
        <v>7.2856926899670498</v>
      </c>
      <c r="J246">
        <f t="shared" si="11"/>
        <v>53.081317972639305</v>
      </c>
    </row>
    <row r="247" spans="1:10" x14ac:dyDescent="0.2">
      <c r="A247" s="4">
        <f t="shared" si="9"/>
        <v>8</v>
      </c>
      <c r="B247" s="4">
        <v>243</v>
      </c>
      <c r="C247" s="5">
        <v>40786</v>
      </c>
      <c r="D247" s="6">
        <v>0</v>
      </c>
      <c r="E247" s="4">
        <v>7.32</v>
      </c>
      <c r="F247" s="4">
        <v>0</v>
      </c>
      <c r="G247" s="4">
        <v>405</v>
      </c>
      <c r="H247">
        <f>Constant2*Display^F247*VLOOKUP(E247,PricePoint_Factors,2)*VLOOKUP(A247,MonthFactors,2)*Trend^B247*EndDec^D247</f>
        <v>414.20973857617287</v>
      </c>
      <c r="I247">
        <f t="shared" si="10"/>
        <v>9.2097385761728674</v>
      </c>
      <c r="J247">
        <f t="shared" si="11"/>
        <v>84.819284641446629</v>
      </c>
    </row>
    <row r="248" spans="1:10" x14ac:dyDescent="0.2">
      <c r="A248" s="4">
        <f t="shared" si="9"/>
        <v>9</v>
      </c>
      <c r="B248" s="4">
        <v>244</v>
      </c>
      <c r="C248" s="5">
        <v>40787</v>
      </c>
      <c r="D248" s="6">
        <v>0</v>
      </c>
      <c r="E248" s="4">
        <v>6.98</v>
      </c>
      <c r="F248" s="4">
        <v>0</v>
      </c>
      <c r="G248" s="4">
        <v>557</v>
      </c>
      <c r="H248">
        <f>Constant2*Display^F248*VLOOKUP(E248,PricePoint_Factors,2)*VLOOKUP(A248,MonthFactors,2)*Trend^B248*EndDec^D248</f>
        <v>546.09916280423033</v>
      </c>
      <c r="I248">
        <f t="shared" si="10"/>
        <v>-10.900837195769668</v>
      </c>
      <c r="J248">
        <f t="shared" si="11"/>
        <v>118.82825156867553</v>
      </c>
    </row>
    <row r="249" spans="1:10" x14ac:dyDescent="0.2">
      <c r="A249" s="4">
        <f t="shared" si="9"/>
        <v>9</v>
      </c>
      <c r="B249" s="4">
        <v>245</v>
      </c>
      <c r="C249" s="5">
        <v>40788</v>
      </c>
      <c r="D249" s="6">
        <v>0</v>
      </c>
      <c r="E249" s="4">
        <v>6.98</v>
      </c>
      <c r="F249" s="4">
        <v>1</v>
      </c>
      <c r="G249" s="4">
        <v>607</v>
      </c>
      <c r="H249">
        <f>Constant2*Display^F249*VLOOKUP(E249,PricePoint_Factors,2)*VLOOKUP(A249,MonthFactors,2)*Trend^B249*EndDec^D249</f>
        <v>602.32481975982046</v>
      </c>
      <c r="I249">
        <f t="shared" si="10"/>
        <v>-4.675180240179543</v>
      </c>
      <c r="J249">
        <f t="shared" si="11"/>
        <v>21.857310278165251</v>
      </c>
    </row>
    <row r="250" spans="1:10" x14ac:dyDescent="0.2">
      <c r="A250" s="4">
        <f t="shared" si="9"/>
        <v>9</v>
      </c>
      <c r="B250" s="4">
        <v>246</v>
      </c>
      <c r="C250" s="5">
        <v>40789</v>
      </c>
      <c r="D250" s="6">
        <v>0</v>
      </c>
      <c r="E250" s="4">
        <v>5.95</v>
      </c>
      <c r="F250" s="4">
        <v>1</v>
      </c>
      <c r="G250" s="4">
        <v>786</v>
      </c>
      <c r="H250">
        <f>Constant2*Display^F250*VLOOKUP(E250,PricePoint_Factors,2)*VLOOKUP(A250,MonthFactors,2)*Trend^B250*EndDec^D250</f>
        <v>792.92791340288568</v>
      </c>
      <c r="I250">
        <f t="shared" si="10"/>
        <v>6.9279134028856788</v>
      </c>
      <c r="J250">
        <f t="shared" si="11"/>
        <v>47.995984117883026</v>
      </c>
    </row>
    <row r="251" spans="1:10" x14ac:dyDescent="0.2">
      <c r="A251" s="4">
        <f t="shared" si="9"/>
        <v>9</v>
      </c>
      <c r="B251" s="4">
        <v>247</v>
      </c>
      <c r="C251" s="5">
        <v>40790</v>
      </c>
      <c r="D251" s="6">
        <v>0</v>
      </c>
      <c r="E251" s="4">
        <v>5.95</v>
      </c>
      <c r="F251" s="4">
        <v>1</v>
      </c>
      <c r="G251" s="4">
        <v>776</v>
      </c>
      <c r="H251">
        <f>Constant2*Display^F251*VLOOKUP(E251,PricePoint_Factors,2)*VLOOKUP(A251,MonthFactors,2)*Trend^B251*EndDec^D251</f>
        <v>793.03744639096112</v>
      </c>
      <c r="I251">
        <f t="shared" si="10"/>
        <v>17.037446390961122</v>
      </c>
      <c r="J251">
        <f t="shared" si="11"/>
        <v>290.27457952487418</v>
      </c>
    </row>
    <row r="252" spans="1:10" x14ac:dyDescent="0.2">
      <c r="A252" s="4">
        <f t="shared" si="9"/>
        <v>9</v>
      </c>
      <c r="B252" s="4">
        <v>248</v>
      </c>
      <c r="C252" s="5">
        <v>40791</v>
      </c>
      <c r="D252" s="6">
        <v>0</v>
      </c>
      <c r="E252" s="4">
        <v>5.95</v>
      </c>
      <c r="F252" s="4">
        <v>0</v>
      </c>
      <c r="G252" s="4">
        <v>717</v>
      </c>
      <c r="H252">
        <f>Constant2*Display^F252*VLOOKUP(E252,PricePoint_Factors,2)*VLOOKUP(A252,MonthFactors,2)*Trend^B252*EndDec^D252</f>
        <v>719.2078557463218</v>
      </c>
      <c r="I252">
        <f t="shared" si="10"/>
        <v>2.2078557463217976</v>
      </c>
      <c r="J252">
        <f t="shared" si="11"/>
        <v>4.8746269965661817</v>
      </c>
    </row>
    <row r="253" spans="1:10" x14ac:dyDescent="0.2">
      <c r="A253" s="4">
        <f t="shared" si="9"/>
        <v>9</v>
      </c>
      <c r="B253" s="4">
        <v>249</v>
      </c>
      <c r="C253" s="5">
        <v>40792</v>
      </c>
      <c r="D253" s="6">
        <v>0</v>
      </c>
      <c r="E253" s="4">
        <v>7.32</v>
      </c>
      <c r="F253" s="4">
        <v>0</v>
      </c>
      <c r="G253" s="4">
        <v>412</v>
      </c>
      <c r="H253">
        <f>Constant2*Display^F253*VLOOKUP(E253,PricePoint_Factors,2)*VLOOKUP(A253,MonthFactors,2)*Trend^B253*EndDec^D253</f>
        <v>411.28564098330042</v>
      </c>
      <c r="I253">
        <f t="shared" si="10"/>
        <v>-0.71435901669957502</v>
      </c>
      <c r="J253">
        <f t="shared" si="11"/>
        <v>0.51030880473998375</v>
      </c>
    </row>
    <row r="254" spans="1:10" x14ac:dyDescent="0.2">
      <c r="A254" s="4">
        <f t="shared" si="9"/>
        <v>9</v>
      </c>
      <c r="B254" s="4">
        <v>250</v>
      </c>
      <c r="C254" s="5">
        <v>40793</v>
      </c>
      <c r="D254" s="6">
        <v>0</v>
      </c>
      <c r="E254" s="4">
        <v>6.98</v>
      </c>
      <c r="F254" s="4">
        <v>0</v>
      </c>
      <c r="G254" s="4">
        <v>562</v>
      </c>
      <c r="H254">
        <f>Constant2*Display^F254*VLOOKUP(E254,PricePoint_Factors,2)*VLOOKUP(A254,MonthFactors,2)*Trend^B254*EndDec^D254</f>
        <v>546.55193940272261</v>
      </c>
      <c r="I254">
        <f t="shared" si="10"/>
        <v>-15.44806059727739</v>
      </c>
      <c r="J254">
        <f t="shared" si="11"/>
        <v>238.64257621715427</v>
      </c>
    </row>
    <row r="255" spans="1:10" x14ac:dyDescent="0.2">
      <c r="A255" s="4">
        <f t="shared" si="9"/>
        <v>9</v>
      </c>
      <c r="B255" s="4">
        <v>251</v>
      </c>
      <c r="C255" s="5">
        <v>40794</v>
      </c>
      <c r="D255" s="6">
        <v>0</v>
      </c>
      <c r="E255" s="4">
        <v>5.95</v>
      </c>
      <c r="F255" s="4">
        <v>0</v>
      </c>
      <c r="G255" s="4">
        <v>706</v>
      </c>
      <c r="H255">
        <f>Constant2*Display^F255*VLOOKUP(E255,PricePoint_Factors,2)*VLOOKUP(A255,MonthFactors,2)*Trend^B255*EndDec^D255</f>
        <v>719.50594539622648</v>
      </c>
      <c r="I255">
        <f t="shared" si="10"/>
        <v>13.50594539622648</v>
      </c>
      <c r="J255">
        <f t="shared" si="11"/>
        <v>182.41056104585124</v>
      </c>
    </row>
    <row r="256" spans="1:10" x14ac:dyDescent="0.2">
      <c r="A256" s="4">
        <f t="shared" si="9"/>
        <v>9</v>
      </c>
      <c r="B256" s="4">
        <v>252</v>
      </c>
      <c r="C256" s="5">
        <v>40795</v>
      </c>
      <c r="D256" s="6">
        <v>0</v>
      </c>
      <c r="E256" s="4">
        <v>6.1</v>
      </c>
      <c r="F256" s="4">
        <v>0</v>
      </c>
      <c r="G256" s="4">
        <v>569</v>
      </c>
      <c r="H256">
        <f>Constant2*Display^F256*VLOOKUP(E256,PricePoint_Factors,2)*VLOOKUP(A256,MonthFactors,2)*Trend^B256*EndDec^D256</f>
        <v>566.51010450773799</v>
      </c>
      <c r="I256">
        <f t="shared" si="10"/>
        <v>-2.4898954922620078</v>
      </c>
      <c r="J256">
        <f t="shared" si="11"/>
        <v>6.1995795623866661</v>
      </c>
    </row>
    <row r="257" spans="1:10" x14ac:dyDescent="0.2">
      <c r="A257" s="4">
        <f t="shared" si="9"/>
        <v>9</v>
      </c>
      <c r="B257" s="4">
        <v>253</v>
      </c>
      <c r="C257" s="5">
        <v>40796</v>
      </c>
      <c r="D257" s="6">
        <v>0</v>
      </c>
      <c r="E257" s="4">
        <v>7.52</v>
      </c>
      <c r="F257" s="4">
        <v>0</v>
      </c>
      <c r="G257" s="4">
        <v>411</v>
      </c>
      <c r="H257">
        <f>Constant2*Display^F257*VLOOKUP(E257,PricePoint_Factors,2)*VLOOKUP(A257,MonthFactors,2)*Trend^B257*EndDec^D257</f>
        <v>401.82820103438064</v>
      </c>
      <c r="I257">
        <f t="shared" si="10"/>
        <v>-9.1717989656193595</v>
      </c>
      <c r="J257">
        <f t="shared" si="11"/>
        <v>84.121896265736353</v>
      </c>
    </row>
    <row r="258" spans="1:10" x14ac:dyDescent="0.2">
      <c r="A258" s="4">
        <f t="shared" si="9"/>
        <v>9</v>
      </c>
      <c r="B258" s="4">
        <v>254</v>
      </c>
      <c r="C258" s="5">
        <v>40797</v>
      </c>
      <c r="D258" s="6">
        <v>0</v>
      </c>
      <c r="E258" s="4">
        <v>6.1</v>
      </c>
      <c r="F258" s="4">
        <v>0</v>
      </c>
      <c r="G258" s="4">
        <v>584</v>
      </c>
      <c r="H258">
        <f>Constant2*Display^F258*VLOOKUP(E258,PricePoint_Factors,2)*VLOOKUP(A258,MonthFactors,2)*Trend^B258*EndDec^D258</f>
        <v>566.66662776613748</v>
      </c>
      <c r="I258">
        <f t="shared" si="10"/>
        <v>-17.333372233862519</v>
      </c>
      <c r="J258">
        <f t="shared" si="11"/>
        <v>300.44579299763615</v>
      </c>
    </row>
    <row r="259" spans="1:10" x14ac:dyDescent="0.2">
      <c r="A259" s="4">
        <f t="shared" si="9"/>
        <v>9</v>
      </c>
      <c r="B259" s="4">
        <v>255</v>
      </c>
      <c r="C259" s="5">
        <v>40798</v>
      </c>
      <c r="D259" s="6">
        <v>0</v>
      </c>
      <c r="E259" s="4">
        <v>7.12</v>
      </c>
      <c r="F259" s="4">
        <v>0</v>
      </c>
      <c r="G259" s="4">
        <v>417</v>
      </c>
      <c r="H259">
        <f>Constant2*Display^F259*VLOOKUP(E259,PricePoint_Factors,2)*VLOOKUP(A259,MonthFactors,2)*Trend^B259*EndDec^D259</f>
        <v>421.33984993163108</v>
      </c>
      <c r="I259">
        <f t="shared" si="10"/>
        <v>4.339849931631079</v>
      </c>
      <c r="J259">
        <f t="shared" si="11"/>
        <v>18.83429742907828</v>
      </c>
    </row>
    <row r="260" spans="1:10" x14ac:dyDescent="0.2">
      <c r="A260" s="4">
        <f t="shared" si="9"/>
        <v>9</v>
      </c>
      <c r="B260" s="4">
        <v>256</v>
      </c>
      <c r="C260" s="5">
        <v>40799</v>
      </c>
      <c r="D260" s="6">
        <v>0</v>
      </c>
      <c r="E260" s="4">
        <v>6.98</v>
      </c>
      <c r="F260" s="4">
        <v>0</v>
      </c>
      <c r="G260" s="4">
        <v>544</v>
      </c>
      <c r="H260">
        <f>Constant2*Display^F260*VLOOKUP(E260,PricePoint_Factors,2)*VLOOKUP(A260,MonthFactors,2)*Trend^B260*EndDec^D260</f>
        <v>547.00509140308714</v>
      </c>
      <c r="I260">
        <f t="shared" si="10"/>
        <v>3.0050914030871354</v>
      </c>
      <c r="J260">
        <f t="shared" si="11"/>
        <v>9.030574340908208</v>
      </c>
    </row>
    <row r="261" spans="1:10" x14ac:dyDescent="0.2">
      <c r="A261" s="4">
        <f t="shared" si="9"/>
        <v>9</v>
      </c>
      <c r="B261" s="4">
        <v>257</v>
      </c>
      <c r="C261" s="5">
        <v>40800</v>
      </c>
      <c r="D261" s="6">
        <v>0</v>
      </c>
      <c r="E261" s="4">
        <v>6.98</v>
      </c>
      <c r="F261" s="4">
        <v>0</v>
      </c>
      <c r="G261" s="4">
        <v>542</v>
      </c>
      <c r="H261">
        <f>Constant2*Display^F261*VLOOKUP(E261,PricePoint_Factors,2)*VLOOKUP(A261,MonthFactors,2)*Trend^B261*EndDec^D261</f>
        <v>547.08065325573648</v>
      </c>
      <c r="I261">
        <f t="shared" si="10"/>
        <v>5.080653255736479</v>
      </c>
      <c r="J261">
        <f t="shared" si="11"/>
        <v>25.813037505025683</v>
      </c>
    </row>
    <row r="262" spans="1:10" x14ac:dyDescent="0.2">
      <c r="A262" s="4">
        <f t="shared" ref="A262:A325" si="12">MONTH(C262)</f>
        <v>9</v>
      </c>
      <c r="B262" s="4">
        <v>258</v>
      </c>
      <c r="C262" s="5">
        <v>40801</v>
      </c>
      <c r="D262" s="6">
        <v>0</v>
      </c>
      <c r="E262" s="4">
        <v>6.98</v>
      </c>
      <c r="F262" s="4">
        <v>0</v>
      </c>
      <c r="G262" s="4">
        <v>549</v>
      </c>
      <c r="H262">
        <f>Constant2*Display^F262*VLOOKUP(E262,PricePoint_Factors,2)*VLOOKUP(A262,MonthFactors,2)*Trend^B262*EndDec^D262</f>
        <v>547.15622554630249</v>
      </c>
      <c r="I262">
        <f t="shared" ref="I262:I325" si="13">H262-G262</f>
        <v>-1.843774453697506</v>
      </c>
      <c r="J262">
        <f t="shared" ref="J262:J325" si="14">I262^2</f>
        <v>3.3995042361075369</v>
      </c>
    </row>
    <row r="263" spans="1:10" x14ac:dyDescent="0.2">
      <c r="A263" s="4">
        <f t="shared" si="12"/>
        <v>9</v>
      </c>
      <c r="B263" s="4">
        <v>259</v>
      </c>
      <c r="C263" s="5">
        <v>40802</v>
      </c>
      <c r="D263" s="6">
        <v>0</v>
      </c>
      <c r="E263" s="4">
        <v>5.95</v>
      </c>
      <c r="F263" s="4">
        <v>1</v>
      </c>
      <c r="G263" s="4">
        <v>795</v>
      </c>
      <c r="H263">
        <f>Constant2*Display^F263*VLOOKUP(E263,PricePoint_Factors,2)*VLOOKUP(A263,MonthFactors,2)*Trend^B263*EndDec^D263</f>
        <v>794.35302303268486</v>
      </c>
      <c r="I263">
        <f t="shared" si="13"/>
        <v>-0.64697696731514043</v>
      </c>
      <c r="J263">
        <f t="shared" si="14"/>
        <v>0.4185791962362963</v>
      </c>
    </row>
    <row r="264" spans="1:10" x14ac:dyDescent="0.2">
      <c r="A264" s="4">
        <f t="shared" si="12"/>
        <v>9</v>
      </c>
      <c r="B264" s="4">
        <v>260</v>
      </c>
      <c r="C264" s="5">
        <v>40803</v>
      </c>
      <c r="D264" s="6">
        <v>0</v>
      </c>
      <c r="E264" s="4">
        <v>5.95</v>
      </c>
      <c r="F264" s="4">
        <v>0</v>
      </c>
      <c r="G264" s="4">
        <v>706</v>
      </c>
      <c r="H264">
        <f>Constant2*Display^F264*VLOOKUP(E264,PricePoint_Factors,2)*VLOOKUP(A264,MonthFactors,2)*Trend^B264*EndDec^D264</f>
        <v>720.40095584502433</v>
      </c>
      <c r="I264">
        <f t="shared" si="13"/>
        <v>14.400955845024328</v>
      </c>
      <c r="J264">
        <f t="shared" si="14"/>
        <v>207.38752925034035</v>
      </c>
    </row>
    <row r="265" spans="1:10" x14ac:dyDescent="0.2">
      <c r="A265" s="4">
        <f t="shared" si="12"/>
        <v>9</v>
      </c>
      <c r="B265" s="4">
        <v>261</v>
      </c>
      <c r="C265" s="5">
        <v>40804</v>
      </c>
      <c r="D265" s="6">
        <v>0</v>
      </c>
      <c r="E265" s="4">
        <v>7.52</v>
      </c>
      <c r="F265" s="4">
        <v>0</v>
      </c>
      <c r="G265" s="4">
        <v>400</v>
      </c>
      <c r="H265">
        <f>Constant2*Display^F265*VLOOKUP(E265,PricePoint_Factors,2)*VLOOKUP(A265,MonthFactors,2)*Trend^B265*EndDec^D265</f>
        <v>402.27247576195748</v>
      </c>
      <c r="I265">
        <f t="shared" si="13"/>
        <v>2.2724757619574802</v>
      </c>
      <c r="J265">
        <f t="shared" si="14"/>
        <v>5.1641460886842303</v>
      </c>
    </row>
    <row r="266" spans="1:10" x14ac:dyDescent="0.2">
      <c r="A266" s="4">
        <f t="shared" si="12"/>
        <v>9</v>
      </c>
      <c r="B266" s="4">
        <v>262</v>
      </c>
      <c r="C266" s="5">
        <v>40805</v>
      </c>
      <c r="D266" s="6">
        <v>0</v>
      </c>
      <c r="E266" s="4">
        <v>7.12</v>
      </c>
      <c r="F266" s="4">
        <v>0</v>
      </c>
      <c r="G266" s="4">
        <v>413</v>
      </c>
      <c r="H266">
        <f>Constant2*Display^F266*VLOOKUP(E266,PricePoint_Factors,2)*VLOOKUP(A266,MonthFactors,2)*Trend^B266*EndDec^D266</f>
        <v>421.74743830416367</v>
      </c>
      <c r="I266">
        <f t="shared" si="13"/>
        <v>8.7474383041636656</v>
      </c>
      <c r="J266">
        <f t="shared" si="14"/>
        <v>76.517676885149712</v>
      </c>
    </row>
    <row r="267" spans="1:10" x14ac:dyDescent="0.2">
      <c r="A267" s="4">
        <f t="shared" si="12"/>
        <v>9</v>
      </c>
      <c r="B267" s="4">
        <v>263</v>
      </c>
      <c r="C267" s="5">
        <v>40806</v>
      </c>
      <c r="D267" s="6">
        <v>0</v>
      </c>
      <c r="E267" s="4">
        <v>5.95</v>
      </c>
      <c r="F267" s="4">
        <v>0</v>
      </c>
      <c r="G267" s="4">
        <v>706</v>
      </c>
      <c r="H267">
        <f>Constant2*Display^F267*VLOOKUP(E267,PricePoint_Factors,2)*VLOOKUP(A267,MonthFactors,2)*Trend^B267*EndDec^D267</f>
        <v>720.69953999841334</v>
      </c>
      <c r="I267">
        <f t="shared" si="13"/>
        <v>14.699539998413343</v>
      </c>
      <c r="J267">
        <f t="shared" si="14"/>
        <v>216.07647616495373</v>
      </c>
    </row>
    <row r="268" spans="1:10" x14ac:dyDescent="0.2">
      <c r="A268" s="4">
        <f t="shared" si="12"/>
        <v>9</v>
      </c>
      <c r="B268" s="4">
        <v>264</v>
      </c>
      <c r="C268" s="5">
        <v>40807</v>
      </c>
      <c r="D268" s="6">
        <v>0</v>
      </c>
      <c r="E268" s="4">
        <v>6.98</v>
      </c>
      <c r="F268" s="4">
        <v>0</v>
      </c>
      <c r="G268" s="4">
        <v>536</v>
      </c>
      <c r="H268">
        <f>Constant2*Display^F268*VLOOKUP(E268,PricePoint_Factors,2)*VLOOKUP(A268,MonthFactors,2)*Trend^B268*EndDec^D268</f>
        <v>547.60987856670727</v>
      </c>
      <c r="I268">
        <f t="shared" si="13"/>
        <v>11.609878566707266</v>
      </c>
      <c r="J268">
        <f t="shared" si="14"/>
        <v>134.78928033368877</v>
      </c>
    </row>
    <row r="269" spans="1:10" x14ac:dyDescent="0.2">
      <c r="A269" s="4">
        <f t="shared" si="12"/>
        <v>9</v>
      </c>
      <c r="B269" s="4">
        <v>265</v>
      </c>
      <c r="C269" s="5">
        <v>40808</v>
      </c>
      <c r="D269" s="6">
        <v>0</v>
      </c>
      <c r="E269" s="4">
        <v>7.52</v>
      </c>
      <c r="F269" s="4">
        <v>1</v>
      </c>
      <c r="G269" s="4">
        <v>434</v>
      </c>
      <c r="H269">
        <f>Constant2*Display^F269*VLOOKUP(E269,PricePoint_Factors,2)*VLOOKUP(A269,MonthFactors,2)*Trend^B269*EndDec^D269</f>
        <v>443.87382066064009</v>
      </c>
      <c r="I269">
        <f t="shared" si="13"/>
        <v>9.8738206606400922</v>
      </c>
      <c r="J269">
        <f t="shared" si="14"/>
        <v>97.492334438483141</v>
      </c>
    </row>
    <row r="270" spans="1:10" x14ac:dyDescent="0.2">
      <c r="A270" s="4">
        <f t="shared" si="12"/>
        <v>9</v>
      </c>
      <c r="B270" s="4">
        <v>266</v>
      </c>
      <c r="C270" s="5">
        <v>40809</v>
      </c>
      <c r="D270" s="6">
        <v>0</v>
      </c>
      <c r="E270" s="4">
        <v>6.98</v>
      </c>
      <c r="F270" s="4">
        <v>1</v>
      </c>
      <c r="G270" s="4">
        <v>615</v>
      </c>
      <c r="H270">
        <f>Constant2*Display^F270*VLOOKUP(E270,PricePoint_Factors,2)*VLOOKUP(A270,MonthFactors,2)*Trend^B270*EndDec^D270</f>
        <v>604.07451059283255</v>
      </c>
      <c r="I270">
        <f t="shared" si="13"/>
        <v>-10.925489407167447</v>
      </c>
      <c r="J270">
        <f t="shared" si="14"/>
        <v>119.36631878612809</v>
      </c>
    </row>
    <row r="271" spans="1:10" x14ac:dyDescent="0.2">
      <c r="A271" s="4">
        <f t="shared" si="12"/>
        <v>9</v>
      </c>
      <c r="B271" s="4">
        <v>267</v>
      </c>
      <c r="C271" s="5">
        <v>40810</v>
      </c>
      <c r="D271" s="6">
        <v>0</v>
      </c>
      <c r="E271" s="4">
        <v>6.98</v>
      </c>
      <c r="F271" s="4">
        <v>0</v>
      </c>
      <c r="G271" s="4">
        <v>566</v>
      </c>
      <c r="H271">
        <f>Constant2*Display^F271*VLOOKUP(E271,PricePoint_Factors,2)*VLOOKUP(A271,MonthFactors,2)*Trend^B271*EndDec^D271</f>
        <v>547.83684610562113</v>
      </c>
      <c r="I271">
        <f t="shared" si="13"/>
        <v>-18.163153894378866</v>
      </c>
      <c r="J271">
        <f t="shared" si="14"/>
        <v>329.90015939089017</v>
      </c>
    </row>
    <row r="272" spans="1:10" x14ac:dyDescent="0.2">
      <c r="A272" s="4">
        <f t="shared" si="12"/>
        <v>9</v>
      </c>
      <c r="B272" s="4">
        <v>268</v>
      </c>
      <c r="C272" s="5">
        <v>40811</v>
      </c>
      <c r="D272" s="6">
        <v>0</v>
      </c>
      <c r="E272" s="4">
        <v>6.2</v>
      </c>
      <c r="F272" s="4">
        <v>1</v>
      </c>
      <c r="G272" s="4">
        <v>634</v>
      </c>
      <c r="H272">
        <f>Constant2*Display^F272*VLOOKUP(E272,PricePoint_Factors,2)*VLOOKUP(A272,MonthFactors,2)*Trend^B272*EndDec^D272</f>
        <v>613.51139485449437</v>
      </c>
      <c r="I272">
        <f t="shared" si="13"/>
        <v>-20.48860514550563</v>
      </c>
      <c r="J272">
        <f t="shared" si="14"/>
        <v>419.78294080843978</v>
      </c>
    </row>
    <row r="273" spans="1:10" x14ac:dyDescent="0.2">
      <c r="A273" s="4">
        <f t="shared" si="12"/>
        <v>9</v>
      </c>
      <c r="B273" s="4">
        <v>269</v>
      </c>
      <c r="C273" s="5">
        <v>40812</v>
      </c>
      <c r="D273" s="6">
        <v>0</v>
      </c>
      <c r="E273" s="4">
        <v>7.32</v>
      </c>
      <c r="F273" s="4">
        <v>0</v>
      </c>
      <c r="G273" s="4">
        <v>412</v>
      </c>
      <c r="H273">
        <f>Constant2*Display^F273*VLOOKUP(E273,PricePoint_Factors,2)*VLOOKUP(A273,MonthFactors,2)*Trend^B273*EndDec^D273</f>
        <v>412.42341181877163</v>
      </c>
      <c r="I273">
        <f t="shared" si="13"/>
        <v>0.42341181877162626</v>
      </c>
      <c r="J273">
        <f t="shared" si="14"/>
        <v>0.17927756827549648</v>
      </c>
    </row>
    <row r="274" spans="1:10" x14ac:dyDescent="0.2">
      <c r="A274" s="4">
        <f t="shared" si="12"/>
        <v>9</v>
      </c>
      <c r="B274" s="4">
        <v>270</v>
      </c>
      <c r="C274" s="5">
        <v>40813</v>
      </c>
      <c r="D274" s="6">
        <v>0</v>
      </c>
      <c r="E274" s="4">
        <v>6.98</v>
      </c>
      <c r="F274" s="4">
        <v>0</v>
      </c>
      <c r="G274" s="4">
        <v>547</v>
      </c>
      <c r="H274">
        <f>Constant2*Display^F274*VLOOKUP(E274,PricePoint_Factors,2)*VLOOKUP(A274,MonthFactors,2)*Trend^B274*EndDec^D274</f>
        <v>548.06390771563508</v>
      </c>
      <c r="I274">
        <f t="shared" si="13"/>
        <v>1.0639077156350822</v>
      </c>
      <c r="J274">
        <f t="shared" si="14"/>
        <v>1.131899627387859</v>
      </c>
    </row>
    <row r="275" spans="1:10" x14ac:dyDescent="0.2">
      <c r="A275" s="4">
        <f t="shared" si="12"/>
        <v>9</v>
      </c>
      <c r="B275" s="4">
        <v>271</v>
      </c>
      <c r="C275" s="5">
        <v>40814</v>
      </c>
      <c r="D275" s="6">
        <v>0</v>
      </c>
      <c r="E275" s="4">
        <v>5.95</v>
      </c>
      <c r="F275" s="4">
        <v>0</v>
      </c>
      <c r="G275" s="4">
        <v>723</v>
      </c>
      <c r="H275">
        <f>Constant2*Display^F275*VLOOKUP(E275,PricePoint_Factors,2)*VLOOKUP(A275,MonthFactors,2)*Trend^B275*EndDec^D275</f>
        <v>721.49636956630616</v>
      </c>
      <c r="I275">
        <f t="shared" si="13"/>
        <v>-1.5036304336938429</v>
      </c>
      <c r="J275">
        <f t="shared" si="14"/>
        <v>2.2609044811303338</v>
      </c>
    </row>
    <row r="276" spans="1:10" x14ac:dyDescent="0.2">
      <c r="A276" s="4">
        <f t="shared" si="12"/>
        <v>9</v>
      </c>
      <c r="B276" s="4">
        <v>272</v>
      </c>
      <c r="C276" s="5">
        <v>40815</v>
      </c>
      <c r="D276" s="6">
        <v>0</v>
      </c>
      <c r="E276" s="4">
        <v>5.95</v>
      </c>
      <c r="F276" s="4">
        <v>0</v>
      </c>
      <c r="G276" s="4">
        <v>718</v>
      </c>
      <c r="H276">
        <f>Constant2*Display^F276*VLOOKUP(E276,PricePoint_Factors,2)*VLOOKUP(A276,MonthFactors,2)*Trend^B276*EndDec^D276</f>
        <v>721.59603518774372</v>
      </c>
      <c r="I276">
        <f t="shared" si="13"/>
        <v>3.5960351877437233</v>
      </c>
      <c r="J276">
        <f t="shared" si="14"/>
        <v>12.931469071491035</v>
      </c>
    </row>
    <row r="277" spans="1:10" x14ac:dyDescent="0.2">
      <c r="A277" s="4">
        <f t="shared" si="12"/>
        <v>9</v>
      </c>
      <c r="B277" s="4">
        <v>273</v>
      </c>
      <c r="C277" s="5">
        <v>40816</v>
      </c>
      <c r="D277" s="6">
        <v>0</v>
      </c>
      <c r="E277" s="4">
        <v>6.98</v>
      </c>
      <c r="F277" s="4">
        <v>0</v>
      </c>
      <c r="G277" s="4">
        <v>535</v>
      </c>
      <c r="H277">
        <f>Constant2*Display^F277*VLOOKUP(E277,PricePoint_Factors,2)*VLOOKUP(A277,MonthFactors,2)*Trend^B277*EndDec^D277</f>
        <v>548.29106343573881</v>
      </c>
      <c r="I277">
        <f t="shared" si="13"/>
        <v>13.291063435738806</v>
      </c>
      <c r="J277">
        <f t="shared" si="14"/>
        <v>176.65236725283305</v>
      </c>
    </row>
    <row r="278" spans="1:10" x14ac:dyDescent="0.2">
      <c r="A278" s="4">
        <f t="shared" si="12"/>
        <v>10</v>
      </c>
      <c r="B278" s="4">
        <v>274</v>
      </c>
      <c r="C278" s="5">
        <v>40817</v>
      </c>
      <c r="D278" s="6">
        <v>0</v>
      </c>
      <c r="E278" s="4">
        <v>6.98</v>
      </c>
      <c r="F278" s="4">
        <v>0</v>
      </c>
      <c r="G278" s="4">
        <v>614</v>
      </c>
      <c r="H278">
        <f>Constant2*Display^F278*VLOOKUP(E278,PricePoint_Factors,2)*VLOOKUP(A278,MonthFactors,2)*Trend^B278*EndDec^D278</f>
        <v>606.03484438952455</v>
      </c>
      <c r="I278">
        <f t="shared" si="13"/>
        <v>-7.9651556104754491</v>
      </c>
      <c r="J278">
        <f t="shared" si="14"/>
        <v>63.443703899088526</v>
      </c>
    </row>
    <row r="279" spans="1:10" x14ac:dyDescent="0.2">
      <c r="A279" s="4">
        <f t="shared" si="12"/>
        <v>10</v>
      </c>
      <c r="B279" s="4">
        <v>275</v>
      </c>
      <c r="C279" s="5">
        <v>40818</v>
      </c>
      <c r="D279" s="6">
        <v>0</v>
      </c>
      <c r="E279" s="4">
        <v>6.1</v>
      </c>
      <c r="F279" s="4">
        <v>0</v>
      </c>
      <c r="G279" s="4">
        <v>636</v>
      </c>
      <c r="H279">
        <f>Constant2*Display^F279*VLOOKUP(E279,PricePoint_Factors,2)*VLOOKUP(A279,MonthFactors,2)*Trend^B279*EndDec^D279</f>
        <v>628.07835602477928</v>
      </c>
      <c r="I279">
        <f t="shared" si="13"/>
        <v>-7.9216439752207179</v>
      </c>
      <c r="J279">
        <f t="shared" si="14"/>
        <v>62.7524432701507</v>
      </c>
    </row>
    <row r="280" spans="1:10" x14ac:dyDescent="0.2">
      <c r="A280" s="4">
        <f t="shared" si="12"/>
        <v>10</v>
      </c>
      <c r="B280" s="4">
        <v>276</v>
      </c>
      <c r="C280" s="5">
        <v>40819</v>
      </c>
      <c r="D280" s="6">
        <v>0</v>
      </c>
      <c r="E280" s="4">
        <v>7.12</v>
      </c>
      <c r="F280" s="4">
        <v>0</v>
      </c>
      <c r="G280" s="4">
        <v>473</v>
      </c>
      <c r="H280">
        <f>Constant2*Display^F280*VLOOKUP(E280,PricePoint_Factors,2)*VLOOKUP(A280,MonthFactors,2)*Trend^B280*EndDec^D280</f>
        <v>467.00198548131254</v>
      </c>
      <c r="I280">
        <f t="shared" si="13"/>
        <v>-5.9980145186874552</v>
      </c>
      <c r="J280">
        <f t="shared" si="14"/>
        <v>35.976178166385502</v>
      </c>
    </row>
    <row r="281" spans="1:10" x14ac:dyDescent="0.2">
      <c r="A281" s="4">
        <f t="shared" si="12"/>
        <v>10</v>
      </c>
      <c r="B281" s="4">
        <v>277</v>
      </c>
      <c r="C281" s="5">
        <v>40820</v>
      </c>
      <c r="D281" s="6">
        <v>0</v>
      </c>
      <c r="E281" s="4">
        <v>7.32</v>
      </c>
      <c r="F281" s="4">
        <v>0</v>
      </c>
      <c r="G281" s="4">
        <v>456</v>
      </c>
      <c r="H281">
        <f>Constant2*Display^F281*VLOOKUP(E281,PricePoint_Factors,2)*VLOOKUP(A281,MonthFactors,2)*Trend^B281*EndDec^D281</f>
        <v>456.2991453526995</v>
      </c>
      <c r="I281">
        <f t="shared" si="13"/>
        <v>0.29914535269949738</v>
      </c>
      <c r="J281">
        <f t="shared" si="14"/>
        <v>8.9487942041706681E-2</v>
      </c>
    </row>
    <row r="282" spans="1:10" x14ac:dyDescent="0.2">
      <c r="A282" s="4">
        <f t="shared" si="12"/>
        <v>10</v>
      </c>
      <c r="B282" s="4">
        <v>278</v>
      </c>
      <c r="C282" s="5">
        <v>40821</v>
      </c>
      <c r="D282" s="6">
        <v>0</v>
      </c>
      <c r="E282" s="4">
        <v>5.95</v>
      </c>
      <c r="F282" s="4">
        <v>0</v>
      </c>
      <c r="G282" s="4">
        <v>778</v>
      </c>
      <c r="H282">
        <f>Constant2*Display^F282*VLOOKUP(E282,PricePoint_Factors,2)*VLOOKUP(A282,MonthFactors,2)*Trend^B282*EndDec^D282</f>
        <v>798.14262798494315</v>
      </c>
      <c r="I282">
        <f t="shared" si="13"/>
        <v>20.142627984943147</v>
      </c>
      <c r="J282">
        <f t="shared" si="14"/>
        <v>405.72546213981479</v>
      </c>
    </row>
    <row r="283" spans="1:10" x14ac:dyDescent="0.2">
      <c r="A283" s="4">
        <f t="shared" si="12"/>
        <v>10</v>
      </c>
      <c r="B283" s="4">
        <v>279</v>
      </c>
      <c r="C283" s="5">
        <v>40822</v>
      </c>
      <c r="D283" s="6">
        <v>0</v>
      </c>
      <c r="E283" s="4">
        <v>6.98</v>
      </c>
      <c r="F283" s="4">
        <v>0</v>
      </c>
      <c r="G283" s="4">
        <v>619</v>
      </c>
      <c r="H283">
        <f>Constant2*Display^F283*VLOOKUP(E283,PricePoint_Factors,2)*VLOOKUP(A283,MonthFactors,2)*Trend^B283*EndDec^D283</f>
        <v>606.45354039036783</v>
      </c>
      <c r="I283">
        <f t="shared" si="13"/>
        <v>-12.546459609632166</v>
      </c>
      <c r="J283">
        <f t="shared" si="14"/>
        <v>157.41364873613131</v>
      </c>
    </row>
    <row r="284" spans="1:10" x14ac:dyDescent="0.2">
      <c r="A284" s="4">
        <f t="shared" si="12"/>
        <v>10</v>
      </c>
      <c r="B284" s="4">
        <v>280</v>
      </c>
      <c r="C284" s="5">
        <v>40823</v>
      </c>
      <c r="D284" s="6">
        <v>0</v>
      </c>
      <c r="E284" s="4">
        <v>6.1</v>
      </c>
      <c r="F284" s="4">
        <v>0</v>
      </c>
      <c r="G284" s="4">
        <v>623</v>
      </c>
      <c r="H284">
        <f>Constant2*Display^F284*VLOOKUP(E284,PricePoint_Factors,2)*VLOOKUP(A284,MonthFactors,2)*Trend^B284*EndDec^D284</f>
        <v>628.5122813977481</v>
      </c>
      <c r="I284">
        <f t="shared" si="13"/>
        <v>5.5122813977480973</v>
      </c>
      <c r="J284">
        <f t="shared" si="14"/>
        <v>30.385246207959717</v>
      </c>
    </row>
    <row r="285" spans="1:10" x14ac:dyDescent="0.2">
      <c r="A285" s="4">
        <f t="shared" si="12"/>
        <v>10</v>
      </c>
      <c r="B285" s="4">
        <v>281</v>
      </c>
      <c r="C285" s="5">
        <v>40824</v>
      </c>
      <c r="D285" s="6">
        <v>0</v>
      </c>
      <c r="E285" s="4">
        <v>6.2</v>
      </c>
      <c r="F285" s="4">
        <v>0</v>
      </c>
      <c r="G285" s="4">
        <v>625</v>
      </c>
      <c r="H285">
        <f>Constant2*Display^F285*VLOOKUP(E285,PricePoint_Factors,2)*VLOOKUP(A285,MonthFactors,2)*Trend^B285*EndDec^D285</f>
        <v>615.92758998256534</v>
      </c>
      <c r="I285">
        <f t="shared" si="13"/>
        <v>-9.0724100174346631</v>
      </c>
      <c r="J285">
        <f t="shared" si="14"/>
        <v>82.308623524448819</v>
      </c>
    </row>
    <row r="286" spans="1:10" x14ac:dyDescent="0.2">
      <c r="A286" s="4">
        <f t="shared" si="12"/>
        <v>10</v>
      </c>
      <c r="B286" s="4">
        <v>282</v>
      </c>
      <c r="C286" s="5">
        <v>40825</v>
      </c>
      <c r="D286" s="6">
        <v>0</v>
      </c>
      <c r="E286" s="4">
        <v>6.98</v>
      </c>
      <c r="F286" s="4">
        <v>1</v>
      </c>
      <c r="G286" s="4">
        <v>651</v>
      </c>
      <c r="H286">
        <f>Constant2*Display^F286*VLOOKUP(E286,PricePoint_Factors,2)*VLOOKUP(A286,MonthFactors,2)*Trend^B286*EndDec^D286</f>
        <v>669.07801635864882</v>
      </c>
      <c r="I286">
        <f t="shared" si="13"/>
        <v>18.078016358648824</v>
      </c>
      <c r="J286">
        <f t="shared" si="14"/>
        <v>326.81467546357447</v>
      </c>
    </row>
    <row r="287" spans="1:10" x14ac:dyDescent="0.2">
      <c r="A287" s="4">
        <f t="shared" si="12"/>
        <v>10</v>
      </c>
      <c r="B287" s="4">
        <v>283</v>
      </c>
      <c r="C287" s="5">
        <v>40826</v>
      </c>
      <c r="D287" s="6">
        <v>0</v>
      </c>
      <c r="E287" s="4">
        <v>6.1</v>
      </c>
      <c r="F287" s="4">
        <v>0</v>
      </c>
      <c r="G287" s="4">
        <v>644</v>
      </c>
      <c r="H287">
        <f>Constant2*Display^F287*VLOOKUP(E287,PricePoint_Factors,2)*VLOOKUP(A287,MonthFactors,2)*Trend^B287*EndDec^D287</f>
        <v>628.77278050718587</v>
      </c>
      <c r="I287">
        <f t="shared" si="13"/>
        <v>-15.227219492814129</v>
      </c>
      <c r="J287">
        <f t="shared" si="14"/>
        <v>231.86821348233858</v>
      </c>
    </row>
    <row r="288" spans="1:10" x14ac:dyDescent="0.2">
      <c r="A288" s="4">
        <f t="shared" si="12"/>
        <v>10</v>
      </c>
      <c r="B288" s="4">
        <v>284</v>
      </c>
      <c r="C288" s="5">
        <v>40827</v>
      </c>
      <c r="D288" s="6">
        <v>0</v>
      </c>
      <c r="E288" s="4">
        <v>6.1</v>
      </c>
      <c r="F288" s="4">
        <v>1</v>
      </c>
      <c r="G288" s="4">
        <v>691</v>
      </c>
      <c r="H288">
        <f>Constant2*Display^F288*VLOOKUP(E288,PricePoint_Factors,2)*VLOOKUP(A288,MonthFactors,2)*Trend^B288*EndDec^D288</f>
        <v>693.51040522404207</v>
      </c>
      <c r="I288">
        <f t="shared" si="13"/>
        <v>2.5104052240420742</v>
      </c>
      <c r="J288">
        <f t="shared" si="14"/>
        <v>6.3021343888977368</v>
      </c>
    </row>
    <row r="289" spans="1:10" x14ac:dyDescent="0.2">
      <c r="A289" s="4">
        <f t="shared" si="12"/>
        <v>10</v>
      </c>
      <c r="B289" s="4">
        <v>285</v>
      </c>
      <c r="C289" s="5">
        <v>40828</v>
      </c>
      <c r="D289" s="6">
        <v>0</v>
      </c>
      <c r="E289" s="4">
        <v>7.32</v>
      </c>
      <c r="F289" s="4">
        <v>0</v>
      </c>
      <c r="G289" s="4">
        <v>456</v>
      </c>
      <c r="H289">
        <f>Constant2*Display^F289*VLOOKUP(E289,PricePoint_Factors,2)*VLOOKUP(A289,MonthFactors,2)*Trend^B289*EndDec^D289</f>
        <v>456.80364498207632</v>
      </c>
      <c r="I289">
        <f t="shared" si="13"/>
        <v>0.80364498207632096</v>
      </c>
      <c r="J289">
        <f t="shared" si="14"/>
        <v>0.64584525721645025</v>
      </c>
    </row>
    <row r="290" spans="1:10" x14ac:dyDescent="0.2">
      <c r="A290" s="4">
        <f t="shared" si="12"/>
        <v>10</v>
      </c>
      <c r="B290" s="4">
        <v>286</v>
      </c>
      <c r="C290" s="5">
        <v>40829</v>
      </c>
      <c r="D290" s="6">
        <v>0</v>
      </c>
      <c r="E290" s="4">
        <v>5.95</v>
      </c>
      <c r="F290" s="4">
        <v>0</v>
      </c>
      <c r="G290" s="4">
        <v>785</v>
      </c>
      <c r="H290">
        <f>Constant2*Display^F290*VLOOKUP(E290,PricePoint_Factors,2)*VLOOKUP(A290,MonthFactors,2)*Trend^B290*EndDec^D290</f>
        <v>799.02508122665824</v>
      </c>
      <c r="I290">
        <f t="shared" si="13"/>
        <v>14.025081226658244</v>
      </c>
      <c r="J290">
        <f t="shared" si="14"/>
        <v>196.70290341436151</v>
      </c>
    </row>
    <row r="291" spans="1:10" x14ac:dyDescent="0.2">
      <c r="A291" s="4">
        <f t="shared" si="12"/>
        <v>10</v>
      </c>
      <c r="B291" s="4">
        <v>287</v>
      </c>
      <c r="C291" s="5">
        <v>40830</v>
      </c>
      <c r="D291" s="6">
        <v>0</v>
      </c>
      <c r="E291" s="4">
        <v>6.1</v>
      </c>
      <c r="F291" s="4">
        <v>1</v>
      </c>
      <c r="G291" s="4">
        <v>680</v>
      </c>
      <c r="H291">
        <f>Constant2*Display^F291*VLOOKUP(E291,PricePoint_Factors,2)*VLOOKUP(A291,MonthFactors,2)*Trend^B291*EndDec^D291</f>
        <v>693.79784406699491</v>
      </c>
      <c r="I291">
        <f t="shared" si="13"/>
        <v>13.797844066994912</v>
      </c>
      <c r="J291">
        <f t="shared" si="14"/>
        <v>190.38050089710671</v>
      </c>
    </row>
    <row r="292" spans="1:10" x14ac:dyDescent="0.2">
      <c r="A292" s="4">
        <f t="shared" si="12"/>
        <v>10</v>
      </c>
      <c r="B292" s="4">
        <v>288</v>
      </c>
      <c r="C292" s="5">
        <v>40831</v>
      </c>
      <c r="D292" s="6">
        <v>0</v>
      </c>
      <c r="E292" s="4">
        <v>7.32</v>
      </c>
      <c r="F292" s="4">
        <v>0</v>
      </c>
      <c r="G292" s="4">
        <v>450</v>
      </c>
      <c r="H292">
        <f>Constant2*Display^F292*VLOOKUP(E292,PricePoint_Factors,2)*VLOOKUP(A292,MonthFactors,2)*Trend^B292*EndDec^D292</f>
        <v>456.99297611565612</v>
      </c>
      <c r="I292">
        <f t="shared" si="13"/>
        <v>6.9929761156561199</v>
      </c>
      <c r="J292">
        <f t="shared" si="14"/>
        <v>48.901714954136956</v>
      </c>
    </row>
    <row r="293" spans="1:10" x14ac:dyDescent="0.2">
      <c r="A293" s="4">
        <f t="shared" si="12"/>
        <v>10</v>
      </c>
      <c r="B293" s="4">
        <v>289</v>
      </c>
      <c r="C293" s="5">
        <v>40832</v>
      </c>
      <c r="D293" s="6">
        <v>0</v>
      </c>
      <c r="E293" s="4">
        <v>6.2</v>
      </c>
      <c r="F293" s="4">
        <v>0</v>
      </c>
      <c r="G293" s="4">
        <v>625</v>
      </c>
      <c r="H293">
        <f>Constant2*Display^F293*VLOOKUP(E293,PricePoint_Factors,2)*VLOOKUP(A293,MonthFactors,2)*Trend^B293*EndDec^D293</f>
        <v>616.60858017076521</v>
      </c>
      <c r="I293">
        <f t="shared" si="13"/>
        <v>-8.3914198292347919</v>
      </c>
      <c r="J293">
        <f t="shared" si="14"/>
        <v>70.415926750474867</v>
      </c>
    </row>
    <row r="294" spans="1:10" x14ac:dyDescent="0.2">
      <c r="A294" s="4">
        <f t="shared" si="12"/>
        <v>10</v>
      </c>
      <c r="B294" s="4">
        <v>290</v>
      </c>
      <c r="C294" s="5">
        <v>40833</v>
      </c>
      <c r="D294" s="6">
        <v>0</v>
      </c>
      <c r="E294" s="4">
        <v>6.2</v>
      </c>
      <c r="F294" s="4">
        <v>1</v>
      </c>
      <c r="G294" s="4">
        <v>665</v>
      </c>
      <c r="H294">
        <f>Constant2*Display^F294*VLOOKUP(E294,PricePoint_Factors,2)*VLOOKUP(A294,MonthFactors,2)*Trend^B294*EndDec^D294</f>
        <v>680.09379469943758</v>
      </c>
      <c r="I294">
        <f t="shared" si="13"/>
        <v>15.093794699437581</v>
      </c>
      <c r="J294">
        <f t="shared" si="14"/>
        <v>227.82263842877001</v>
      </c>
    </row>
    <row r="295" spans="1:10" x14ac:dyDescent="0.2">
      <c r="A295" s="4">
        <f t="shared" si="12"/>
        <v>10</v>
      </c>
      <c r="B295" s="4">
        <v>291</v>
      </c>
      <c r="C295" s="5">
        <v>40834</v>
      </c>
      <c r="D295" s="6">
        <v>0</v>
      </c>
      <c r="E295" s="4">
        <v>6.98</v>
      </c>
      <c r="F295" s="4">
        <v>1</v>
      </c>
      <c r="G295" s="4">
        <v>675</v>
      </c>
      <c r="H295">
        <f>Constant2*Display^F295*VLOOKUP(E295,PricePoint_Factors,2)*VLOOKUP(A295,MonthFactors,2)*Trend^B295*EndDec^D295</f>
        <v>669.91029831480728</v>
      </c>
      <c r="I295">
        <f t="shared" si="13"/>
        <v>-5.0897016851927219</v>
      </c>
      <c r="J295">
        <f t="shared" si="14"/>
        <v>25.905063244253633</v>
      </c>
    </row>
    <row r="296" spans="1:10" x14ac:dyDescent="0.2">
      <c r="A296" s="4">
        <f t="shared" si="12"/>
        <v>10</v>
      </c>
      <c r="B296" s="4">
        <v>292</v>
      </c>
      <c r="C296" s="5">
        <v>40835</v>
      </c>
      <c r="D296" s="6">
        <v>0</v>
      </c>
      <c r="E296" s="4">
        <v>6.98</v>
      </c>
      <c r="F296" s="4">
        <v>0</v>
      </c>
      <c r="G296" s="4">
        <v>600</v>
      </c>
      <c r="H296">
        <f>Constant2*Display^F296*VLOOKUP(E296,PricePoint_Factors,2)*VLOOKUP(A296,MonthFactors,2)*Trend^B296*EndDec^D296</f>
        <v>607.54350426454539</v>
      </c>
      <c r="I296">
        <f t="shared" si="13"/>
        <v>7.5435042645453905</v>
      </c>
      <c r="J296">
        <f t="shared" si="14"/>
        <v>56.90445658921449</v>
      </c>
    </row>
    <row r="297" spans="1:10" x14ac:dyDescent="0.2">
      <c r="A297" s="4">
        <f t="shared" si="12"/>
        <v>10</v>
      </c>
      <c r="B297" s="4">
        <v>293</v>
      </c>
      <c r="C297" s="5">
        <v>40836</v>
      </c>
      <c r="D297" s="6">
        <v>0</v>
      </c>
      <c r="E297" s="4">
        <v>7.12</v>
      </c>
      <c r="F297" s="4">
        <v>0</v>
      </c>
      <c r="G297" s="4">
        <v>478</v>
      </c>
      <c r="H297">
        <f>Constant2*Display^F297*VLOOKUP(E297,PricePoint_Factors,2)*VLOOKUP(A297,MonthFactors,2)*Trend^B297*EndDec^D297</f>
        <v>468.0998756142568</v>
      </c>
      <c r="I297">
        <f t="shared" si="13"/>
        <v>-9.9001243857431973</v>
      </c>
      <c r="J297">
        <f t="shared" si="14"/>
        <v>98.012462853187117</v>
      </c>
    </row>
    <row r="298" spans="1:10" x14ac:dyDescent="0.2">
      <c r="A298" s="4">
        <f t="shared" si="12"/>
        <v>10</v>
      </c>
      <c r="B298" s="4">
        <v>294</v>
      </c>
      <c r="C298" s="5">
        <v>40837</v>
      </c>
      <c r="D298" s="6">
        <v>0</v>
      </c>
      <c r="E298" s="4">
        <v>5.95</v>
      </c>
      <c r="F298" s="4">
        <v>0</v>
      </c>
      <c r="G298" s="4">
        <v>778</v>
      </c>
      <c r="H298">
        <f>Constant2*Display^F298*VLOOKUP(E298,PricePoint_Factors,2)*VLOOKUP(A298,MonthFactors,2)*Trend^B298*EndDec^D298</f>
        <v>799.90851013825568</v>
      </c>
      <c r="I298">
        <f t="shared" si="13"/>
        <v>21.908510138255679</v>
      </c>
      <c r="J298">
        <f t="shared" si="14"/>
        <v>479.98281647805186</v>
      </c>
    </row>
    <row r="299" spans="1:10" x14ac:dyDescent="0.2">
      <c r="A299" s="4">
        <f t="shared" si="12"/>
        <v>10</v>
      </c>
      <c r="B299" s="4">
        <v>295</v>
      </c>
      <c r="C299" s="5">
        <v>40838</v>
      </c>
      <c r="D299" s="6">
        <v>0</v>
      </c>
      <c r="E299" s="4">
        <v>7.32</v>
      </c>
      <c r="F299" s="4">
        <v>0</v>
      </c>
      <c r="G299" s="4">
        <v>449</v>
      </c>
      <c r="H299">
        <f>Constant2*Display^F299*VLOOKUP(E299,PricePoint_Factors,2)*VLOOKUP(A299,MonthFactors,2)*Trend^B299*EndDec^D299</f>
        <v>457.43505398563184</v>
      </c>
      <c r="I299">
        <f t="shared" si="13"/>
        <v>8.4350539856318392</v>
      </c>
      <c r="J299">
        <f t="shared" si="14"/>
        <v>71.150135740523581</v>
      </c>
    </row>
    <row r="300" spans="1:10" x14ac:dyDescent="0.2">
      <c r="A300" s="4">
        <f t="shared" si="12"/>
        <v>10</v>
      </c>
      <c r="B300" s="4">
        <v>296</v>
      </c>
      <c r="C300" s="5">
        <v>40839</v>
      </c>
      <c r="D300" s="6">
        <v>0</v>
      </c>
      <c r="E300" s="4">
        <v>6.2</v>
      </c>
      <c r="F300" s="4">
        <v>0</v>
      </c>
      <c r="G300" s="4">
        <v>633</v>
      </c>
      <c r="H300">
        <f>Constant2*Display^F300*VLOOKUP(E300,PricePoint_Factors,2)*VLOOKUP(A300,MonthFactors,2)*Trend^B300*EndDec^D300</f>
        <v>617.20506419125888</v>
      </c>
      <c r="I300">
        <f t="shared" si="13"/>
        <v>-15.794935808741116</v>
      </c>
      <c r="J300">
        <f t="shared" si="14"/>
        <v>249.47999720225235</v>
      </c>
    </row>
    <row r="301" spans="1:10" x14ac:dyDescent="0.2">
      <c r="A301" s="4">
        <f t="shared" si="12"/>
        <v>10</v>
      </c>
      <c r="B301" s="4">
        <v>297</v>
      </c>
      <c r="C301" s="5">
        <v>40840</v>
      </c>
      <c r="D301" s="6">
        <v>0</v>
      </c>
      <c r="E301" s="4">
        <v>6.98</v>
      </c>
      <c r="F301" s="4">
        <v>1</v>
      </c>
      <c r="G301" s="4">
        <v>659</v>
      </c>
      <c r="H301">
        <f>Constant2*Display^F301*VLOOKUP(E301,PricePoint_Factors,2)*VLOOKUP(A301,MonthFactors,2)*Trend^B301*EndDec^D301</f>
        <v>670.46572803678009</v>
      </c>
      <c r="I301">
        <f t="shared" si="13"/>
        <v>11.465728036780092</v>
      </c>
      <c r="J301">
        <f t="shared" si="14"/>
        <v>131.46291941340507</v>
      </c>
    </row>
    <row r="302" spans="1:10" x14ac:dyDescent="0.2">
      <c r="A302" s="4">
        <f t="shared" si="12"/>
        <v>10</v>
      </c>
      <c r="B302" s="4">
        <v>298</v>
      </c>
      <c r="C302" s="5">
        <v>40841</v>
      </c>
      <c r="D302" s="6">
        <v>0</v>
      </c>
      <c r="E302" s="4">
        <v>6.1</v>
      </c>
      <c r="F302" s="4">
        <v>1</v>
      </c>
      <c r="G302" s="4">
        <v>672</v>
      </c>
      <c r="H302">
        <f>Constant2*Display^F302*VLOOKUP(E302,PricePoint_Factors,2)*VLOOKUP(A302,MonthFactors,2)*Trend^B302*EndDec^D302</f>
        <v>694.8528061294694</v>
      </c>
      <c r="I302">
        <f t="shared" si="13"/>
        <v>22.8528061294694</v>
      </c>
      <c r="J302">
        <f t="shared" si="14"/>
        <v>522.25074799111417</v>
      </c>
    </row>
    <row r="303" spans="1:10" x14ac:dyDescent="0.2">
      <c r="A303" s="4">
        <f t="shared" si="12"/>
        <v>10</v>
      </c>
      <c r="B303" s="4">
        <v>299</v>
      </c>
      <c r="C303" s="5">
        <v>40842</v>
      </c>
      <c r="D303" s="6">
        <v>0</v>
      </c>
      <c r="E303" s="4">
        <v>7.32</v>
      </c>
      <c r="F303" s="4">
        <v>0</v>
      </c>
      <c r="G303" s="4">
        <v>471</v>
      </c>
      <c r="H303">
        <f>Constant2*Display^F303*VLOOKUP(E303,PricePoint_Factors,2)*VLOOKUP(A303,MonthFactors,2)*Trend^B303*EndDec^D303</f>
        <v>457.68786189073035</v>
      </c>
      <c r="I303">
        <f t="shared" si="13"/>
        <v>-13.312138109269654</v>
      </c>
      <c r="J303">
        <f t="shared" si="14"/>
        <v>177.21302104026944</v>
      </c>
    </row>
    <row r="304" spans="1:10" x14ac:dyDescent="0.2">
      <c r="A304" s="4">
        <f t="shared" si="12"/>
        <v>10</v>
      </c>
      <c r="B304" s="4">
        <v>300</v>
      </c>
      <c r="C304" s="5">
        <v>40843</v>
      </c>
      <c r="D304" s="6">
        <v>0</v>
      </c>
      <c r="E304" s="4">
        <v>7.32</v>
      </c>
      <c r="F304" s="4">
        <v>0</v>
      </c>
      <c r="G304" s="4">
        <v>456</v>
      </c>
      <c r="H304">
        <f>Constant2*Display^F304*VLOOKUP(E304,PricePoint_Factors,2)*VLOOKUP(A304,MonthFactors,2)*Trend^B304*EndDec^D304</f>
        <v>457.75108569490152</v>
      </c>
      <c r="I304">
        <f t="shared" si="13"/>
        <v>1.7510856949015192</v>
      </c>
      <c r="J304">
        <f t="shared" si="14"/>
        <v>3.0663011108887366</v>
      </c>
    </row>
    <row r="305" spans="1:10" x14ac:dyDescent="0.2">
      <c r="A305" s="4">
        <f t="shared" si="12"/>
        <v>10</v>
      </c>
      <c r="B305" s="4">
        <v>301</v>
      </c>
      <c r="C305" s="5">
        <v>40844</v>
      </c>
      <c r="D305" s="6">
        <v>0</v>
      </c>
      <c r="E305" s="4">
        <v>6.1</v>
      </c>
      <c r="F305" s="4">
        <v>0</v>
      </c>
      <c r="G305" s="4">
        <v>614</v>
      </c>
      <c r="H305">
        <f>Constant2*Display^F305*VLOOKUP(E305,PricePoint_Factors,2)*VLOOKUP(A305,MonthFactors,2)*Trend^B305*EndDec^D305</f>
        <v>630.33804407781781</v>
      </c>
      <c r="I305">
        <f t="shared" si="13"/>
        <v>16.338044077817813</v>
      </c>
      <c r="J305">
        <f t="shared" si="14"/>
        <v>266.93168428871769</v>
      </c>
    </row>
    <row r="306" spans="1:10" x14ac:dyDescent="0.2">
      <c r="A306" s="4">
        <f t="shared" si="12"/>
        <v>10</v>
      </c>
      <c r="B306" s="4">
        <v>302</v>
      </c>
      <c r="C306" s="5">
        <v>40845</v>
      </c>
      <c r="D306" s="6">
        <v>0</v>
      </c>
      <c r="E306" s="4">
        <v>6.1</v>
      </c>
      <c r="F306" s="4">
        <v>0</v>
      </c>
      <c r="G306" s="4">
        <v>623</v>
      </c>
      <c r="H306">
        <f>Constant2*Display^F306*VLOOKUP(E306,PricePoint_Factors,2)*VLOOKUP(A306,MonthFactors,2)*Trend^B306*EndDec^D306</f>
        <v>630.42511732659432</v>
      </c>
      <c r="I306">
        <f t="shared" si="13"/>
        <v>7.425117326594318</v>
      </c>
      <c r="J306">
        <f t="shared" si="14"/>
        <v>55.132367313691155</v>
      </c>
    </row>
    <row r="307" spans="1:10" x14ac:dyDescent="0.2">
      <c r="A307" s="4">
        <f t="shared" si="12"/>
        <v>10</v>
      </c>
      <c r="B307" s="4">
        <v>303</v>
      </c>
      <c r="C307" s="5">
        <v>40846</v>
      </c>
      <c r="D307" s="6">
        <v>0</v>
      </c>
      <c r="E307" s="4">
        <v>5.95</v>
      </c>
      <c r="F307" s="4">
        <v>0</v>
      </c>
      <c r="G307" s="4">
        <v>795</v>
      </c>
      <c r="H307">
        <f>Constant2*Display^F307*VLOOKUP(E307,PricePoint_Factors,2)*VLOOKUP(A307,MonthFactors,2)*Trend^B307*EndDec^D307</f>
        <v>800.90353523740407</v>
      </c>
      <c r="I307">
        <f t="shared" si="13"/>
        <v>5.9035352374040713</v>
      </c>
      <c r="J307">
        <f t="shared" si="14"/>
        <v>34.851728299271542</v>
      </c>
    </row>
    <row r="308" spans="1:10" x14ac:dyDescent="0.2">
      <c r="A308" s="4">
        <f t="shared" si="12"/>
        <v>10</v>
      </c>
      <c r="B308" s="4">
        <v>304</v>
      </c>
      <c r="C308" s="5">
        <v>40847</v>
      </c>
      <c r="D308" s="6">
        <v>0</v>
      </c>
      <c r="E308" s="4">
        <v>5.95</v>
      </c>
      <c r="F308" s="4">
        <v>0</v>
      </c>
      <c r="G308" s="4">
        <v>825</v>
      </c>
      <c r="H308">
        <f>Constant2*Display^F308*VLOOKUP(E308,PricePoint_Factors,2)*VLOOKUP(A308,MonthFactors,2)*Trend^B308*EndDec^D308</f>
        <v>801.01416995702039</v>
      </c>
      <c r="I308">
        <f t="shared" si="13"/>
        <v>-23.985830042979615</v>
      </c>
      <c r="J308">
        <f t="shared" si="14"/>
        <v>575.32004285070343</v>
      </c>
    </row>
    <row r="309" spans="1:10" x14ac:dyDescent="0.2">
      <c r="A309" s="4">
        <f t="shared" si="12"/>
        <v>11</v>
      </c>
      <c r="B309" s="4">
        <v>305</v>
      </c>
      <c r="C309" s="5">
        <v>40848</v>
      </c>
      <c r="D309" s="6">
        <v>0</v>
      </c>
      <c r="E309" s="4">
        <v>6.1</v>
      </c>
      <c r="F309" s="4">
        <v>0</v>
      </c>
      <c r="G309" s="4">
        <v>746</v>
      </c>
      <c r="H309">
        <f>Constant2*Display^F309*VLOOKUP(E309,PricePoint_Factors,2)*VLOOKUP(A309,MonthFactors,2)*Trend^B309*EndDec^D309</f>
        <v>744.87730932735474</v>
      </c>
      <c r="I309">
        <f t="shared" si="13"/>
        <v>-1.1226906726452626</v>
      </c>
      <c r="J309">
        <f t="shared" si="14"/>
        <v>1.2604343464446721</v>
      </c>
    </row>
    <row r="310" spans="1:10" x14ac:dyDescent="0.2">
      <c r="A310" s="4">
        <f t="shared" si="12"/>
        <v>11</v>
      </c>
      <c r="B310" s="4">
        <v>306</v>
      </c>
      <c r="C310" s="5">
        <v>40849</v>
      </c>
      <c r="D310" s="6">
        <v>0</v>
      </c>
      <c r="E310" s="4">
        <v>5.95</v>
      </c>
      <c r="F310" s="4">
        <v>0</v>
      </c>
      <c r="G310" s="4">
        <v>943</v>
      </c>
      <c r="H310">
        <f>Constant2*Display^F310*VLOOKUP(E310,PricePoint_Factors,2)*VLOOKUP(A310,MonthFactors,2)*Trend^B310*EndDec^D310</f>
        <v>946.30568161411918</v>
      </c>
      <c r="I310">
        <f t="shared" si="13"/>
        <v>3.3056816141191803</v>
      </c>
      <c r="J310">
        <f t="shared" si="14"/>
        <v>10.927530933925588</v>
      </c>
    </row>
    <row r="311" spans="1:10" x14ac:dyDescent="0.2">
      <c r="A311" s="4">
        <f t="shared" si="12"/>
        <v>11</v>
      </c>
      <c r="B311" s="4">
        <v>307</v>
      </c>
      <c r="C311" s="5">
        <v>40850</v>
      </c>
      <c r="D311" s="6">
        <v>0</v>
      </c>
      <c r="E311" s="4">
        <v>6.1</v>
      </c>
      <c r="F311" s="4">
        <v>0</v>
      </c>
      <c r="G311" s="4">
        <v>727</v>
      </c>
      <c r="H311">
        <f>Constant2*Display^F311*VLOOKUP(E311,PricePoint_Factors,2)*VLOOKUP(A311,MonthFactors,2)*Trend^B311*EndDec^D311</f>
        <v>745.08311434766426</v>
      </c>
      <c r="I311">
        <f t="shared" si="13"/>
        <v>18.083114347664264</v>
      </c>
      <c r="J311">
        <f t="shared" si="14"/>
        <v>326.99902451070113</v>
      </c>
    </row>
    <row r="312" spans="1:10" x14ac:dyDescent="0.2">
      <c r="A312" s="4">
        <f t="shared" si="12"/>
        <v>11</v>
      </c>
      <c r="B312" s="4">
        <v>308</v>
      </c>
      <c r="C312" s="5">
        <v>40851</v>
      </c>
      <c r="D312" s="6">
        <v>0</v>
      </c>
      <c r="E312" s="4">
        <v>6.1</v>
      </c>
      <c r="F312" s="4">
        <v>0</v>
      </c>
      <c r="G312" s="4">
        <v>731</v>
      </c>
      <c r="H312">
        <f>Constant2*Display^F312*VLOOKUP(E312,PricePoint_Factors,2)*VLOOKUP(A312,MonthFactors,2)*Trend^B312*EndDec^D312</f>
        <v>745.18603818033534</v>
      </c>
      <c r="I312">
        <f t="shared" si="13"/>
        <v>14.186038180335345</v>
      </c>
      <c r="J312">
        <f t="shared" si="14"/>
        <v>201.24367925393213</v>
      </c>
    </row>
    <row r="313" spans="1:10" x14ac:dyDescent="0.2">
      <c r="A313" s="4">
        <f t="shared" si="12"/>
        <v>11</v>
      </c>
      <c r="B313" s="4">
        <v>309</v>
      </c>
      <c r="C313" s="5">
        <v>40852</v>
      </c>
      <c r="D313" s="6">
        <v>0</v>
      </c>
      <c r="E313" s="4">
        <v>7.32</v>
      </c>
      <c r="F313" s="4">
        <v>1</v>
      </c>
      <c r="G313" s="4">
        <v>587</v>
      </c>
      <c r="H313">
        <f>Constant2*Display^F313*VLOOKUP(E313,PricePoint_Factors,2)*VLOOKUP(A313,MonthFactors,2)*Trend^B313*EndDec^D313</f>
        <v>596.95254677666401</v>
      </c>
      <c r="I313">
        <f t="shared" si="13"/>
        <v>9.9525467766640077</v>
      </c>
      <c r="J313">
        <f t="shared" si="14"/>
        <v>99.053187341685131</v>
      </c>
    </row>
    <row r="314" spans="1:10" x14ac:dyDescent="0.2">
      <c r="A314" s="4">
        <f t="shared" si="12"/>
        <v>11</v>
      </c>
      <c r="B314" s="4">
        <v>310</v>
      </c>
      <c r="C314" s="5">
        <v>40853</v>
      </c>
      <c r="D314" s="6">
        <v>0</v>
      </c>
      <c r="E314" s="4">
        <v>7.52</v>
      </c>
      <c r="F314" s="4">
        <v>0</v>
      </c>
      <c r="G314" s="4">
        <v>519</v>
      </c>
      <c r="H314">
        <f>Constant2*Display^F314*VLOOKUP(E314,PricePoint_Factors,2)*VLOOKUP(A314,MonthFactors,2)*Trend^B314*EndDec^D314</f>
        <v>528.63687017505094</v>
      </c>
      <c r="I314">
        <f t="shared" si="13"/>
        <v>9.6368701750509445</v>
      </c>
      <c r="J314">
        <f t="shared" si="14"/>
        <v>92.869266770786425</v>
      </c>
    </row>
    <row r="315" spans="1:10" x14ac:dyDescent="0.2">
      <c r="A315" s="4">
        <f t="shared" si="12"/>
        <v>11</v>
      </c>
      <c r="B315" s="4">
        <v>311</v>
      </c>
      <c r="C315" s="5">
        <v>40854</v>
      </c>
      <c r="D315" s="6">
        <v>0</v>
      </c>
      <c r="E315" s="4">
        <v>5.95</v>
      </c>
      <c r="F315" s="4">
        <v>0</v>
      </c>
      <c r="G315" s="4">
        <v>949</v>
      </c>
      <c r="H315">
        <f>Constant2*Display^F315*VLOOKUP(E315,PricePoint_Factors,2)*VLOOKUP(A315,MonthFactors,2)*Trend^B315*EndDec^D315</f>
        <v>946.95946317162384</v>
      </c>
      <c r="I315">
        <f t="shared" si="13"/>
        <v>-2.0405368283761618</v>
      </c>
      <c r="J315">
        <f t="shared" si="14"/>
        <v>4.1637905479594455</v>
      </c>
    </row>
    <row r="316" spans="1:10" x14ac:dyDescent="0.2">
      <c r="A316" s="4">
        <f t="shared" si="12"/>
        <v>11</v>
      </c>
      <c r="B316" s="4">
        <v>312</v>
      </c>
      <c r="C316" s="5">
        <v>40855</v>
      </c>
      <c r="D316" s="6">
        <v>0</v>
      </c>
      <c r="E316" s="4">
        <v>5.95</v>
      </c>
      <c r="F316" s="4">
        <v>0</v>
      </c>
      <c r="G316" s="4">
        <v>968</v>
      </c>
      <c r="H316">
        <f>Constant2*Display^F316*VLOOKUP(E316,PricePoint_Factors,2)*VLOOKUP(A316,MonthFactors,2)*Trend^B316*EndDec^D316</f>
        <v>947.09027367511953</v>
      </c>
      <c r="I316">
        <f t="shared" si="13"/>
        <v>-20.909726324880467</v>
      </c>
      <c r="J316">
        <f t="shared" si="14"/>
        <v>437.21665498139919</v>
      </c>
    </row>
    <row r="317" spans="1:10" x14ac:dyDescent="0.2">
      <c r="A317" s="4">
        <f t="shared" si="12"/>
        <v>11</v>
      </c>
      <c r="B317" s="4">
        <v>313</v>
      </c>
      <c r="C317" s="5">
        <v>40856</v>
      </c>
      <c r="D317" s="6">
        <v>0</v>
      </c>
      <c r="E317" s="4">
        <v>7.32</v>
      </c>
      <c r="F317" s="4">
        <v>0</v>
      </c>
      <c r="G317" s="4">
        <v>547</v>
      </c>
      <c r="H317">
        <f>Constant2*Display^F317*VLOOKUP(E317,PricePoint_Factors,2)*VLOOKUP(A317,MonthFactors,2)*Trend^B317*EndDec^D317</f>
        <v>541.60230198446777</v>
      </c>
      <c r="I317">
        <f t="shared" si="13"/>
        <v>-5.3976980155322281</v>
      </c>
      <c r="J317">
        <f t="shared" si="14"/>
        <v>29.135143866880554</v>
      </c>
    </row>
    <row r="318" spans="1:10" x14ac:dyDescent="0.2">
      <c r="A318" s="4">
        <f t="shared" si="12"/>
        <v>11</v>
      </c>
      <c r="B318" s="4">
        <v>314</v>
      </c>
      <c r="C318" s="5">
        <v>40857</v>
      </c>
      <c r="D318" s="6">
        <v>0</v>
      </c>
      <c r="E318" s="4">
        <v>7.52</v>
      </c>
      <c r="F318" s="4">
        <v>1</v>
      </c>
      <c r="G318" s="4">
        <v>577</v>
      </c>
      <c r="H318">
        <f>Constant2*Display^F318*VLOOKUP(E318,PricePoint_Factors,2)*VLOOKUP(A318,MonthFactors,2)*Trend^B318*EndDec^D318</f>
        <v>583.30629472530518</v>
      </c>
      <c r="I318">
        <f t="shared" si="13"/>
        <v>6.3062947253051789</v>
      </c>
      <c r="J318">
        <f t="shared" si="14"/>
        <v>39.769353162411925</v>
      </c>
    </row>
    <row r="319" spans="1:10" x14ac:dyDescent="0.2">
      <c r="A319" s="4">
        <f t="shared" si="12"/>
        <v>11</v>
      </c>
      <c r="B319" s="4">
        <v>315</v>
      </c>
      <c r="C319" s="5">
        <v>40858</v>
      </c>
      <c r="D319" s="6">
        <v>0</v>
      </c>
      <c r="E319" s="4">
        <v>7.12</v>
      </c>
      <c r="F319" s="4">
        <v>1</v>
      </c>
      <c r="G319" s="4">
        <v>620</v>
      </c>
      <c r="H319">
        <f>Constant2*Display^F319*VLOOKUP(E319,PricePoint_Factors,2)*VLOOKUP(A319,MonthFactors,2)*Trend^B319*EndDec^D319</f>
        <v>611.54553286580028</v>
      </c>
      <c r="I319">
        <f t="shared" si="13"/>
        <v>-8.4544671341997173</v>
      </c>
      <c r="J319">
        <f t="shared" si="14"/>
        <v>71.478014523263184</v>
      </c>
    </row>
    <row r="320" spans="1:10" x14ac:dyDescent="0.2">
      <c r="A320" s="4">
        <f t="shared" si="12"/>
        <v>11</v>
      </c>
      <c r="B320" s="4">
        <v>316</v>
      </c>
      <c r="C320" s="5">
        <v>40859</v>
      </c>
      <c r="D320" s="6">
        <v>0</v>
      </c>
      <c r="E320" s="4">
        <v>6.2</v>
      </c>
      <c r="F320" s="4">
        <v>0</v>
      </c>
      <c r="G320" s="4">
        <v>721</v>
      </c>
      <c r="H320">
        <f>Constant2*Display^F320*VLOOKUP(E320,PricePoint_Factors,2)*VLOOKUP(A320,MonthFactors,2)*Trend^B320*EndDec^D320</f>
        <v>730.97162115179526</v>
      </c>
      <c r="I320">
        <f t="shared" si="13"/>
        <v>9.9716211517952615</v>
      </c>
      <c r="J320">
        <f t="shared" si="14"/>
        <v>99.433228394930651</v>
      </c>
    </row>
    <row r="321" spans="1:10" x14ac:dyDescent="0.2">
      <c r="A321" s="4">
        <f t="shared" si="12"/>
        <v>11</v>
      </c>
      <c r="B321" s="4">
        <v>317</v>
      </c>
      <c r="C321" s="5">
        <v>40860</v>
      </c>
      <c r="D321" s="6">
        <v>0</v>
      </c>
      <c r="E321" s="4">
        <v>7.32</v>
      </c>
      <c r="F321" s="4">
        <v>0</v>
      </c>
      <c r="G321" s="4">
        <v>546</v>
      </c>
      <c r="H321">
        <f>Constant2*Display^F321*VLOOKUP(E321,PricePoint_Factors,2)*VLOOKUP(A321,MonthFactors,2)*Trend^B321*EndDec^D321</f>
        <v>541.90162610090374</v>
      </c>
      <c r="I321">
        <f t="shared" si="13"/>
        <v>-4.0983738990962593</v>
      </c>
      <c r="J321">
        <f t="shared" si="14"/>
        <v>16.796668616793475</v>
      </c>
    </row>
    <row r="322" spans="1:10" x14ac:dyDescent="0.2">
      <c r="A322" s="4">
        <f t="shared" si="12"/>
        <v>11</v>
      </c>
      <c r="B322" s="4">
        <v>318</v>
      </c>
      <c r="C322" s="5">
        <v>40861</v>
      </c>
      <c r="D322" s="6">
        <v>0</v>
      </c>
      <c r="E322" s="4">
        <v>6.2</v>
      </c>
      <c r="F322" s="4">
        <v>0</v>
      </c>
      <c r="G322" s="4">
        <v>741</v>
      </c>
      <c r="H322">
        <f>Constant2*Display^F322*VLOOKUP(E322,PricePoint_Factors,2)*VLOOKUP(A322,MonthFactors,2)*Trend^B322*EndDec^D322</f>
        <v>731.17358411596797</v>
      </c>
      <c r="I322">
        <f t="shared" si="13"/>
        <v>-9.8264158840320306</v>
      </c>
      <c r="J322">
        <f t="shared" si="14"/>
        <v>96.558449125956997</v>
      </c>
    </row>
    <row r="323" spans="1:10" x14ac:dyDescent="0.2">
      <c r="A323" s="4">
        <f t="shared" si="12"/>
        <v>11</v>
      </c>
      <c r="B323" s="4">
        <v>319</v>
      </c>
      <c r="C323" s="5">
        <v>40862</v>
      </c>
      <c r="D323" s="6">
        <v>0</v>
      </c>
      <c r="E323" s="4">
        <v>7.32</v>
      </c>
      <c r="F323" s="4">
        <v>1</v>
      </c>
      <c r="G323" s="4">
        <v>608</v>
      </c>
      <c r="H323">
        <f>Constant2*Display^F323*VLOOKUP(E323,PricePoint_Factors,2)*VLOOKUP(A323,MonthFactors,2)*Trend^B323*EndDec^D323</f>
        <v>597.77767419600605</v>
      </c>
      <c r="I323">
        <f t="shared" si="13"/>
        <v>-10.222325803993954</v>
      </c>
      <c r="J323">
        <f t="shared" si="14"/>
        <v>104.49594484300063</v>
      </c>
    </row>
    <row r="324" spans="1:10" x14ac:dyDescent="0.2">
      <c r="A324" s="4">
        <f t="shared" si="12"/>
        <v>11</v>
      </c>
      <c r="B324" s="4">
        <v>320</v>
      </c>
      <c r="C324" s="5">
        <v>40863</v>
      </c>
      <c r="D324" s="6">
        <v>0</v>
      </c>
      <c r="E324" s="4">
        <v>6.98</v>
      </c>
      <c r="F324" s="4">
        <v>1</v>
      </c>
      <c r="G324" s="4">
        <v>791</v>
      </c>
      <c r="H324">
        <f>Constant2*Display^F324*VLOOKUP(E324,PricePoint_Factors,2)*VLOOKUP(A324,MonthFactors,2)*Trend^B324*EndDec^D324</f>
        <v>794.3786862637927</v>
      </c>
      <c r="I324">
        <f t="shared" si="13"/>
        <v>3.3786862637927015</v>
      </c>
      <c r="J324">
        <f t="shared" si="14"/>
        <v>11.415520869141485</v>
      </c>
    </row>
    <row r="325" spans="1:10" x14ac:dyDescent="0.2">
      <c r="A325" s="4">
        <f t="shared" si="12"/>
        <v>11</v>
      </c>
      <c r="B325" s="4">
        <v>321</v>
      </c>
      <c r="C325" s="5">
        <v>40864</v>
      </c>
      <c r="D325" s="6">
        <v>0</v>
      </c>
      <c r="E325" s="4">
        <v>6.1</v>
      </c>
      <c r="F325" s="4">
        <v>0</v>
      </c>
      <c r="G325" s="4">
        <v>767</v>
      </c>
      <c r="H325">
        <f>Constant2*Display^F325*VLOOKUP(E325,PricePoint_Factors,2)*VLOOKUP(A325,MonthFactors,2)*Trend^B325*EndDec^D325</f>
        <v>746.52534252446571</v>
      </c>
      <c r="I325">
        <f t="shared" si="13"/>
        <v>-20.474657475534286</v>
      </c>
      <c r="J325">
        <f t="shared" si="14"/>
        <v>419.21159874045202</v>
      </c>
    </row>
    <row r="326" spans="1:10" x14ac:dyDescent="0.2">
      <c r="A326" s="4">
        <f t="shared" ref="A326:A389" si="15">MONTH(C326)</f>
        <v>11</v>
      </c>
      <c r="B326" s="4">
        <v>322</v>
      </c>
      <c r="C326" s="5">
        <v>40865</v>
      </c>
      <c r="D326" s="6">
        <v>0</v>
      </c>
      <c r="E326" s="4">
        <v>5.95</v>
      </c>
      <c r="F326" s="4">
        <v>0</v>
      </c>
      <c r="G326" s="4">
        <v>930</v>
      </c>
      <c r="H326">
        <f>Constant2*Display^F326*VLOOKUP(E326,PricePoint_Factors,2)*VLOOKUP(A326,MonthFactors,2)*Trend^B326*EndDec^D326</f>
        <v>948.39937296219216</v>
      </c>
      <c r="I326">
        <f t="shared" ref="I326:I389" si="16">H326-G326</f>
        <v>18.39937296219216</v>
      </c>
      <c r="J326">
        <f t="shared" ref="J326:J389" si="17">I326^2</f>
        <v>338.5369254018479</v>
      </c>
    </row>
    <row r="327" spans="1:10" x14ac:dyDescent="0.2">
      <c r="A327" s="4">
        <f t="shared" si="15"/>
        <v>11</v>
      </c>
      <c r="B327" s="4">
        <v>323</v>
      </c>
      <c r="C327" s="5">
        <v>40866</v>
      </c>
      <c r="D327" s="6">
        <v>0</v>
      </c>
      <c r="E327" s="4">
        <v>7.12</v>
      </c>
      <c r="F327" s="4">
        <v>0</v>
      </c>
      <c r="G327" s="4">
        <v>547</v>
      </c>
      <c r="H327">
        <f>Constant2*Display^F327*VLOOKUP(E327,PricePoint_Factors,2)*VLOOKUP(A327,MonthFactors,2)*Trend^B327*EndDec^D327</f>
        <v>555.14884806866507</v>
      </c>
      <c r="I327">
        <f t="shared" si="16"/>
        <v>8.1488480686650746</v>
      </c>
      <c r="J327">
        <f t="shared" si="17"/>
        <v>66.40372484618652</v>
      </c>
    </row>
    <row r="328" spans="1:10" x14ac:dyDescent="0.2">
      <c r="A328" s="4">
        <f t="shared" si="15"/>
        <v>11</v>
      </c>
      <c r="B328" s="4">
        <v>324</v>
      </c>
      <c r="C328" s="5">
        <v>40867</v>
      </c>
      <c r="D328" s="6">
        <v>0</v>
      </c>
      <c r="E328" s="4">
        <v>7.12</v>
      </c>
      <c r="F328" s="4">
        <v>0</v>
      </c>
      <c r="G328" s="4">
        <v>556</v>
      </c>
      <c r="H328">
        <f>Constant2*Display^F328*VLOOKUP(E328,PricePoint_Factors,2)*VLOOKUP(A328,MonthFactors,2)*Trend^B328*EndDec^D328</f>
        <v>555.22553487856021</v>
      </c>
      <c r="I328">
        <f t="shared" si="16"/>
        <v>-0.77446512143978907</v>
      </c>
      <c r="J328">
        <f t="shared" si="17"/>
        <v>0.59979622432674728</v>
      </c>
    </row>
    <row r="329" spans="1:10" x14ac:dyDescent="0.2">
      <c r="A329" s="4">
        <f t="shared" si="15"/>
        <v>11</v>
      </c>
      <c r="B329" s="4">
        <v>325</v>
      </c>
      <c r="C329" s="5">
        <v>40868</v>
      </c>
      <c r="D329" s="6">
        <v>0</v>
      </c>
      <c r="E329" s="4">
        <v>7.12</v>
      </c>
      <c r="F329" s="4">
        <v>1</v>
      </c>
      <c r="G329" s="4">
        <v>619</v>
      </c>
      <c r="H329">
        <f>Constant2*Display^F329*VLOOKUP(E329,PricePoint_Factors,2)*VLOOKUP(A329,MonthFactors,2)*Trend^B329*EndDec^D329</f>
        <v>612.39083118987719</v>
      </c>
      <c r="I329">
        <f t="shared" si="16"/>
        <v>-6.6091688101228101</v>
      </c>
      <c r="J329">
        <f t="shared" si="17"/>
        <v>43.681112360700162</v>
      </c>
    </row>
    <row r="330" spans="1:10" x14ac:dyDescent="0.2">
      <c r="A330" s="4">
        <f t="shared" si="15"/>
        <v>11</v>
      </c>
      <c r="B330" s="4">
        <v>326</v>
      </c>
      <c r="C330" s="5">
        <v>40869</v>
      </c>
      <c r="D330" s="6">
        <v>0</v>
      </c>
      <c r="E330" s="4">
        <v>7.32</v>
      </c>
      <c r="F330" s="4">
        <v>0</v>
      </c>
      <c r="G330" s="4">
        <v>536</v>
      </c>
      <c r="H330">
        <f>Constant2*Display^F330*VLOOKUP(E330,PricePoint_Factors,2)*VLOOKUP(A330,MonthFactors,2)*Trend^B330*EndDec^D330</f>
        <v>542.57571033979605</v>
      </c>
      <c r="I330">
        <f t="shared" si="16"/>
        <v>6.5757103397960464</v>
      </c>
      <c r="J330">
        <f t="shared" si="17"/>
        <v>43.239966472900633</v>
      </c>
    </row>
    <row r="331" spans="1:10" x14ac:dyDescent="0.2">
      <c r="A331" s="4">
        <f t="shared" si="15"/>
        <v>11</v>
      </c>
      <c r="B331" s="4">
        <v>327</v>
      </c>
      <c r="C331" s="5">
        <v>40870</v>
      </c>
      <c r="D331" s="6">
        <v>0</v>
      </c>
      <c r="E331" s="4">
        <v>5.95</v>
      </c>
      <c r="F331" s="4">
        <v>1</v>
      </c>
      <c r="G331" s="4">
        <v>1042</v>
      </c>
      <c r="H331">
        <f>Constant2*Display^F331*VLOOKUP(E331,PricePoint_Factors,2)*VLOOKUP(A331,MonthFactors,2)*Trend^B331*EndDec^D331</f>
        <v>1046.6234460566998</v>
      </c>
      <c r="I331">
        <f t="shared" si="16"/>
        <v>4.6234460566997768</v>
      </c>
      <c r="J331">
        <f t="shared" si="17"/>
        <v>21.376253439212714</v>
      </c>
    </row>
    <row r="332" spans="1:10" x14ac:dyDescent="0.2">
      <c r="A332" s="4">
        <f t="shared" si="15"/>
        <v>11</v>
      </c>
      <c r="B332" s="4">
        <v>328</v>
      </c>
      <c r="C332" s="5">
        <v>40871</v>
      </c>
      <c r="D332" s="6">
        <v>0</v>
      </c>
      <c r="E332" s="4">
        <v>6.2</v>
      </c>
      <c r="F332" s="4">
        <v>0</v>
      </c>
      <c r="G332" s="4">
        <v>716</v>
      </c>
      <c r="H332">
        <f>Constant2*Display^F332*VLOOKUP(E332,PricePoint_Factors,2)*VLOOKUP(A332,MonthFactors,2)*Trend^B332*EndDec^D332</f>
        <v>732.1842362621237</v>
      </c>
      <c r="I332">
        <f t="shared" si="16"/>
        <v>16.184236262123704</v>
      </c>
      <c r="J332">
        <f t="shared" si="17"/>
        <v>261.92950338823988</v>
      </c>
    </row>
    <row r="333" spans="1:10" x14ac:dyDescent="0.2">
      <c r="A333" s="4">
        <f t="shared" si="15"/>
        <v>11</v>
      </c>
      <c r="B333" s="4">
        <v>329</v>
      </c>
      <c r="C333" s="5">
        <v>40872</v>
      </c>
      <c r="D333" s="6">
        <v>0</v>
      </c>
      <c r="E333" s="4">
        <v>7.32</v>
      </c>
      <c r="F333" s="4">
        <v>0</v>
      </c>
      <c r="G333" s="4">
        <v>530</v>
      </c>
      <c r="H333">
        <f>Constant2*Display^F333*VLOOKUP(E333,PricePoint_Factors,2)*VLOOKUP(A333,MonthFactors,2)*Trend^B333*EndDec^D333</f>
        <v>542.80059137001513</v>
      </c>
      <c r="I333">
        <f t="shared" si="16"/>
        <v>12.800591370015127</v>
      </c>
      <c r="J333">
        <f t="shared" si="17"/>
        <v>163.85513942210574</v>
      </c>
    </row>
    <row r="334" spans="1:10" x14ac:dyDescent="0.2">
      <c r="A334" s="4">
        <f t="shared" si="15"/>
        <v>11</v>
      </c>
      <c r="B334" s="4">
        <v>330</v>
      </c>
      <c r="C334" s="5">
        <v>40873</v>
      </c>
      <c r="D334" s="6">
        <v>0</v>
      </c>
      <c r="E334" s="4">
        <v>7.32</v>
      </c>
      <c r="F334" s="4">
        <v>0</v>
      </c>
      <c r="G334" s="4">
        <v>553</v>
      </c>
      <c r="H334">
        <f>Constant2*Display^F334*VLOOKUP(E334,PricePoint_Factors,2)*VLOOKUP(A334,MonthFactors,2)*Trend^B334*EndDec^D334</f>
        <v>542.87557242402647</v>
      </c>
      <c r="I334">
        <f t="shared" si="16"/>
        <v>-10.124427575973527</v>
      </c>
      <c r="J334">
        <f t="shared" si="17"/>
        <v>102.5040337411332</v>
      </c>
    </row>
    <row r="335" spans="1:10" x14ac:dyDescent="0.2">
      <c r="A335" s="4">
        <f t="shared" si="15"/>
        <v>11</v>
      </c>
      <c r="B335" s="4">
        <v>331</v>
      </c>
      <c r="C335" s="5">
        <v>40874</v>
      </c>
      <c r="D335" s="6">
        <v>0</v>
      </c>
      <c r="E335" s="4">
        <v>7.32</v>
      </c>
      <c r="F335" s="4">
        <v>0</v>
      </c>
      <c r="G335" s="4">
        <v>554</v>
      </c>
      <c r="H335">
        <f>Constant2*Display^F335*VLOOKUP(E335,PricePoint_Factors,2)*VLOOKUP(A335,MonthFactors,2)*Trend^B335*EndDec^D335</f>
        <v>542.95056383572489</v>
      </c>
      <c r="I335">
        <f t="shared" si="16"/>
        <v>-11.049436164275107</v>
      </c>
      <c r="J335">
        <f t="shared" si="17"/>
        <v>122.09003954839059</v>
      </c>
    </row>
    <row r="336" spans="1:10" x14ac:dyDescent="0.2">
      <c r="A336" s="4">
        <f t="shared" si="15"/>
        <v>11</v>
      </c>
      <c r="B336" s="4">
        <v>332</v>
      </c>
      <c r="C336" s="5">
        <v>40875</v>
      </c>
      <c r="D336" s="6">
        <v>0</v>
      </c>
      <c r="E336" s="4">
        <v>6.2</v>
      </c>
      <c r="F336" s="4">
        <v>0</v>
      </c>
      <c r="G336" s="4">
        <v>750</v>
      </c>
      <c r="H336">
        <f>Constant2*Display^F336*VLOOKUP(E336,PricePoint_Factors,2)*VLOOKUP(A336,MonthFactors,2)*Trend^B336*EndDec^D336</f>
        <v>732.58888816036074</v>
      </c>
      <c r="I336">
        <f t="shared" si="16"/>
        <v>-17.411111839639261</v>
      </c>
      <c r="J336">
        <f t="shared" si="17"/>
        <v>303.14681549242647</v>
      </c>
    </row>
    <row r="337" spans="1:10" x14ac:dyDescent="0.2">
      <c r="A337" s="4">
        <f t="shared" si="15"/>
        <v>11</v>
      </c>
      <c r="B337" s="4">
        <v>333</v>
      </c>
      <c r="C337" s="5">
        <v>40876</v>
      </c>
      <c r="D337" s="6">
        <v>0</v>
      </c>
      <c r="E337" s="4">
        <v>5.95</v>
      </c>
      <c r="F337" s="4">
        <v>1</v>
      </c>
      <c r="G337" s="4">
        <v>1018</v>
      </c>
      <c r="H337">
        <f>Constant2*Display^F337*VLOOKUP(E337,PricePoint_Factors,2)*VLOOKUP(A337,MonthFactors,2)*Trend^B337*EndDec^D337</f>
        <v>1047.4912126384586</v>
      </c>
      <c r="I337">
        <f t="shared" si="16"/>
        <v>29.491212638458592</v>
      </c>
      <c r="J337">
        <f t="shared" si="17"/>
        <v>869.73162288677975</v>
      </c>
    </row>
    <row r="338" spans="1:10" x14ac:dyDescent="0.2">
      <c r="A338" s="4">
        <f t="shared" si="15"/>
        <v>11</v>
      </c>
      <c r="B338" s="4">
        <v>334</v>
      </c>
      <c r="C338" s="5">
        <v>40877</v>
      </c>
      <c r="D338" s="6">
        <v>0</v>
      </c>
      <c r="E338" s="4">
        <v>6.1</v>
      </c>
      <c r="F338" s="4">
        <v>1</v>
      </c>
      <c r="G338" s="4">
        <v>809</v>
      </c>
      <c r="H338">
        <f>Constant2*Display^F338*VLOOKUP(E338,PricePoint_Factors,2)*VLOOKUP(A338,MonthFactors,2)*Trend^B338*EndDec^D338</f>
        <v>824.75254046158238</v>
      </c>
      <c r="I338">
        <f t="shared" si="16"/>
        <v>15.752540461582385</v>
      </c>
      <c r="J338">
        <f t="shared" si="17"/>
        <v>248.14253099379016</v>
      </c>
    </row>
    <row r="339" spans="1:10" x14ac:dyDescent="0.2">
      <c r="A339" s="4">
        <f t="shared" si="15"/>
        <v>12</v>
      </c>
      <c r="B339" s="4">
        <v>335</v>
      </c>
      <c r="C339" s="5">
        <v>40878</v>
      </c>
      <c r="D339" s="6">
        <v>0</v>
      </c>
      <c r="E339" s="4">
        <v>6.98</v>
      </c>
      <c r="F339" s="4">
        <v>0</v>
      </c>
      <c r="G339" s="4">
        <v>909</v>
      </c>
      <c r="H339">
        <f>Constant2*Display^F339*VLOOKUP(E339,PricePoint_Factors,2)*VLOOKUP(A339,MonthFactors,2)*Trend^B339*EndDec^D339</f>
        <v>889.06105053362819</v>
      </c>
      <c r="I339">
        <f t="shared" si="16"/>
        <v>-19.93894946637181</v>
      </c>
      <c r="J339">
        <f t="shared" si="17"/>
        <v>397.56170582252867</v>
      </c>
    </row>
    <row r="340" spans="1:10" x14ac:dyDescent="0.2">
      <c r="A340" s="4">
        <f t="shared" si="15"/>
        <v>12</v>
      </c>
      <c r="B340" s="4">
        <v>336</v>
      </c>
      <c r="C340" s="5">
        <v>40879</v>
      </c>
      <c r="D340" s="6">
        <v>0</v>
      </c>
      <c r="E340" s="4">
        <v>6.1</v>
      </c>
      <c r="F340" s="4">
        <v>0</v>
      </c>
      <c r="G340" s="4">
        <v>903</v>
      </c>
      <c r="H340">
        <f>Constant2*Display^F340*VLOOKUP(E340,PricePoint_Factors,2)*VLOOKUP(A340,MonthFactors,2)*Trend^B340*EndDec^D340</f>
        <v>921.39917068187049</v>
      </c>
      <c r="I340">
        <f t="shared" si="16"/>
        <v>18.399170681870487</v>
      </c>
      <c r="J340">
        <f t="shared" si="17"/>
        <v>338.52948178060251</v>
      </c>
    </row>
    <row r="341" spans="1:10" x14ac:dyDescent="0.2">
      <c r="A341" s="4">
        <f t="shared" si="15"/>
        <v>12</v>
      </c>
      <c r="B341" s="4">
        <v>337</v>
      </c>
      <c r="C341" s="5">
        <v>40880</v>
      </c>
      <c r="D341" s="6">
        <v>0</v>
      </c>
      <c r="E341" s="4">
        <v>6.98</v>
      </c>
      <c r="F341" s="4">
        <v>0</v>
      </c>
      <c r="G341" s="4">
        <v>896</v>
      </c>
      <c r="H341">
        <f>Constant2*Display^F341*VLOOKUP(E341,PricePoint_Factors,2)*VLOOKUP(A341,MonthFactors,2)*Trend^B341*EndDec^D341</f>
        <v>889.30669263504615</v>
      </c>
      <c r="I341">
        <f t="shared" si="16"/>
        <v>-6.6933073649538528</v>
      </c>
      <c r="J341">
        <f t="shared" si="17"/>
        <v>44.800363481745485</v>
      </c>
    </row>
    <row r="342" spans="1:10" x14ac:dyDescent="0.2">
      <c r="A342" s="4">
        <f t="shared" si="15"/>
        <v>12</v>
      </c>
      <c r="B342" s="4">
        <v>338</v>
      </c>
      <c r="C342" s="5">
        <v>40881</v>
      </c>
      <c r="D342" s="6">
        <v>0</v>
      </c>
      <c r="E342" s="4">
        <v>5.95</v>
      </c>
      <c r="F342" s="4">
        <v>0</v>
      </c>
      <c r="G342" s="4">
        <v>1154</v>
      </c>
      <c r="H342">
        <f>Constant2*Display^F342*VLOOKUP(E342,PricePoint_Factors,2)*VLOOKUP(A342,MonthFactors,2)*Trend^B342*EndDec^D342</f>
        <v>1170.7239632720309</v>
      </c>
      <c r="I342">
        <f t="shared" si="16"/>
        <v>16.723963272030915</v>
      </c>
      <c r="J342">
        <f t="shared" si="17"/>
        <v>279.69094752423899</v>
      </c>
    </row>
    <row r="343" spans="1:10" x14ac:dyDescent="0.2">
      <c r="A343" s="4">
        <f t="shared" si="15"/>
        <v>12</v>
      </c>
      <c r="B343" s="4">
        <v>339</v>
      </c>
      <c r="C343" s="5">
        <v>40882</v>
      </c>
      <c r="D343" s="6">
        <v>0</v>
      </c>
      <c r="E343" s="4">
        <v>6.98</v>
      </c>
      <c r="F343" s="4">
        <v>0</v>
      </c>
      <c r="G343" s="4">
        <v>893</v>
      </c>
      <c r="H343">
        <f>Constant2*Display^F343*VLOOKUP(E343,PricePoint_Factors,2)*VLOOKUP(A343,MonthFactors,2)*Trend^B343*EndDec^D343</f>
        <v>889.55240260586606</v>
      </c>
      <c r="I343">
        <f t="shared" si="16"/>
        <v>-3.4475973941339362</v>
      </c>
      <c r="J343">
        <f t="shared" si="17"/>
        <v>11.885927792039107</v>
      </c>
    </row>
    <row r="344" spans="1:10" x14ac:dyDescent="0.2">
      <c r="A344" s="4">
        <f t="shared" si="15"/>
        <v>12</v>
      </c>
      <c r="B344" s="4">
        <v>340</v>
      </c>
      <c r="C344" s="5">
        <v>40883</v>
      </c>
      <c r="D344" s="6">
        <v>0</v>
      </c>
      <c r="E344" s="4">
        <v>5.95</v>
      </c>
      <c r="F344" s="4">
        <v>0</v>
      </c>
      <c r="G344" s="4">
        <v>1172</v>
      </c>
      <c r="H344">
        <f>Constant2*Display^F344*VLOOKUP(E344,PricePoint_Factors,2)*VLOOKUP(A344,MonthFactors,2)*Trend^B344*EndDec^D344</f>
        <v>1171.0474271042901</v>
      </c>
      <c r="I344">
        <f t="shared" si="16"/>
        <v>-0.95257289570986359</v>
      </c>
      <c r="J344">
        <f t="shared" si="17"/>
        <v>0.90739512164107461</v>
      </c>
    </row>
    <row r="345" spans="1:10" x14ac:dyDescent="0.2">
      <c r="A345" s="4">
        <f t="shared" si="15"/>
        <v>12</v>
      </c>
      <c r="B345" s="4">
        <v>341</v>
      </c>
      <c r="C345" s="5">
        <v>40884</v>
      </c>
      <c r="D345" s="6">
        <v>0</v>
      </c>
      <c r="E345" s="4">
        <v>5.95</v>
      </c>
      <c r="F345" s="4">
        <v>0</v>
      </c>
      <c r="G345" s="4">
        <v>1188</v>
      </c>
      <c r="H345">
        <f>Constant2*Display^F345*VLOOKUP(E345,PricePoint_Factors,2)*VLOOKUP(A345,MonthFactors,2)*Trend^B345*EndDec^D345</f>
        <v>1171.2091925330274</v>
      </c>
      <c r="I345">
        <f t="shared" si="16"/>
        <v>-16.790807466972637</v>
      </c>
      <c r="J345">
        <f t="shared" si="17"/>
        <v>281.93121539294407</v>
      </c>
    </row>
    <row r="346" spans="1:10" x14ac:dyDescent="0.2">
      <c r="A346" s="4">
        <f t="shared" si="15"/>
        <v>12</v>
      </c>
      <c r="B346" s="4">
        <v>342</v>
      </c>
      <c r="C346" s="5">
        <v>40885</v>
      </c>
      <c r="D346" s="6">
        <v>0</v>
      </c>
      <c r="E346" s="4">
        <v>6.98</v>
      </c>
      <c r="F346" s="4">
        <v>1</v>
      </c>
      <c r="G346" s="4">
        <v>1004</v>
      </c>
      <c r="H346">
        <f>Constant2*Display^F346*VLOOKUP(E346,PricePoint_Factors,2)*VLOOKUP(A346,MonthFactors,2)*Trend^B346*EndDec^D346</f>
        <v>981.41063963365082</v>
      </c>
      <c r="I346">
        <f t="shared" si="16"/>
        <v>-22.589360366349183</v>
      </c>
      <c r="J346">
        <f t="shared" si="17"/>
        <v>510.27920176078732</v>
      </c>
    </row>
    <row r="347" spans="1:10" x14ac:dyDescent="0.2">
      <c r="A347" s="4">
        <f t="shared" si="15"/>
        <v>12</v>
      </c>
      <c r="B347" s="4">
        <v>343</v>
      </c>
      <c r="C347" s="5">
        <v>40886</v>
      </c>
      <c r="D347" s="6">
        <v>0</v>
      </c>
      <c r="E347" s="4">
        <v>6.2</v>
      </c>
      <c r="F347" s="4">
        <v>1</v>
      </c>
      <c r="G347" s="4">
        <v>969</v>
      </c>
      <c r="H347">
        <f>Constant2*Display^F347*VLOOKUP(E347,PricePoint_Factors,2)*VLOOKUP(A347,MonthFactors,2)*Trend^B347*EndDec^D347</f>
        <v>996.60462069697792</v>
      </c>
      <c r="I347">
        <f t="shared" si="16"/>
        <v>27.604620696977918</v>
      </c>
      <c r="J347">
        <f t="shared" si="17"/>
        <v>762.01508382402164</v>
      </c>
    </row>
    <row r="348" spans="1:10" x14ac:dyDescent="0.2">
      <c r="A348" s="4">
        <f t="shared" si="15"/>
        <v>12</v>
      </c>
      <c r="B348" s="4">
        <v>344</v>
      </c>
      <c r="C348" s="5">
        <v>40887</v>
      </c>
      <c r="D348" s="6">
        <v>0</v>
      </c>
      <c r="E348" s="4">
        <v>5.95</v>
      </c>
      <c r="F348" s="4">
        <v>0</v>
      </c>
      <c r="G348" s="4">
        <v>1182</v>
      </c>
      <c r="H348">
        <f>Constant2*Display^F348*VLOOKUP(E348,PricePoint_Factors,2)*VLOOKUP(A348,MonthFactors,2)*Trend^B348*EndDec^D348</f>
        <v>1171.6946229067053</v>
      </c>
      <c r="I348">
        <f t="shared" si="16"/>
        <v>-10.305377093294737</v>
      </c>
      <c r="J348">
        <f t="shared" si="17"/>
        <v>106.20079703500389</v>
      </c>
    </row>
    <row r="349" spans="1:10" x14ac:dyDescent="0.2">
      <c r="A349" s="4">
        <f t="shared" si="15"/>
        <v>12</v>
      </c>
      <c r="B349" s="4">
        <v>345</v>
      </c>
      <c r="C349" s="5">
        <v>40888</v>
      </c>
      <c r="D349" s="6">
        <v>0</v>
      </c>
      <c r="E349" s="4">
        <v>7.12</v>
      </c>
      <c r="F349" s="4">
        <v>0</v>
      </c>
      <c r="G349" s="4">
        <v>687</v>
      </c>
      <c r="H349">
        <f>Constant2*Display^F349*VLOOKUP(E349,PricePoint_Factors,2)*VLOOKUP(A349,MonthFactors,2)*Trend^B349*EndDec^D349</f>
        <v>685.85549372862852</v>
      </c>
      <c r="I349">
        <f t="shared" si="16"/>
        <v>-1.1445062713714833</v>
      </c>
      <c r="J349">
        <f t="shared" si="17"/>
        <v>1.3098946052086553</v>
      </c>
    </row>
    <row r="350" spans="1:10" x14ac:dyDescent="0.2">
      <c r="A350" s="4">
        <f t="shared" si="15"/>
        <v>12</v>
      </c>
      <c r="B350" s="4">
        <v>346</v>
      </c>
      <c r="C350" s="5">
        <v>40889</v>
      </c>
      <c r="D350" s="6">
        <v>0</v>
      </c>
      <c r="E350" s="4">
        <v>7.12</v>
      </c>
      <c r="F350" s="4">
        <v>0</v>
      </c>
      <c r="G350" s="4">
        <v>684</v>
      </c>
      <c r="H350">
        <f>Constant2*Display^F350*VLOOKUP(E350,PricePoint_Factors,2)*VLOOKUP(A350,MonthFactors,2)*Trend^B350*EndDec^D350</f>
        <v>685.95023601269554</v>
      </c>
      <c r="I350">
        <f t="shared" si="16"/>
        <v>1.9502360126955409</v>
      </c>
      <c r="J350">
        <f t="shared" si="17"/>
        <v>3.8034205052146022</v>
      </c>
    </row>
    <row r="351" spans="1:10" x14ac:dyDescent="0.2">
      <c r="A351" s="4">
        <f t="shared" si="15"/>
        <v>12</v>
      </c>
      <c r="B351" s="4">
        <v>347</v>
      </c>
      <c r="C351" s="5">
        <v>40890</v>
      </c>
      <c r="D351" s="6">
        <v>0</v>
      </c>
      <c r="E351" s="4">
        <v>7.52</v>
      </c>
      <c r="F351" s="4">
        <v>0</v>
      </c>
      <c r="G351" s="4">
        <v>653</v>
      </c>
      <c r="H351">
        <f>Constant2*Display^F351*VLOOKUP(E351,PricePoint_Factors,2)*VLOOKUP(A351,MonthFactors,2)*Trend^B351*EndDec^D351</f>
        <v>654.45599627447643</v>
      </c>
      <c r="I351">
        <f t="shared" si="16"/>
        <v>1.4559962744764334</v>
      </c>
      <c r="J351">
        <f t="shared" si="17"/>
        <v>2.1199251512892539</v>
      </c>
    </row>
    <row r="352" spans="1:10" x14ac:dyDescent="0.2">
      <c r="A352" s="4">
        <f t="shared" si="15"/>
        <v>12</v>
      </c>
      <c r="B352" s="4">
        <v>348</v>
      </c>
      <c r="C352" s="5">
        <v>40891</v>
      </c>
      <c r="D352" s="6">
        <v>0</v>
      </c>
      <c r="E352" s="4">
        <v>6.2</v>
      </c>
      <c r="F352" s="4">
        <v>0</v>
      </c>
      <c r="G352" s="4">
        <v>905</v>
      </c>
      <c r="H352">
        <f>Constant2*Display^F352*VLOOKUP(E352,PricePoint_Factors,2)*VLOOKUP(A352,MonthFactors,2)*Trend^B352*EndDec^D352</f>
        <v>904.32300046484568</v>
      </c>
      <c r="I352">
        <f t="shared" si="16"/>
        <v>-0.67699953515432298</v>
      </c>
      <c r="J352">
        <f t="shared" si="17"/>
        <v>0.45832837059916942</v>
      </c>
    </row>
    <row r="353" spans="1:10" x14ac:dyDescent="0.2">
      <c r="A353" s="4">
        <f t="shared" si="15"/>
        <v>12</v>
      </c>
      <c r="B353" s="4">
        <v>349</v>
      </c>
      <c r="C353" s="5">
        <v>40892</v>
      </c>
      <c r="D353" s="6">
        <v>0</v>
      </c>
      <c r="E353" s="4">
        <v>7.32</v>
      </c>
      <c r="F353" s="4">
        <v>0</v>
      </c>
      <c r="G353" s="4">
        <v>689</v>
      </c>
      <c r="H353">
        <f>Constant2*Display^F353*VLOOKUP(E353,PricePoint_Factors,2)*VLOOKUP(A353,MonthFactors,2)*Trend^B353*EndDec^D353</f>
        <v>670.41467861661658</v>
      </c>
      <c r="I353">
        <f t="shared" si="16"/>
        <v>-18.585321383383416</v>
      </c>
      <c r="J353">
        <f t="shared" si="17"/>
        <v>345.41417092364884</v>
      </c>
    </row>
    <row r="354" spans="1:10" x14ac:dyDescent="0.2">
      <c r="A354" s="4">
        <f t="shared" si="15"/>
        <v>12</v>
      </c>
      <c r="B354" s="4">
        <v>350</v>
      </c>
      <c r="C354" s="5">
        <v>40893</v>
      </c>
      <c r="D354" s="6">
        <v>0</v>
      </c>
      <c r="E354" s="4">
        <v>6.1</v>
      </c>
      <c r="F354" s="4">
        <v>0</v>
      </c>
      <c r="G354" s="4">
        <v>903</v>
      </c>
      <c r="H354">
        <f>Constant2*Display^F354*VLOOKUP(E354,PricePoint_Factors,2)*VLOOKUP(A354,MonthFactors,2)*Trend^B354*EndDec^D354</f>
        <v>923.18268693723792</v>
      </c>
      <c r="I354">
        <f t="shared" si="16"/>
        <v>20.182686937237918</v>
      </c>
      <c r="J354">
        <f t="shared" si="17"/>
        <v>407.34085200655409</v>
      </c>
    </row>
    <row r="355" spans="1:10" x14ac:dyDescent="0.2">
      <c r="A355" s="4">
        <f t="shared" si="15"/>
        <v>12</v>
      </c>
      <c r="B355" s="4">
        <v>351</v>
      </c>
      <c r="C355" s="5">
        <v>40894</v>
      </c>
      <c r="D355" s="6">
        <v>0</v>
      </c>
      <c r="E355" s="4">
        <v>7.12</v>
      </c>
      <c r="F355" s="4">
        <v>0</v>
      </c>
      <c r="G355" s="4">
        <v>685</v>
      </c>
      <c r="H355">
        <f>Constant2*Display^F355*VLOOKUP(E355,PricePoint_Factors,2)*VLOOKUP(A355,MonthFactors,2)*Trend^B355*EndDec^D355</f>
        <v>686.42414378096146</v>
      </c>
      <c r="I355">
        <f t="shared" si="16"/>
        <v>1.4241437809614581</v>
      </c>
      <c r="J355">
        <f t="shared" si="17"/>
        <v>2.0281855088511977</v>
      </c>
    </row>
    <row r="356" spans="1:10" x14ac:dyDescent="0.2">
      <c r="A356" s="4">
        <f t="shared" si="15"/>
        <v>12</v>
      </c>
      <c r="B356" s="4">
        <v>352</v>
      </c>
      <c r="C356" s="5">
        <v>40895</v>
      </c>
      <c r="D356" s="6">
        <v>0</v>
      </c>
      <c r="E356" s="4">
        <v>6.98</v>
      </c>
      <c r="F356" s="4">
        <v>1</v>
      </c>
      <c r="G356" s="4">
        <v>987</v>
      </c>
      <c r="H356">
        <f>Constant2*Display^F356*VLOOKUP(E356,PricePoint_Factors,2)*VLOOKUP(A356,MonthFactors,2)*Trend^B356*EndDec^D356</f>
        <v>982.76717765793524</v>
      </c>
      <c r="I356">
        <f t="shared" si="16"/>
        <v>-4.2328223420647646</v>
      </c>
      <c r="J356">
        <f t="shared" si="17"/>
        <v>17.916784979482639</v>
      </c>
    </row>
    <row r="357" spans="1:10" x14ac:dyDescent="0.2">
      <c r="A357" s="4">
        <f t="shared" si="15"/>
        <v>12</v>
      </c>
      <c r="B357" s="4">
        <v>353</v>
      </c>
      <c r="C357" s="5">
        <v>40896</v>
      </c>
      <c r="D357" s="6">
        <v>0</v>
      </c>
      <c r="E357" s="4">
        <v>7.32</v>
      </c>
      <c r="F357" s="4">
        <v>0</v>
      </c>
      <c r="G357" s="4">
        <v>663</v>
      </c>
      <c r="H357">
        <f>Constant2*Display^F357*VLOOKUP(E357,PricePoint_Factors,2)*VLOOKUP(A357,MonthFactors,2)*Trend^B357*EndDec^D357</f>
        <v>670.78519270155971</v>
      </c>
      <c r="I357">
        <f t="shared" si="16"/>
        <v>7.7851927015597084</v>
      </c>
      <c r="J357">
        <f t="shared" si="17"/>
        <v>60.609225400418552</v>
      </c>
    </row>
    <row r="358" spans="1:10" x14ac:dyDescent="0.2">
      <c r="A358" s="4">
        <f t="shared" si="15"/>
        <v>12</v>
      </c>
      <c r="B358" s="4">
        <v>354</v>
      </c>
      <c r="C358" s="5">
        <v>40897</v>
      </c>
      <c r="D358" s="6">
        <v>0</v>
      </c>
      <c r="E358" s="4">
        <v>7.12</v>
      </c>
      <c r="F358" s="4">
        <v>0</v>
      </c>
      <c r="G358" s="4">
        <v>686</v>
      </c>
      <c r="H358">
        <f>Constant2*Display^F358*VLOOKUP(E358,PricePoint_Factors,2)*VLOOKUP(A358,MonthFactors,2)*Trend^B358*EndDec^D358</f>
        <v>686.70864558537176</v>
      </c>
      <c r="I358">
        <f t="shared" si="16"/>
        <v>0.70864558537175526</v>
      </c>
      <c r="J358">
        <f t="shared" si="17"/>
        <v>0.50217856566687769</v>
      </c>
    </row>
    <row r="359" spans="1:10" x14ac:dyDescent="0.2">
      <c r="A359" s="4">
        <f t="shared" si="15"/>
        <v>12</v>
      </c>
      <c r="B359" s="4">
        <v>355</v>
      </c>
      <c r="C359" s="5">
        <v>40898</v>
      </c>
      <c r="D359" s="6">
        <v>0</v>
      </c>
      <c r="E359" s="4">
        <v>5.95</v>
      </c>
      <c r="F359" s="4">
        <v>0</v>
      </c>
      <c r="G359" s="4">
        <v>1152</v>
      </c>
      <c r="H359">
        <f>Constant2*Display^F359*VLOOKUP(E359,PricePoint_Factors,2)*VLOOKUP(A359,MonthFactors,2)*Trend^B359*EndDec^D359</f>
        <v>1173.4762562550104</v>
      </c>
      <c r="I359">
        <f t="shared" si="16"/>
        <v>21.476256255010412</v>
      </c>
      <c r="J359">
        <f t="shared" si="17"/>
        <v>461.22958273087386</v>
      </c>
    </row>
    <row r="360" spans="1:10" x14ac:dyDescent="0.2">
      <c r="A360" s="4">
        <f t="shared" si="15"/>
        <v>12</v>
      </c>
      <c r="B360" s="4">
        <v>356</v>
      </c>
      <c r="C360" s="5">
        <v>40899</v>
      </c>
      <c r="D360" s="6">
        <v>0</v>
      </c>
      <c r="E360" s="4">
        <v>5.95</v>
      </c>
      <c r="F360" s="4">
        <v>0</v>
      </c>
      <c r="G360" s="4">
        <v>1156</v>
      </c>
      <c r="H360">
        <f>Constant2*Display^F360*VLOOKUP(E360,PricePoint_Factors,2)*VLOOKUP(A360,MonthFactors,2)*Trend^B360*EndDec^D360</f>
        <v>1173.6383571958536</v>
      </c>
      <c r="I360">
        <f t="shared" si="16"/>
        <v>17.638357195853587</v>
      </c>
      <c r="J360">
        <f t="shared" si="17"/>
        <v>311.11164456851998</v>
      </c>
    </row>
    <row r="361" spans="1:10" x14ac:dyDescent="0.2">
      <c r="A361" s="4">
        <f t="shared" si="15"/>
        <v>12</v>
      </c>
      <c r="B361" s="4">
        <v>357</v>
      </c>
      <c r="C361" s="5">
        <v>40900</v>
      </c>
      <c r="D361" s="6">
        <v>0</v>
      </c>
      <c r="E361" s="4">
        <v>6.1</v>
      </c>
      <c r="F361" s="4">
        <v>1</v>
      </c>
      <c r="G361" s="4">
        <v>1039</v>
      </c>
      <c r="H361">
        <f>Constant2*Display^F361*VLOOKUP(E361,PricePoint_Factors,2)*VLOOKUP(A361,MonthFactors,2)*Trend^B361*EndDec^D361</f>
        <v>1019.0765985552724</v>
      </c>
      <c r="I361">
        <f t="shared" si="16"/>
        <v>-19.923401444727574</v>
      </c>
      <c r="J361">
        <f t="shared" si="17"/>
        <v>396.94192512777278</v>
      </c>
    </row>
    <row r="362" spans="1:10" x14ac:dyDescent="0.2">
      <c r="A362" s="4">
        <f t="shared" si="15"/>
        <v>12</v>
      </c>
      <c r="B362" s="4">
        <v>358</v>
      </c>
      <c r="C362" s="5">
        <v>40901</v>
      </c>
      <c r="D362" s="6">
        <v>1</v>
      </c>
      <c r="E362" s="4">
        <v>6.98</v>
      </c>
      <c r="F362" s="4">
        <v>0</v>
      </c>
      <c r="G362" s="4">
        <v>532</v>
      </c>
      <c r="H362">
        <f>Constant2*Display^F362*VLOOKUP(E362,PricePoint_Factors,2)*VLOOKUP(A362,MonthFactors,2)*Trend^B362*EndDec^D362</f>
        <v>534.03929143882829</v>
      </c>
      <c r="I362">
        <f t="shared" si="16"/>
        <v>2.0392914388282861</v>
      </c>
      <c r="J362">
        <f t="shared" si="17"/>
        <v>4.1587095724783412</v>
      </c>
    </row>
    <row r="363" spans="1:10" x14ac:dyDescent="0.2">
      <c r="A363" s="4">
        <f t="shared" si="15"/>
        <v>12</v>
      </c>
      <c r="B363" s="4">
        <v>359</v>
      </c>
      <c r="C363" s="5">
        <v>40902</v>
      </c>
      <c r="D363" s="6">
        <v>1</v>
      </c>
      <c r="E363" s="4">
        <v>6.1</v>
      </c>
      <c r="F363" s="4">
        <v>0</v>
      </c>
      <c r="G363" s="4">
        <v>548</v>
      </c>
      <c r="H363">
        <f>Constant2*Display^F363*VLOOKUP(E363,PricePoint_Factors,2)*VLOOKUP(A363,MonthFactors,2)*Trend^B363*EndDec^D363</f>
        <v>553.46408432573423</v>
      </c>
      <c r="I363">
        <f t="shared" si="16"/>
        <v>5.464084325734234</v>
      </c>
      <c r="J363">
        <f t="shared" si="17"/>
        <v>29.856217518734539</v>
      </c>
    </row>
    <row r="364" spans="1:10" x14ac:dyDescent="0.2">
      <c r="A364" s="4">
        <f t="shared" si="15"/>
        <v>12</v>
      </c>
      <c r="B364" s="4">
        <v>360</v>
      </c>
      <c r="C364" s="5">
        <v>40903</v>
      </c>
      <c r="D364" s="6">
        <v>1</v>
      </c>
      <c r="E364" s="4">
        <v>5.95</v>
      </c>
      <c r="F364" s="4">
        <v>0</v>
      </c>
      <c r="G364" s="4">
        <v>724</v>
      </c>
      <c r="H364">
        <f>Constant2*Display^F364*VLOOKUP(E364,PricePoint_Factors,2)*VLOOKUP(A364,MonthFactors,2)*Trend^B364*EndDec^D364</f>
        <v>703.13083914417552</v>
      </c>
      <c r="I364">
        <f t="shared" si="16"/>
        <v>-20.869160855824475</v>
      </c>
      <c r="J364">
        <f t="shared" si="17"/>
        <v>435.52187482627653</v>
      </c>
    </row>
    <row r="365" spans="1:10" x14ac:dyDescent="0.2">
      <c r="A365" s="4">
        <f t="shared" si="15"/>
        <v>12</v>
      </c>
      <c r="B365" s="4">
        <v>361</v>
      </c>
      <c r="C365" s="5">
        <v>40904</v>
      </c>
      <c r="D365" s="6">
        <v>1</v>
      </c>
      <c r="E365" s="4">
        <v>7.32</v>
      </c>
      <c r="F365" s="4">
        <v>0</v>
      </c>
      <c r="G365" s="4">
        <v>398</v>
      </c>
      <c r="H365">
        <f>Constant2*Display^F365*VLOOKUP(E365,PricePoint_Factors,2)*VLOOKUP(A365,MonthFactors,2)*Trend^B365*EndDec^D365</f>
        <v>402.09185086340335</v>
      </c>
      <c r="I365">
        <f t="shared" si="16"/>
        <v>4.0918508634033515</v>
      </c>
      <c r="J365">
        <f t="shared" si="17"/>
        <v>16.743243488334752</v>
      </c>
    </row>
    <row r="366" spans="1:10" x14ac:dyDescent="0.2">
      <c r="A366" s="4">
        <f t="shared" si="15"/>
        <v>12</v>
      </c>
      <c r="B366" s="4">
        <v>362</v>
      </c>
      <c r="C366" s="5">
        <v>40905</v>
      </c>
      <c r="D366" s="6">
        <v>1</v>
      </c>
      <c r="E366" s="4">
        <v>7.52</v>
      </c>
      <c r="F366" s="4">
        <v>0</v>
      </c>
      <c r="G366" s="4">
        <v>394</v>
      </c>
      <c r="H366">
        <f>Constant2*Display^F366*VLOOKUP(E366,PricePoint_Factors,2)*VLOOKUP(A366,MonthFactors,2)*Trend^B366*EndDec^D366</f>
        <v>392.68306536300702</v>
      </c>
      <c r="I366">
        <f t="shared" si="16"/>
        <v>-1.3169346369929826</v>
      </c>
      <c r="J366">
        <f t="shared" si="17"/>
        <v>1.734316838111839</v>
      </c>
    </row>
    <row r="367" spans="1:10" x14ac:dyDescent="0.2">
      <c r="A367" s="4">
        <f t="shared" si="15"/>
        <v>12</v>
      </c>
      <c r="B367" s="4">
        <v>363</v>
      </c>
      <c r="C367" s="5">
        <v>40906</v>
      </c>
      <c r="D367" s="6">
        <v>1</v>
      </c>
      <c r="E367" s="4">
        <v>6.1</v>
      </c>
      <c r="F367" s="4">
        <v>0</v>
      </c>
      <c r="G367" s="4">
        <v>547</v>
      </c>
      <c r="H367">
        <f>Constant2*Display^F367*VLOOKUP(E367,PricePoint_Factors,2)*VLOOKUP(A367,MonthFactors,2)*Trend^B367*EndDec^D367</f>
        <v>553.76996402272414</v>
      </c>
      <c r="I367">
        <f t="shared" si="16"/>
        <v>6.7699640227241389</v>
      </c>
      <c r="J367">
        <f t="shared" si="17"/>
        <v>45.832412868979205</v>
      </c>
    </row>
    <row r="368" spans="1:10" x14ac:dyDescent="0.2">
      <c r="A368" s="4">
        <f t="shared" si="15"/>
        <v>12</v>
      </c>
      <c r="B368" s="4">
        <v>364</v>
      </c>
      <c r="C368" s="5">
        <v>40907</v>
      </c>
      <c r="D368" s="6">
        <v>1</v>
      </c>
      <c r="E368" s="4">
        <v>6.98</v>
      </c>
      <c r="F368" s="4">
        <v>0</v>
      </c>
      <c r="G368" s="4">
        <v>535</v>
      </c>
      <c r="H368">
        <f>Constant2*Display^F368*VLOOKUP(E368,PricePoint_Factors,2)*VLOOKUP(A368,MonthFactors,2)*Trend^B368*EndDec^D368</f>
        <v>534.48206907027009</v>
      </c>
      <c r="I368">
        <f t="shared" si="16"/>
        <v>-0.51793092972991417</v>
      </c>
      <c r="J368">
        <f t="shared" si="17"/>
        <v>0.26825244797089332</v>
      </c>
    </row>
    <row r="369" spans="1:10" x14ac:dyDescent="0.2">
      <c r="A369" s="4">
        <f t="shared" si="15"/>
        <v>12</v>
      </c>
      <c r="B369" s="4">
        <v>365</v>
      </c>
      <c r="C369" s="5">
        <v>40908</v>
      </c>
      <c r="D369" s="6">
        <v>1</v>
      </c>
      <c r="E369" s="4">
        <v>6.1</v>
      </c>
      <c r="F369" s="4">
        <v>1</v>
      </c>
      <c r="G369" s="4">
        <v>625</v>
      </c>
      <c r="H369">
        <f>Constant2*Display^F369*VLOOKUP(E369,PricePoint_Factors,2)*VLOOKUP(A369,MonthFactors,2)*Trend^B369*EndDec^D369</f>
        <v>610.86976895594523</v>
      </c>
      <c r="I369">
        <f t="shared" si="16"/>
        <v>-14.130231044054767</v>
      </c>
      <c r="J369">
        <f t="shared" si="17"/>
        <v>199.66342935836909</v>
      </c>
    </row>
    <row r="370" spans="1:10" x14ac:dyDescent="0.2">
      <c r="A370" s="4">
        <f t="shared" si="15"/>
        <v>1</v>
      </c>
      <c r="B370" s="4">
        <v>366</v>
      </c>
      <c r="C370" s="5">
        <v>40909</v>
      </c>
      <c r="D370" s="6">
        <v>0</v>
      </c>
      <c r="E370" s="4">
        <v>5.95</v>
      </c>
      <c r="F370" s="4">
        <v>0</v>
      </c>
      <c r="G370" s="4">
        <v>647</v>
      </c>
      <c r="H370">
        <f>Constant2*Display^F370*VLOOKUP(E370,PricePoint_Factors,2)*VLOOKUP(A370,MonthFactors,2)*Trend^B370*EndDec^D370</f>
        <v>660.0966414700257</v>
      </c>
      <c r="I370">
        <f t="shared" si="16"/>
        <v>13.096641470025702</v>
      </c>
      <c r="J370">
        <f t="shared" si="17"/>
        <v>171.52201779439699</v>
      </c>
    </row>
    <row r="371" spans="1:10" x14ac:dyDescent="0.2">
      <c r="A371" s="4">
        <f t="shared" si="15"/>
        <v>1</v>
      </c>
      <c r="B371" s="4">
        <v>367</v>
      </c>
      <c r="C371" s="5">
        <v>40910</v>
      </c>
      <c r="D371" s="6">
        <v>0</v>
      </c>
      <c r="E371" s="4">
        <v>5.95</v>
      </c>
      <c r="F371" s="4">
        <v>0</v>
      </c>
      <c r="G371" s="4">
        <v>650</v>
      </c>
      <c r="H371">
        <f>Constant2*Display^F371*VLOOKUP(E371,PricePoint_Factors,2)*VLOOKUP(A371,MonthFactors,2)*Trend^B371*EndDec^D371</f>
        <v>660.1878254936131</v>
      </c>
      <c r="I371">
        <f t="shared" si="16"/>
        <v>10.187825493613104</v>
      </c>
      <c r="J371">
        <f t="shared" si="17"/>
        <v>103.79178828831309</v>
      </c>
    </row>
    <row r="372" spans="1:10" x14ac:dyDescent="0.2">
      <c r="A372" s="4">
        <f t="shared" si="15"/>
        <v>1</v>
      </c>
      <c r="B372" s="4">
        <v>368</v>
      </c>
      <c r="C372" s="5">
        <v>40911</v>
      </c>
      <c r="D372" s="6">
        <v>0</v>
      </c>
      <c r="E372" s="4">
        <v>6.98</v>
      </c>
      <c r="F372" s="4">
        <v>0</v>
      </c>
      <c r="G372" s="4">
        <v>511</v>
      </c>
      <c r="H372">
        <f>Constant2*Display^F372*VLOOKUP(E372,PricePoint_Factors,2)*VLOOKUP(A372,MonthFactors,2)*Trend^B372*EndDec^D372</f>
        <v>501.63119980702658</v>
      </c>
      <c r="I372">
        <f t="shared" si="16"/>
        <v>-9.3688001929734241</v>
      </c>
      <c r="J372">
        <f t="shared" si="17"/>
        <v>87.774417055858876</v>
      </c>
    </row>
    <row r="373" spans="1:10" x14ac:dyDescent="0.2">
      <c r="A373" s="4">
        <f t="shared" si="15"/>
        <v>1</v>
      </c>
      <c r="B373" s="4">
        <v>369</v>
      </c>
      <c r="C373" s="5">
        <v>40912</v>
      </c>
      <c r="D373" s="6">
        <v>0</v>
      </c>
      <c r="E373" s="4">
        <v>5.95</v>
      </c>
      <c r="F373" s="4">
        <v>0</v>
      </c>
      <c r="G373" s="4">
        <v>668</v>
      </c>
      <c r="H373">
        <f>Constant2*Display^F373*VLOOKUP(E373,PricePoint_Factors,2)*VLOOKUP(A373,MonthFactors,2)*Trend^B373*EndDec^D373</f>
        <v>660.37023133029618</v>
      </c>
      <c r="I373">
        <f t="shared" si="16"/>
        <v>-7.6297686697038216</v>
      </c>
      <c r="J373">
        <f t="shared" si="17"/>
        <v>58.213369953194025</v>
      </c>
    </row>
    <row r="374" spans="1:10" x14ac:dyDescent="0.2">
      <c r="A374" s="4">
        <f t="shared" si="15"/>
        <v>1</v>
      </c>
      <c r="B374" s="4">
        <v>370</v>
      </c>
      <c r="C374" s="5">
        <v>40913</v>
      </c>
      <c r="D374" s="6">
        <v>0</v>
      </c>
      <c r="E374" s="4">
        <v>6.1</v>
      </c>
      <c r="F374" s="4">
        <v>1</v>
      </c>
      <c r="G374" s="4">
        <v>575</v>
      </c>
      <c r="H374">
        <f>Constant2*Display^F374*VLOOKUP(E374,PricePoint_Factors,2)*VLOOKUP(A374,MonthFactors,2)*Trend^B374*EndDec^D374</f>
        <v>573.40308026327853</v>
      </c>
      <c r="I374">
        <f t="shared" si="16"/>
        <v>-1.5969197367214747</v>
      </c>
      <c r="J374">
        <f t="shared" si="17"/>
        <v>2.5501526455305839</v>
      </c>
    </row>
    <row r="375" spans="1:10" x14ac:dyDescent="0.2">
      <c r="A375" s="4">
        <f t="shared" si="15"/>
        <v>1</v>
      </c>
      <c r="B375" s="4">
        <v>371</v>
      </c>
      <c r="C375" s="5">
        <v>40914</v>
      </c>
      <c r="D375" s="6">
        <v>0</v>
      </c>
      <c r="E375" s="4">
        <v>6.98</v>
      </c>
      <c r="F375" s="4">
        <v>0</v>
      </c>
      <c r="G375" s="4">
        <v>489</v>
      </c>
      <c r="H375">
        <f>Constant2*Display^F375*VLOOKUP(E375,PricePoint_Factors,2)*VLOOKUP(A375,MonthFactors,2)*Trend^B375*EndDec^D375</f>
        <v>501.83911059044885</v>
      </c>
      <c r="I375">
        <f t="shared" si="16"/>
        <v>12.839110590448854</v>
      </c>
      <c r="J375">
        <f t="shared" si="17"/>
        <v>164.84276075377593</v>
      </c>
    </row>
    <row r="376" spans="1:10" x14ac:dyDescent="0.2">
      <c r="A376" s="4">
        <f t="shared" si="15"/>
        <v>1</v>
      </c>
      <c r="B376" s="4">
        <v>372</v>
      </c>
      <c r="C376" s="5">
        <v>40915</v>
      </c>
      <c r="D376" s="6">
        <v>0</v>
      </c>
      <c r="E376" s="4">
        <v>6.1</v>
      </c>
      <c r="F376" s="4">
        <v>0</v>
      </c>
      <c r="G376" s="4">
        <v>514</v>
      </c>
      <c r="H376">
        <f>Constant2*Display^F376*VLOOKUP(E376,PricePoint_Factors,2)*VLOOKUP(A376,MonthFactors,2)*Trend^B376*EndDec^D376</f>
        <v>520.09267534128378</v>
      </c>
      <c r="I376">
        <f t="shared" si="16"/>
        <v>6.0926753412837797</v>
      </c>
      <c r="J376">
        <f t="shared" si="17"/>
        <v>37.120692814287423</v>
      </c>
    </row>
    <row r="377" spans="1:10" x14ac:dyDescent="0.2">
      <c r="A377" s="4">
        <f t="shared" si="15"/>
        <v>1</v>
      </c>
      <c r="B377" s="4">
        <v>373</v>
      </c>
      <c r="C377" s="5">
        <v>40916</v>
      </c>
      <c r="D377" s="6">
        <v>0</v>
      </c>
      <c r="E377" s="4">
        <v>6.98</v>
      </c>
      <c r="F377" s="4">
        <v>0</v>
      </c>
      <c r="G377" s="4">
        <v>500</v>
      </c>
      <c r="H377">
        <f>Constant2*Display^F377*VLOOKUP(E377,PricePoint_Factors,2)*VLOOKUP(A377,MonthFactors,2)*Trend^B377*EndDec^D377</f>
        <v>501.97776565089163</v>
      </c>
      <c r="I377">
        <f t="shared" si="16"/>
        <v>1.9777656508916266</v>
      </c>
      <c r="J377">
        <f t="shared" si="17"/>
        <v>3.9115569698467794</v>
      </c>
    </row>
    <row r="378" spans="1:10" x14ac:dyDescent="0.2">
      <c r="A378" s="4">
        <f t="shared" si="15"/>
        <v>1</v>
      </c>
      <c r="B378" s="4">
        <v>374</v>
      </c>
      <c r="C378" s="5">
        <v>40917</v>
      </c>
      <c r="D378" s="6">
        <v>0</v>
      </c>
      <c r="E378" s="4">
        <v>7.12</v>
      </c>
      <c r="F378" s="4">
        <v>0</v>
      </c>
      <c r="G378" s="4">
        <v>379</v>
      </c>
      <c r="H378">
        <f>Constant2*Display^F378*VLOOKUP(E378,PricePoint_Factors,2)*VLOOKUP(A378,MonthFactors,2)*Trend^B378*EndDec^D378</f>
        <v>386.76362764630653</v>
      </c>
      <c r="I378">
        <f t="shared" si="16"/>
        <v>7.7636276463065315</v>
      </c>
      <c r="J378">
        <f t="shared" si="17"/>
        <v>60.273914230495095</v>
      </c>
    </row>
    <row r="379" spans="1:10" x14ac:dyDescent="0.2">
      <c r="A379" s="4">
        <f t="shared" si="15"/>
        <v>1</v>
      </c>
      <c r="B379" s="4">
        <v>375</v>
      </c>
      <c r="C379" s="5">
        <v>40918</v>
      </c>
      <c r="D379" s="6">
        <v>0</v>
      </c>
      <c r="E379" s="4">
        <v>5.95</v>
      </c>
      <c r="F379" s="4">
        <v>0</v>
      </c>
      <c r="G379" s="4">
        <v>650</v>
      </c>
      <c r="H379">
        <f>Constant2*Display^F379*VLOOKUP(E379,PricePoint_Factors,2)*VLOOKUP(A379,MonthFactors,2)*Trend^B379*EndDec^D379</f>
        <v>660.91775128171275</v>
      </c>
      <c r="I379">
        <f t="shared" si="16"/>
        <v>10.917751281712754</v>
      </c>
      <c r="J379">
        <f t="shared" si="17"/>
        <v>119.19729304934047</v>
      </c>
    </row>
    <row r="380" spans="1:10" x14ac:dyDescent="0.2">
      <c r="A380" s="4">
        <f t="shared" si="15"/>
        <v>1</v>
      </c>
      <c r="B380" s="4">
        <v>376</v>
      </c>
      <c r="C380" s="5">
        <v>40919</v>
      </c>
      <c r="D380" s="6">
        <v>0</v>
      </c>
      <c r="E380" s="4">
        <v>7.12</v>
      </c>
      <c r="F380" s="4">
        <v>0</v>
      </c>
      <c r="G380" s="4">
        <v>393</v>
      </c>
      <c r="H380">
        <f>Constant2*Display^F380*VLOOKUP(E380,PricePoint_Factors,2)*VLOOKUP(A380,MonthFactors,2)*Trend^B380*EndDec^D380</f>
        <v>386.87048805841204</v>
      </c>
      <c r="I380">
        <f t="shared" si="16"/>
        <v>-6.129511941587964</v>
      </c>
      <c r="J380">
        <f t="shared" si="17"/>
        <v>37.570916642069449</v>
      </c>
    </row>
    <row r="381" spans="1:10" x14ac:dyDescent="0.2">
      <c r="A381" s="4">
        <f t="shared" si="15"/>
        <v>1</v>
      </c>
      <c r="B381" s="4">
        <v>377</v>
      </c>
      <c r="C381" s="5">
        <v>40920</v>
      </c>
      <c r="D381" s="6">
        <v>0</v>
      </c>
      <c r="E381" s="4">
        <v>6.1</v>
      </c>
      <c r="F381" s="4">
        <v>1</v>
      </c>
      <c r="G381" s="4">
        <v>588</v>
      </c>
      <c r="H381">
        <f>Constant2*Display^F381*VLOOKUP(E381,PricePoint_Factors,2)*VLOOKUP(A381,MonthFactors,2)*Trend^B381*EndDec^D381</f>
        <v>573.95776890316768</v>
      </c>
      <c r="I381">
        <f t="shared" si="16"/>
        <v>-14.042231096832325</v>
      </c>
      <c r="J381">
        <f t="shared" si="17"/>
        <v>197.18425417684475</v>
      </c>
    </row>
    <row r="382" spans="1:10" x14ac:dyDescent="0.2">
      <c r="A382" s="4">
        <f t="shared" si="15"/>
        <v>1</v>
      </c>
      <c r="B382" s="4">
        <v>378</v>
      </c>
      <c r="C382" s="5">
        <v>40921</v>
      </c>
      <c r="D382" s="6">
        <v>0</v>
      </c>
      <c r="E382" s="4">
        <v>6.98</v>
      </c>
      <c r="F382" s="4">
        <v>1</v>
      </c>
      <c r="G382" s="4">
        <v>548</v>
      </c>
      <c r="H382">
        <f>Constant2*Display^F382*VLOOKUP(E382,PricePoint_Factors,2)*VLOOKUP(A382,MonthFactors,2)*Trend^B382*EndDec^D382</f>
        <v>553.96672953127609</v>
      </c>
      <c r="I382">
        <f t="shared" si="16"/>
        <v>5.9667295312760871</v>
      </c>
      <c r="J382">
        <f t="shared" si="17"/>
        <v>35.601861299402152</v>
      </c>
    </row>
    <row r="383" spans="1:10" x14ac:dyDescent="0.2">
      <c r="A383" s="4">
        <f t="shared" si="15"/>
        <v>1</v>
      </c>
      <c r="B383" s="4">
        <v>379</v>
      </c>
      <c r="C383" s="5">
        <v>40922</v>
      </c>
      <c r="D383" s="6">
        <v>0</v>
      </c>
      <c r="E383" s="4">
        <v>7.12</v>
      </c>
      <c r="F383" s="4">
        <v>0</v>
      </c>
      <c r="G383" s="4">
        <v>387</v>
      </c>
      <c r="H383">
        <f>Constant2*Display^F383*VLOOKUP(E383,PricePoint_Factors,2)*VLOOKUP(A383,MonthFactors,2)*Trend^B383*EndDec^D383</f>
        <v>387.0308340382598</v>
      </c>
      <c r="I383">
        <f t="shared" si="16"/>
        <v>3.083403825979758E-2</v>
      </c>
      <c r="J383">
        <f t="shared" si="17"/>
        <v>9.5073791540666096E-4</v>
      </c>
    </row>
    <row r="384" spans="1:10" x14ac:dyDescent="0.2">
      <c r="A384" s="4">
        <f t="shared" si="15"/>
        <v>1</v>
      </c>
      <c r="B384" s="4">
        <v>380</v>
      </c>
      <c r="C384" s="5">
        <v>40923</v>
      </c>
      <c r="D384" s="6">
        <v>0</v>
      </c>
      <c r="E384" s="4">
        <v>7.12</v>
      </c>
      <c r="F384" s="4">
        <v>0</v>
      </c>
      <c r="G384" s="4">
        <v>382</v>
      </c>
      <c r="H384">
        <f>Constant2*Display^F384*VLOOKUP(E384,PricePoint_Factors,2)*VLOOKUP(A384,MonthFactors,2)*Trend^B384*EndDec^D384</f>
        <v>387.08429746540486</v>
      </c>
      <c r="I384">
        <f t="shared" si="16"/>
        <v>5.0842974654048589</v>
      </c>
      <c r="J384">
        <f t="shared" si="17"/>
        <v>25.850080716722271</v>
      </c>
    </row>
    <row r="385" spans="1:10" x14ac:dyDescent="0.2">
      <c r="A385" s="4">
        <f t="shared" si="15"/>
        <v>1</v>
      </c>
      <c r="B385" s="4">
        <v>381</v>
      </c>
      <c r="C385" s="5">
        <v>40924</v>
      </c>
      <c r="D385" s="6">
        <v>0</v>
      </c>
      <c r="E385" s="4">
        <v>6.98</v>
      </c>
      <c r="F385" s="4">
        <v>0</v>
      </c>
      <c r="G385" s="4">
        <v>513</v>
      </c>
      <c r="H385">
        <f>Constant2*Display^F385*VLOOKUP(E385,PricePoint_Factors,2)*VLOOKUP(A385,MonthFactors,2)*Trend^B385*EndDec^D385</f>
        <v>502.53276909393009</v>
      </c>
      <c r="I385">
        <f t="shared" si="16"/>
        <v>-10.467230906069915</v>
      </c>
      <c r="J385">
        <f t="shared" si="17"/>
        <v>109.56292284098521</v>
      </c>
    </row>
    <row r="386" spans="1:10" x14ac:dyDescent="0.2">
      <c r="A386" s="4">
        <f t="shared" si="15"/>
        <v>1</v>
      </c>
      <c r="B386" s="4">
        <v>382</v>
      </c>
      <c r="C386" s="5">
        <v>40925</v>
      </c>
      <c r="D386" s="6">
        <v>0</v>
      </c>
      <c r="E386" s="4">
        <v>6.2</v>
      </c>
      <c r="F386" s="4">
        <v>0</v>
      </c>
      <c r="G386" s="4">
        <v>509</v>
      </c>
      <c r="H386">
        <f>Constant2*Display^F386*VLOOKUP(E386,PricePoint_Factors,2)*VLOOKUP(A386,MonthFactors,2)*Trend^B386*EndDec^D386</f>
        <v>510.31286956254212</v>
      </c>
      <c r="I386">
        <f t="shared" si="16"/>
        <v>1.3128695625421187</v>
      </c>
      <c r="J386">
        <f t="shared" si="17"/>
        <v>1.7236264882495342</v>
      </c>
    </row>
    <row r="387" spans="1:10" x14ac:dyDescent="0.2">
      <c r="A387" s="4">
        <f t="shared" si="15"/>
        <v>1</v>
      </c>
      <c r="B387" s="4">
        <v>383</v>
      </c>
      <c r="C387" s="5">
        <v>40926</v>
      </c>
      <c r="D387" s="6">
        <v>0</v>
      </c>
      <c r="E387" s="4">
        <v>5.95</v>
      </c>
      <c r="F387" s="4">
        <v>0</v>
      </c>
      <c r="G387" s="4">
        <v>672</v>
      </c>
      <c r="H387">
        <f>Constant2*Display^F387*VLOOKUP(E387,PricePoint_Factors,2)*VLOOKUP(A387,MonthFactors,2)*Trend^B387*EndDec^D387</f>
        <v>661.6484841002291</v>
      </c>
      <c r="I387">
        <f t="shared" si="16"/>
        <v>-10.351515899770902</v>
      </c>
      <c r="J387">
        <f t="shared" si="17"/>
        <v>107.1538814232098</v>
      </c>
    </row>
    <row r="388" spans="1:10" x14ac:dyDescent="0.2">
      <c r="A388" s="4">
        <f t="shared" si="15"/>
        <v>1</v>
      </c>
      <c r="B388" s="4">
        <v>384</v>
      </c>
      <c r="C388" s="5">
        <v>40927</v>
      </c>
      <c r="D388" s="6">
        <v>0</v>
      </c>
      <c r="E388" s="4">
        <v>6.2</v>
      </c>
      <c r="F388" s="4">
        <v>0</v>
      </c>
      <c r="G388" s="4">
        <v>503</v>
      </c>
      <c r="H388">
        <f>Constant2*Display^F388*VLOOKUP(E388,PricePoint_Factors,2)*VLOOKUP(A388,MonthFactors,2)*Trend^B388*EndDec^D388</f>
        <v>510.45386587048375</v>
      </c>
      <c r="I388">
        <f t="shared" si="16"/>
        <v>7.453865870483753</v>
      </c>
      <c r="J388">
        <f t="shared" si="17"/>
        <v>55.560116415162518</v>
      </c>
    </row>
    <row r="389" spans="1:10" x14ac:dyDescent="0.2">
      <c r="A389" s="4">
        <f t="shared" si="15"/>
        <v>1</v>
      </c>
      <c r="B389" s="4">
        <v>385</v>
      </c>
      <c r="C389" s="5">
        <v>40928</v>
      </c>
      <c r="D389" s="6">
        <v>0</v>
      </c>
      <c r="E389" s="4">
        <v>5.95</v>
      </c>
      <c r="F389" s="4">
        <v>0</v>
      </c>
      <c r="G389" s="4">
        <v>644</v>
      </c>
      <c r="H389">
        <f>Constant2*Display^F389*VLOOKUP(E389,PricePoint_Factors,2)*VLOOKUP(A389,MonthFactors,2)*Trend^B389*EndDec^D389</f>
        <v>661.83129350790352</v>
      </c>
      <c r="I389">
        <f t="shared" si="16"/>
        <v>17.831293507903524</v>
      </c>
      <c r="J389">
        <f t="shared" si="17"/>
        <v>317.95502816500237</v>
      </c>
    </row>
    <row r="390" spans="1:10" x14ac:dyDescent="0.2">
      <c r="A390" s="4">
        <f t="shared" ref="A390:A453" si="18">MONTH(C390)</f>
        <v>1</v>
      </c>
      <c r="B390" s="4">
        <v>386</v>
      </c>
      <c r="C390" s="5">
        <v>40929</v>
      </c>
      <c r="D390" s="6">
        <v>0</v>
      </c>
      <c r="E390" s="4">
        <v>7.12</v>
      </c>
      <c r="F390" s="4">
        <v>0</v>
      </c>
      <c r="G390" s="4">
        <v>385</v>
      </c>
      <c r="H390">
        <f>Constant2*Display^F390*VLOOKUP(E390,PricePoint_Factors,2)*VLOOKUP(A390,MonthFactors,2)*Trend^B390*EndDec^D390</f>
        <v>387.40523315524592</v>
      </c>
      <c r="I390">
        <f t="shared" ref="I390:I453" si="19">H390-G390</f>
        <v>2.4052331552459236</v>
      </c>
      <c r="J390">
        <f t="shared" ref="J390:J453" si="20">I390^2</f>
        <v>5.7851465310942611</v>
      </c>
    </row>
    <row r="391" spans="1:10" x14ac:dyDescent="0.2">
      <c r="A391" s="4">
        <f t="shared" si="18"/>
        <v>1</v>
      </c>
      <c r="B391" s="4">
        <v>387</v>
      </c>
      <c r="C391" s="5">
        <v>40930</v>
      </c>
      <c r="D391" s="6">
        <v>0</v>
      </c>
      <c r="E391" s="4">
        <v>6.98</v>
      </c>
      <c r="F391" s="4">
        <v>1</v>
      </c>
      <c r="G391" s="4">
        <v>540</v>
      </c>
      <c r="H391">
        <f>Constant2*Display^F391*VLOOKUP(E391,PricePoint_Factors,2)*VLOOKUP(A391,MonthFactors,2)*Trend^B391*EndDec^D391</f>
        <v>554.65582183744721</v>
      </c>
      <c r="I391">
        <f t="shared" si="19"/>
        <v>14.655821837447206</v>
      </c>
      <c r="J391">
        <f t="shared" si="20"/>
        <v>214.79311373099441</v>
      </c>
    </row>
    <row r="392" spans="1:10" x14ac:dyDescent="0.2">
      <c r="A392" s="4">
        <f t="shared" si="18"/>
        <v>1</v>
      </c>
      <c r="B392" s="4">
        <v>388</v>
      </c>
      <c r="C392" s="5">
        <v>40931</v>
      </c>
      <c r="D392" s="6">
        <v>0</v>
      </c>
      <c r="E392" s="4">
        <v>6.98</v>
      </c>
      <c r="F392" s="4">
        <v>1</v>
      </c>
      <c r="G392" s="4">
        <v>556</v>
      </c>
      <c r="H392">
        <f>Constant2*Display^F392*VLOOKUP(E392,PricePoint_Factors,2)*VLOOKUP(A392,MonthFactors,2)*Trend^B392*EndDec^D392</f>
        <v>554.73244054198835</v>
      </c>
      <c r="I392">
        <f t="shared" si="19"/>
        <v>-1.2675594580116467</v>
      </c>
      <c r="J392">
        <f t="shared" si="20"/>
        <v>1.6067069795947795</v>
      </c>
    </row>
    <row r="393" spans="1:10" x14ac:dyDescent="0.2">
      <c r="A393" s="4">
        <f t="shared" si="18"/>
        <v>1</v>
      </c>
      <c r="B393" s="4">
        <v>389</v>
      </c>
      <c r="C393" s="5">
        <v>40932</v>
      </c>
      <c r="D393" s="6">
        <v>0</v>
      </c>
      <c r="E393" s="4">
        <v>5.95</v>
      </c>
      <c r="F393" s="4">
        <v>0</v>
      </c>
      <c r="G393" s="4">
        <v>666</v>
      </c>
      <c r="H393">
        <f>Constant2*Display^F393*VLOOKUP(E393,PricePoint_Factors,2)*VLOOKUP(A393,MonthFactors,2)*Trend^B393*EndDec^D393</f>
        <v>662.19706386455289</v>
      </c>
      <c r="I393">
        <f t="shared" si="19"/>
        <v>-3.8029361354471121</v>
      </c>
      <c r="J393">
        <f t="shared" si="20"/>
        <v>14.462323250289415</v>
      </c>
    </row>
    <row r="394" spans="1:10" x14ac:dyDescent="0.2">
      <c r="A394" s="4">
        <f t="shared" si="18"/>
        <v>1</v>
      </c>
      <c r="B394" s="4">
        <v>390</v>
      </c>
      <c r="C394" s="5">
        <v>40933</v>
      </c>
      <c r="D394" s="6">
        <v>0</v>
      </c>
      <c r="E394" s="4">
        <v>5.95</v>
      </c>
      <c r="F394" s="4">
        <v>0</v>
      </c>
      <c r="G394" s="4">
        <v>683</v>
      </c>
      <c r="H394">
        <f>Constant2*Display^F394*VLOOKUP(E394,PricePoint_Factors,2)*VLOOKUP(A394,MonthFactors,2)*Trend^B394*EndDec^D394</f>
        <v>662.28853803499646</v>
      </c>
      <c r="I394">
        <f t="shared" si="19"/>
        <v>-20.711461965003537</v>
      </c>
      <c r="J394">
        <f t="shared" si="20"/>
        <v>428.96465672778817</v>
      </c>
    </row>
    <row r="395" spans="1:10" x14ac:dyDescent="0.2">
      <c r="A395" s="4">
        <f t="shared" si="18"/>
        <v>1</v>
      </c>
      <c r="B395" s="4">
        <v>391</v>
      </c>
      <c r="C395" s="5">
        <v>40934</v>
      </c>
      <c r="D395" s="6">
        <v>0</v>
      </c>
      <c r="E395" s="4">
        <v>6.98</v>
      </c>
      <c r="F395" s="4">
        <v>0</v>
      </c>
      <c r="G395" s="4">
        <v>511</v>
      </c>
      <c r="H395">
        <f>Constant2*Display^F395*VLOOKUP(E395,PricePoint_Factors,2)*VLOOKUP(A395,MonthFactors,2)*Trend^B395*EndDec^D395</f>
        <v>503.2273863949809</v>
      </c>
      <c r="I395">
        <f t="shared" si="19"/>
        <v>-7.772613605019103</v>
      </c>
      <c r="J395">
        <f t="shared" si="20"/>
        <v>60.413522252928054</v>
      </c>
    </row>
    <row r="396" spans="1:10" x14ac:dyDescent="0.2">
      <c r="A396" s="4">
        <f t="shared" si="18"/>
        <v>1</v>
      </c>
      <c r="B396" s="4">
        <v>392</v>
      </c>
      <c r="C396" s="5">
        <v>40935</v>
      </c>
      <c r="D396" s="6">
        <v>0</v>
      </c>
      <c r="E396" s="4">
        <v>5.95</v>
      </c>
      <c r="F396" s="4">
        <v>0</v>
      </c>
      <c r="G396" s="4">
        <v>668</v>
      </c>
      <c r="H396">
        <f>Constant2*Display^F396*VLOOKUP(E396,PricePoint_Factors,2)*VLOOKUP(A396,MonthFactors,2)*Trend^B396*EndDec^D396</f>
        <v>662.4715242856372</v>
      </c>
      <c r="I396">
        <f t="shared" si="19"/>
        <v>-5.5284757143627985</v>
      </c>
      <c r="J396">
        <f t="shared" si="20"/>
        <v>30.564043724299257</v>
      </c>
    </row>
    <row r="397" spans="1:10" x14ac:dyDescent="0.2">
      <c r="A397" s="4">
        <f t="shared" si="18"/>
        <v>1</v>
      </c>
      <c r="B397" s="4">
        <v>393</v>
      </c>
      <c r="C397" s="5">
        <v>40936</v>
      </c>
      <c r="D397" s="6">
        <v>0</v>
      </c>
      <c r="E397" s="4">
        <v>6.98</v>
      </c>
      <c r="F397" s="4">
        <v>1</v>
      </c>
      <c r="G397" s="4">
        <v>562</v>
      </c>
      <c r="H397">
        <f>Constant2*Display^F397*VLOOKUP(E397,PricePoint_Factors,2)*VLOOKUP(A397,MonthFactors,2)*Trend^B397*EndDec^D397</f>
        <v>555.11569285254984</v>
      </c>
      <c r="I397">
        <f t="shared" si="19"/>
        <v>-6.8843071474501585</v>
      </c>
      <c r="J397">
        <f t="shared" si="20"/>
        <v>47.393684900433335</v>
      </c>
    </row>
    <row r="398" spans="1:10" x14ac:dyDescent="0.2">
      <c r="A398" s="4">
        <f t="shared" si="18"/>
        <v>1</v>
      </c>
      <c r="B398" s="4">
        <v>394</v>
      </c>
      <c r="C398" s="5">
        <v>40937</v>
      </c>
      <c r="D398" s="6">
        <v>0</v>
      </c>
      <c r="E398" s="4">
        <v>7.12</v>
      </c>
      <c r="F398" s="4">
        <v>1</v>
      </c>
      <c r="G398" s="4">
        <v>424</v>
      </c>
      <c r="H398">
        <f>Constant2*Display^F398*VLOOKUP(E398,PricePoint_Factors,2)*VLOOKUP(A398,MonthFactors,2)*Trend^B398*EndDec^D398</f>
        <v>427.70531649475595</v>
      </c>
      <c r="I398">
        <f t="shared" si="19"/>
        <v>3.705316494755948</v>
      </c>
      <c r="J398">
        <f t="shared" si="20"/>
        <v>13.729370326310505</v>
      </c>
    </row>
    <row r="399" spans="1:10" x14ac:dyDescent="0.2">
      <c r="A399" s="4">
        <f t="shared" si="18"/>
        <v>1</v>
      </c>
      <c r="B399" s="4">
        <v>395</v>
      </c>
      <c r="C399" s="5">
        <v>40938</v>
      </c>
      <c r="D399" s="6">
        <v>0</v>
      </c>
      <c r="E399" s="4">
        <v>5.95</v>
      </c>
      <c r="F399" s="4">
        <v>1</v>
      </c>
      <c r="G399" s="4">
        <v>751</v>
      </c>
      <c r="H399">
        <f>Constant2*Display^F399*VLOOKUP(E399,PricePoint_Factors,2)*VLOOKUP(A399,MonthFactors,2)*Trend^B399*EndDec^D399</f>
        <v>730.88060971300843</v>
      </c>
      <c r="I399">
        <f t="shared" si="19"/>
        <v>-20.119390286991575</v>
      </c>
      <c r="J399">
        <f t="shared" si="20"/>
        <v>404.7898655202909</v>
      </c>
    </row>
    <row r="400" spans="1:10" x14ac:dyDescent="0.2">
      <c r="A400" s="4">
        <f t="shared" si="18"/>
        <v>1</v>
      </c>
      <c r="B400" s="4">
        <v>396</v>
      </c>
      <c r="C400" s="5">
        <v>40939</v>
      </c>
      <c r="D400" s="6">
        <v>0</v>
      </c>
      <c r="E400" s="4">
        <v>6.98</v>
      </c>
      <c r="F400" s="4">
        <v>1</v>
      </c>
      <c r="G400" s="4">
        <v>556</v>
      </c>
      <c r="H400">
        <f>Constant2*Display^F400*VLOOKUP(E400,PricePoint_Factors,2)*VLOOKUP(A400,MonthFactors,2)*Trend^B400*EndDec^D400</f>
        <v>555.34577132182244</v>
      </c>
      <c r="I400">
        <f t="shared" si="19"/>
        <v>-0.65422867817756014</v>
      </c>
      <c r="J400">
        <f t="shared" si="20"/>
        <v>0.42801516334995754</v>
      </c>
    </row>
    <row r="401" spans="1:10" x14ac:dyDescent="0.2">
      <c r="A401" s="4">
        <f t="shared" si="18"/>
        <v>2</v>
      </c>
      <c r="B401" s="4">
        <v>397</v>
      </c>
      <c r="C401" s="5">
        <v>40940</v>
      </c>
      <c r="D401" s="6">
        <v>0</v>
      </c>
      <c r="E401" s="4">
        <v>6.1</v>
      </c>
      <c r="F401" s="4">
        <v>0</v>
      </c>
      <c r="G401" s="4">
        <v>515</v>
      </c>
      <c r="H401">
        <f>Constant2*Display^F401*VLOOKUP(E401,PricePoint_Factors,2)*VLOOKUP(A401,MonthFactors,2)*Trend^B401*EndDec^D401</f>
        <v>528.64702933492993</v>
      </c>
      <c r="I401">
        <f t="shared" si="19"/>
        <v>13.647029334929925</v>
      </c>
      <c r="J401">
        <f t="shared" si="20"/>
        <v>186.24140966843791</v>
      </c>
    </row>
    <row r="402" spans="1:10" x14ac:dyDescent="0.2">
      <c r="A402" s="4">
        <f t="shared" si="18"/>
        <v>2</v>
      </c>
      <c r="B402" s="4">
        <v>398</v>
      </c>
      <c r="C402" s="5">
        <v>40941</v>
      </c>
      <c r="D402" s="6">
        <v>0</v>
      </c>
      <c r="E402" s="4">
        <v>6.1</v>
      </c>
      <c r="F402" s="4">
        <v>0</v>
      </c>
      <c r="G402" s="4">
        <v>517</v>
      </c>
      <c r="H402">
        <f>Constant2*Display^F402*VLOOKUP(E402,PricePoint_Factors,2)*VLOOKUP(A402,MonthFactors,2)*Trend^B402*EndDec^D402</f>
        <v>528.72005525290024</v>
      </c>
      <c r="I402">
        <f t="shared" si="19"/>
        <v>11.720055252900238</v>
      </c>
      <c r="J402">
        <f t="shared" si="20"/>
        <v>137.35969513103447</v>
      </c>
    </row>
    <row r="403" spans="1:10" x14ac:dyDescent="0.2">
      <c r="A403" s="4">
        <f t="shared" si="18"/>
        <v>2</v>
      </c>
      <c r="B403" s="4">
        <v>399</v>
      </c>
      <c r="C403" s="5">
        <v>40942</v>
      </c>
      <c r="D403" s="6">
        <v>0</v>
      </c>
      <c r="E403" s="4">
        <v>7.32</v>
      </c>
      <c r="F403" s="4">
        <v>0</v>
      </c>
      <c r="G403" s="4">
        <v>381</v>
      </c>
      <c r="H403">
        <f>Constant2*Display^F403*VLOOKUP(E403,PricePoint_Factors,2)*VLOOKUP(A403,MonthFactors,2)*Trend^B403*EndDec^D403</f>
        <v>384.06225173162181</v>
      </c>
      <c r="I403">
        <f t="shared" si="19"/>
        <v>3.0622517316218136</v>
      </c>
      <c r="J403">
        <f t="shared" si="20"/>
        <v>9.3773856678207963</v>
      </c>
    </row>
    <row r="404" spans="1:10" x14ac:dyDescent="0.2">
      <c r="A404" s="4">
        <f t="shared" si="18"/>
        <v>2</v>
      </c>
      <c r="B404" s="4">
        <v>400</v>
      </c>
      <c r="C404" s="5">
        <v>40943</v>
      </c>
      <c r="D404" s="6">
        <v>0</v>
      </c>
      <c r="E404" s="4">
        <v>6.98</v>
      </c>
      <c r="F404" s="4">
        <v>0</v>
      </c>
      <c r="G404" s="4">
        <v>504</v>
      </c>
      <c r="H404">
        <f>Constant2*Display^F404*VLOOKUP(E404,PricePoint_Factors,2)*VLOOKUP(A404,MonthFactors,2)*Trend^B404*EndDec^D404</f>
        <v>510.37514471315501</v>
      </c>
      <c r="I404">
        <f t="shared" si="19"/>
        <v>6.3751447131550094</v>
      </c>
      <c r="J404">
        <f t="shared" si="20"/>
        <v>40.642470113668267</v>
      </c>
    </row>
    <row r="405" spans="1:10" x14ac:dyDescent="0.2">
      <c r="A405" s="4">
        <f t="shared" si="18"/>
        <v>2</v>
      </c>
      <c r="B405" s="4">
        <v>401</v>
      </c>
      <c r="C405" s="5">
        <v>40944</v>
      </c>
      <c r="D405" s="6">
        <v>0</v>
      </c>
      <c r="E405" s="4">
        <v>6.2</v>
      </c>
      <c r="F405" s="4">
        <v>0</v>
      </c>
      <c r="G405" s="4">
        <v>519</v>
      </c>
      <c r="H405">
        <f>Constant2*Display^F405*VLOOKUP(E405,PricePoint_Factors,2)*VLOOKUP(A405,MonthFactors,2)*Trend^B405*EndDec^D405</f>
        <v>518.27665909541122</v>
      </c>
      <c r="I405">
        <f t="shared" si="19"/>
        <v>-0.72334090458878109</v>
      </c>
      <c r="J405">
        <f t="shared" si="20"/>
        <v>0.52322206425131612</v>
      </c>
    </row>
    <row r="406" spans="1:10" x14ac:dyDescent="0.2">
      <c r="A406" s="4">
        <f t="shared" si="18"/>
        <v>2</v>
      </c>
      <c r="B406" s="4">
        <v>402</v>
      </c>
      <c r="C406" s="5">
        <v>40945</v>
      </c>
      <c r="D406" s="6">
        <v>0</v>
      </c>
      <c r="E406" s="4">
        <v>5.95</v>
      </c>
      <c r="F406" s="4">
        <v>0</v>
      </c>
      <c r="G406" s="4">
        <v>662</v>
      </c>
      <c r="H406">
        <f>Constant2*Display^F406*VLOOKUP(E406,PricePoint_Factors,2)*VLOOKUP(A406,MonthFactors,2)*Trend^B406*EndDec^D406</f>
        <v>671.9739718282442</v>
      </c>
      <c r="I406">
        <f t="shared" si="19"/>
        <v>9.9739718282442027</v>
      </c>
      <c r="J406">
        <f t="shared" si="20"/>
        <v>99.480114030609002</v>
      </c>
    </row>
    <row r="407" spans="1:10" x14ac:dyDescent="0.2">
      <c r="A407" s="4">
        <f t="shared" si="18"/>
        <v>2</v>
      </c>
      <c r="B407" s="4">
        <v>403</v>
      </c>
      <c r="C407" s="5">
        <v>40946</v>
      </c>
      <c r="D407" s="6">
        <v>0</v>
      </c>
      <c r="E407" s="4">
        <v>6.98</v>
      </c>
      <c r="F407" s="4">
        <v>0</v>
      </c>
      <c r="G407" s="4">
        <v>503</v>
      </c>
      <c r="H407">
        <f>Constant2*Display^F407*VLOOKUP(E407,PricePoint_Factors,2)*VLOOKUP(A407,MonthFactors,2)*Trend^B407*EndDec^D407</f>
        <v>510.58667959419381</v>
      </c>
      <c r="I407">
        <f t="shared" si="19"/>
        <v>7.5866795941938108</v>
      </c>
      <c r="J407">
        <f t="shared" si="20"/>
        <v>57.557707264956768</v>
      </c>
    </row>
    <row r="408" spans="1:10" x14ac:dyDescent="0.2">
      <c r="A408" s="4">
        <f t="shared" si="18"/>
        <v>2</v>
      </c>
      <c r="B408" s="4">
        <v>404</v>
      </c>
      <c r="C408" s="5">
        <v>40947</v>
      </c>
      <c r="D408" s="6">
        <v>0</v>
      </c>
      <c r="E408" s="4">
        <v>6.1</v>
      </c>
      <c r="F408" s="4">
        <v>0</v>
      </c>
      <c r="G408" s="4">
        <v>524</v>
      </c>
      <c r="H408">
        <f>Constant2*Display^F408*VLOOKUP(E408,PricePoint_Factors,2)*VLOOKUP(A408,MonthFactors,2)*Trend^B408*EndDec^D408</f>
        <v>529.15842264929529</v>
      </c>
      <c r="I408">
        <f t="shared" si="19"/>
        <v>5.1584226492952894</v>
      </c>
      <c r="J408">
        <f t="shared" si="20"/>
        <v>26.609324228762631</v>
      </c>
    </row>
    <row r="409" spans="1:10" x14ac:dyDescent="0.2">
      <c r="A409" s="4">
        <f t="shared" si="18"/>
        <v>2</v>
      </c>
      <c r="B409" s="4">
        <v>405</v>
      </c>
      <c r="C409" s="5">
        <v>40948</v>
      </c>
      <c r="D409" s="6">
        <v>0</v>
      </c>
      <c r="E409" s="4">
        <v>7.32</v>
      </c>
      <c r="F409" s="4">
        <v>0</v>
      </c>
      <c r="G409" s="4">
        <v>395</v>
      </c>
      <c r="H409">
        <f>Constant2*Display^F409*VLOOKUP(E409,PricePoint_Factors,2)*VLOOKUP(A409,MonthFactors,2)*Trend^B409*EndDec^D409</f>
        <v>384.3806818113448</v>
      </c>
      <c r="I409">
        <f t="shared" si="19"/>
        <v>-10.6193181886552</v>
      </c>
      <c r="J409">
        <f t="shared" si="20"/>
        <v>112.76991879190315</v>
      </c>
    </row>
    <row r="410" spans="1:10" x14ac:dyDescent="0.2">
      <c r="A410" s="4">
        <f t="shared" si="18"/>
        <v>2</v>
      </c>
      <c r="B410" s="4">
        <v>406</v>
      </c>
      <c r="C410" s="5">
        <v>40949</v>
      </c>
      <c r="D410" s="6">
        <v>0</v>
      </c>
      <c r="E410" s="4">
        <v>7.12</v>
      </c>
      <c r="F410" s="4">
        <v>0</v>
      </c>
      <c r="G410" s="4">
        <v>391</v>
      </c>
      <c r="H410">
        <f>Constant2*Display^F410*VLOOKUP(E410,PricePoint_Factors,2)*VLOOKUP(A410,MonthFactors,2)*Trend^B410*EndDec^D410</f>
        <v>393.50531327737309</v>
      </c>
      <c r="I410">
        <f t="shared" si="19"/>
        <v>2.5053132773730908</v>
      </c>
      <c r="J410">
        <f t="shared" si="20"/>
        <v>6.2765946177818979</v>
      </c>
    </row>
    <row r="411" spans="1:10" x14ac:dyDescent="0.2">
      <c r="A411" s="4">
        <f t="shared" si="18"/>
        <v>2</v>
      </c>
      <c r="B411" s="4">
        <v>407</v>
      </c>
      <c r="C411" s="5">
        <v>40950</v>
      </c>
      <c r="D411" s="6">
        <v>0</v>
      </c>
      <c r="E411" s="4">
        <v>5.95</v>
      </c>
      <c r="F411" s="4">
        <v>1</v>
      </c>
      <c r="G411" s="4">
        <v>739</v>
      </c>
      <c r="H411">
        <f>Constant2*Display^F411*VLOOKUP(E411,PricePoint_Factors,2)*VLOOKUP(A411,MonthFactors,2)*Trend^B411*EndDec^D411</f>
        <v>741.56914703413838</v>
      </c>
      <c r="I411">
        <f t="shared" si="19"/>
        <v>2.569147034138382</v>
      </c>
      <c r="J411">
        <f t="shared" si="20"/>
        <v>6.6005164830220444</v>
      </c>
    </row>
    <row r="412" spans="1:10" x14ac:dyDescent="0.2">
      <c r="A412" s="4">
        <f t="shared" si="18"/>
        <v>2</v>
      </c>
      <c r="B412" s="4">
        <v>408</v>
      </c>
      <c r="C412" s="5">
        <v>40951</v>
      </c>
      <c r="D412" s="6">
        <v>0</v>
      </c>
      <c r="E412" s="4">
        <v>6.2</v>
      </c>
      <c r="F412" s="4">
        <v>0</v>
      </c>
      <c r="G412" s="4">
        <v>515</v>
      </c>
      <c r="H412">
        <f>Constant2*Display^F412*VLOOKUP(E412,PricePoint_Factors,2)*VLOOKUP(A412,MonthFactors,2)*Trend^B412*EndDec^D412</f>
        <v>518.7780205024477</v>
      </c>
      <c r="I412">
        <f t="shared" si="19"/>
        <v>3.7780205024477027</v>
      </c>
      <c r="J412">
        <f t="shared" si="20"/>
        <v>14.273438916915191</v>
      </c>
    </row>
    <row r="413" spans="1:10" x14ac:dyDescent="0.2">
      <c r="A413" s="4">
        <f t="shared" si="18"/>
        <v>2</v>
      </c>
      <c r="B413" s="4">
        <v>409</v>
      </c>
      <c r="C413" s="5">
        <v>40952</v>
      </c>
      <c r="D413" s="6">
        <v>0</v>
      </c>
      <c r="E413" s="4">
        <v>7.52</v>
      </c>
      <c r="F413" s="4">
        <v>1</v>
      </c>
      <c r="G413" s="4">
        <v>423</v>
      </c>
      <c r="H413">
        <f>Constant2*Display^F413*VLOOKUP(E413,PricePoint_Factors,2)*VLOOKUP(A413,MonthFactors,2)*Trend^B413*EndDec^D413</f>
        <v>414.15001252176029</v>
      </c>
      <c r="I413">
        <f t="shared" si="19"/>
        <v>-8.8499874782397114</v>
      </c>
      <c r="J413">
        <f t="shared" si="20"/>
        <v>78.32227836499969</v>
      </c>
    </row>
    <row r="414" spans="1:10" x14ac:dyDescent="0.2">
      <c r="A414" s="4">
        <f t="shared" si="18"/>
        <v>2</v>
      </c>
      <c r="B414" s="4">
        <v>410</v>
      </c>
      <c r="C414" s="5">
        <v>40953</v>
      </c>
      <c r="D414" s="6">
        <v>0</v>
      </c>
      <c r="E414" s="4">
        <v>5.95</v>
      </c>
      <c r="F414" s="4">
        <v>0</v>
      </c>
      <c r="G414" s="4">
        <v>673</v>
      </c>
      <c r="H414">
        <f>Constant2*Display^F414*VLOOKUP(E414,PricePoint_Factors,2)*VLOOKUP(A414,MonthFactors,2)*Trend^B414*EndDec^D414</f>
        <v>672.71692877478029</v>
      </c>
      <c r="I414">
        <f t="shared" si="19"/>
        <v>-0.28307122521971451</v>
      </c>
      <c r="J414">
        <f t="shared" si="20"/>
        <v>8.0129318547390332E-2</v>
      </c>
    </row>
    <row r="415" spans="1:10" x14ac:dyDescent="0.2">
      <c r="A415" s="4">
        <f t="shared" si="18"/>
        <v>2</v>
      </c>
      <c r="B415" s="4">
        <v>411</v>
      </c>
      <c r="C415" s="5">
        <v>40954</v>
      </c>
      <c r="D415" s="6">
        <v>0</v>
      </c>
      <c r="E415" s="4">
        <v>6.2</v>
      </c>
      <c r="F415" s="4">
        <v>0</v>
      </c>
      <c r="G415" s="4">
        <v>512</v>
      </c>
      <c r="H415">
        <f>Constant2*Display^F415*VLOOKUP(E415,PricePoint_Factors,2)*VLOOKUP(A415,MonthFactors,2)*Trend^B415*EndDec^D415</f>
        <v>518.99303811839036</v>
      </c>
      <c r="I415">
        <f t="shared" si="19"/>
        <v>6.9930381183903592</v>
      </c>
      <c r="J415">
        <f t="shared" si="20"/>
        <v>48.902582125260572</v>
      </c>
    </row>
    <row r="416" spans="1:10" x14ac:dyDescent="0.2">
      <c r="A416" s="4">
        <f t="shared" si="18"/>
        <v>2</v>
      </c>
      <c r="B416" s="4">
        <v>412</v>
      </c>
      <c r="C416" s="5">
        <v>40955</v>
      </c>
      <c r="D416" s="6">
        <v>0</v>
      </c>
      <c r="E416" s="4">
        <v>6.98</v>
      </c>
      <c r="F416" s="4">
        <v>0</v>
      </c>
      <c r="G416" s="4">
        <v>510</v>
      </c>
      <c r="H416">
        <f>Constant2*Display^F416*VLOOKUP(E416,PricePoint_Factors,2)*VLOOKUP(A416,MonthFactors,2)*Trend^B416*EndDec^D416</f>
        <v>511.22181043109356</v>
      </c>
      <c r="I416">
        <f t="shared" si="19"/>
        <v>1.2218104310935587</v>
      </c>
      <c r="J416">
        <f t="shared" si="20"/>
        <v>1.4928207295290277</v>
      </c>
    </row>
    <row r="417" spans="1:10" x14ac:dyDescent="0.2">
      <c r="A417" s="4">
        <f t="shared" si="18"/>
        <v>2</v>
      </c>
      <c r="B417" s="4">
        <v>413</v>
      </c>
      <c r="C417" s="5">
        <v>40956</v>
      </c>
      <c r="D417" s="6">
        <v>0</v>
      </c>
      <c r="E417" s="4">
        <v>6.98</v>
      </c>
      <c r="F417" s="4">
        <v>0</v>
      </c>
      <c r="G417" s="4">
        <v>517</v>
      </c>
      <c r="H417">
        <f>Constant2*Display^F417*VLOOKUP(E417,PricePoint_Factors,2)*VLOOKUP(A417,MonthFactors,2)*Trend^B417*EndDec^D417</f>
        <v>511.29242927489946</v>
      </c>
      <c r="I417">
        <f t="shared" si="19"/>
        <v>-5.7075707251005383</v>
      </c>
      <c r="J417">
        <f t="shared" si="20"/>
        <v>32.576363582024683</v>
      </c>
    </row>
    <row r="418" spans="1:10" x14ac:dyDescent="0.2">
      <c r="A418" s="4">
        <f t="shared" si="18"/>
        <v>2</v>
      </c>
      <c r="B418" s="4">
        <v>414</v>
      </c>
      <c r="C418" s="5">
        <v>40957</v>
      </c>
      <c r="D418" s="6">
        <v>0</v>
      </c>
      <c r="E418" s="4">
        <v>7.32</v>
      </c>
      <c r="F418" s="4">
        <v>0</v>
      </c>
      <c r="G418" s="4">
        <v>381</v>
      </c>
      <c r="H418">
        <f>Constant2*Display^F418*VLOOKUP(E418,PricePoint_Factors,2)*VLOOKUP(A418,MonthFactors,2)*Trend^B418*EndDec^D418</f>
        <v>384.85882202511004</v>
      </c>
      <c r="I418">
        <f t="shared" si="19"/>
        <v>3.8588220251100438</v>
      </c>
      <c r="J418">
        <f t="shared" si="20"/>
        <v>14.89050742147438</v>
      </c>
    </row>
    <row r="419" spans="1:10" x14ac:dyDescent="0.2">
      <c r="A419" s="4">
        <f t="shared" si="18"/>
        <v>2</v>
      </c>
      <c r="B419" s="4">
        <v>415</v>
      </c>
      <c r="C419" s="5">
        <v>40958</v>
      </c>
      <c r="D419" s="6">
        <v>0</v>
      </c>
      <c r="E419" s="4">
        <v>6.98</v>
      </c>
      <c r="F419" s="4">
        <v>0</v>
      </c>
      <c r="G419" s="4">
        <v>506</v>
      </c>
      <c r="H419">
        <f>Constant2*Display^F419*VLOOKUP(E419,PricePoint_Factors,2)*VLOOKUP(A419,MonthFactors,2)*Trend^B419*EndDec^D419</f>
        <v>511.43369622916612</v>
      </c>
      <c r="I419">
        <f t="shared" si="19"/>
        <v>5.4336962291661166</v>
      </c>
      <c r="J419">
        <f t="shared" si="20"/>
        <v>29.525054710854075</v>
      </c>
    </row>
    <row r="420" spans="1:10" x14ac:dyDescent="0.2">
      <c r="A420" s="4">
        <f t="shared" si="18"/>
        <v>2</v>
      </c>
      <c r="B420" s="4">
        <v>416</v>
      </c>
      <c r="C420" s="5">
        <v>40959</v>
      </c>
      <c r="D420" s="6">
        <v>0</v>
      </c>
      <c r="E420" s="4">
        <v>6.1</v>
      </c>
      <c r="F420" s="4">
        <v>0</v>
      </c>
      <c r="G420" s="4">
        <v>517</v>
      </c>
      <c r="H420">
        <f>Constant2*Display^F420*VLOOKUP(E420,PricePoint_Factors,2)*VLOOKUP(A420,MonthFactors,2)*Trend^B420*EndDec^D420</f>
        <v>530.03624810858059</v>
      </c>
      <c r="I420">
        <f t="shared" si="19"/>
        <v>13.036248108580594</v>
      </c>
      <c r="J420">
        <f t="shared" si="20"/>
        <v>169.94376474847112</v>
      </c>
    </row>
    <row r="421" spans="1:10" x14ac:dyDescent="0.2">
      <c r="A421" s="4">
        <f t="shared" si="18"/>
        <v>2</v>
      </c>
      <c r="B421" s="4">
        <v>417</v>
      </c>
      <c r="C421" s="5">
        <v>40960</v>
      </c>
      <c r="D421" s="6">
        <v>0</v>
      </c>
      <c r="E421" s="4">
        <v>5.95</v>
      </c>
      <c r="F421" s="4">
        <v>0</v>
      </c>
      <c r="G421" s="4">
        <v>668</v>
      </c>
      <c r="H421">
        <f>Constant2*Display^F421*VLOOKUP(E421,PricePoint_Factors,2)*VLOOKUP(A421,MonthFactors,2)*Trend^B421*EndDec^D421</f>
        <v>673.36768990791029</v>
      </c>
      <c r="I421">
        <f t="shared" si="19"/>
        <v>5.3676899079102895</v>
      </c>
      <c r="J421">
        <f t="shared" si="20"/>
        <v>28.812094947481974</v>
      </c>
    </row>
    <row r="422" spans="1:10" x14ac:dyDescent="0.2">
      <c r="A422" s="4">
        <f t="shared" si="18"/>
        <v>2</v>
      </c>
      <c r="B422" s="4">
        <v>418</v>
      </c>
      <c r="C422" s="5">
        <v>40961</v>
      </c>
      <c r="D422" s="6">
        <v>0</v>
      </c>
      <c r="E422" s="4">
        <v>6.1</v>
      </c>
      <c r="F422" s="4">
        <v>0</v>
      </c>
      <c r="G422" s="4">
        <v>533</v>
      </c>
      <c r="H422">
        <f>Constant2*Display^F422*VLOOKUP(E422,PricePoint_Factors,2)*VLOOKUP(A422,MonthFactors,2)*Trend^B422*EndDec^D422</f>
        <v>530.18269386473514</v>
      </c>
      <c r="I422">
        <f t="shared" si="19"/>
        <v>-2.8173061352648574</v>
      </c>
      <c r="J422">
        <f t="shared" si="20"/>
        <v>7.9372138598010071</v>
      </c>
    </row>
    <row r="423" spans="1:10" x14ac:dyDescent="0.2">
      <c r="A423" s="4">
        <f t="shared" si="18"/>
        <v>2</v>
      </c>
      <c r="B423" s="4">
        <v>419</v>
      </c>
      <c r="C423" s="5">
        <v>40962</v>
      </c>
      <c r="D423" s="6">
        <v>0</v>
      </c>
      <c r="E423" s="4">
        <v>7.52</v>
      </c>
      <c r="F423" s="4">
        <v>0</v>
      </c>
      <c r="G423" s="4">
        <v>376</v>
      </c>
      <c r="H423">
        <f>Constant2*Display^F423*VLOOKUP(E423,PricePoint_Factors,2)*VLOOKUP(A423,MonthFactors,2)*Trend^B423*EndDec^D423</f>
        <v>376.06100297248702</v>
      </c>
      <c r="I423">
        <f t="shared" si="19"/>
        <v>6.100297248701736E-2</v>
      </c>
      <c r="J423">
        <f t="shared" si="20"/>
        <v>3.721362652251797E-3</v>
      </c>
    </row>
    <row r="424" spans="1:10" x14ac:dyDescent="0.2">
      <c r="A424" s="4">
        <f t="shared" si="18"/>
        <v>2</v>
      </c>
      <c r="B424" s="4">
        <v>420</v>
      </c>
      <c r="C424" s="5">
        <v>40963</v>
      </c>
      <c r="D424" s="6">
        <v>0</v>
      </c>
      <c r="E424" s="4">
        <v>6.98</v>
      </c>
      <c r="F424" s="4">
        <v>0</v>
      </c>
      <c r="G424" s="4">
        <v>500</v>
      </c>
      <c r="H424">
        <f>Constant2*Display^F424*VLOOKUP(E424,PricePoint_Factors,2)*VLOOKUP(A424,MonthFactors,2)*Trend^B424*EndDec^D424</f>
        <v>511.78703439988379</v>
      </c>
      <c r="I424">
        <f t="shared" si="19"/>
        <v>11.787034399883794</v>
      </c>
      <c r="J424">
        <f t="shared" si="20"/>
        <v>138.9341799440439</v>
      </c>
    </row>
    <row r="425" spans="1:10" x14ac:dyDescent="0.2">
      <c r="A425" s="4">
        <f t="shared" si="18"/>
        <v>2</v>
      </c>
      <c r="B425" s="4">
        <v>421</v>
      </c>
      <c r="C425" s="5">
        <v>40964</v>
      </c>
      <c r="D425" s="6">
        <v>0</v>
      </c>
      <c r="E425" s="4">
        <v>6.98</v>
      </c>
      <c r="F425" s="4">
        <v>1</v>
      </c>
      <c r="G425" s="4">
        <v>547</v>
      </c>
      <c r="H425">
        <f>Constant2*Display^F425*VLOOKUP(E425,PricePoint_Factors,2)*VLOOKUP(A425,MonthFactors,2)*Trend^B425*EndDec^D425</f>
        <v>564.47995940405997</v>
      </c>
      <c r="I425">
        <f t="shared" si="19"/>
        <v>17.479959404059969</v>
      </c>
      <c r="J425">
        <f t="shared" si="20"/>
        <v>305.54898076758451</v>
      </c>
    </row>
    <row r="426" spans="1:10" x14ac:dyDescent="0.2">
      <c r="A426" s="4">
        <f t="shared" si="18"/>
        <v>2</v>
      </c>
      <c r="B426" s="4">
        <v>422</v>
      </c>
      <c r="C426" s="5">
        <v>40965</v>
      </c>
      <c r="D426" s="6">
        <v>0</v>
      </c>
      <c r="E426" s="4">
        <v>7.52</v>
      </c>
      <c r="F426" s="4">
        <v>0</v>
      </c>
      <c r="G426" s="4">
        <v>377</v>
      </c>
      <c r="H426">
        <f>Constant2*Display^F426*VLOOKUP(E426,PricePoint_Factors,2)*VLOOKUP(A426,MonthFactors,2)*Trend^B426*EndDec^D426</f>
        <v>376.21686875151482</v>
      </c>
      <c r="I426">
        <f t="shared" si="19"/>
        <v>-0.78313124848517646</v>
      </c>
      <c r="J426">
        <f t="shared" si="20"/>
        <v>0.61329455235395114</v>
      </c>
    </row>
    <row r="427" spans="1:10" x14ac:dyDescent="0.2">
      <c r="A427" s="4">
        <f t="shared" si="18"/>
        <v>2</v>
      </c>
      <c r="B427" s="4">
        <v>423</v>
      </c>
      <c r="C427" s="5">
        <v>40966</v>
      </c>
      <c r="D427" s="6">
        <v>0</v>
      </c>
      <c r="E427" s="4">
        <v>6.2</v>
      </c>
      <c r="F427" s="4">
        <v>0</v>
      </c>
      <c r="G427" s="4">
        <v>527</v>
      </c>
      <c r="H427">
        <f>Constant2*Display^F427*VLOOKUP(E427,PricePoint_Factors,2)*VLOOKUP(A427,MonthFactors,2)*Trend^B427*EndDec^D427</f>
        <v>519.85400013383196</v>
      </c>
      <c r="I427">
        <f t="shared" si="19"/>
        <v>-7.1459998661680402</v>
      </c>
      <c r="J427">
        <f t="shared" si="20"/>
        <v>51.065314087273649</v>
      </c>
    </row>
    <row r="428" spans="1:10" x14ac:dyDescent="0.2">
      <c r="A428" s="4">
        <f t="shared" si="18"/>
        <v>2</v>
      </c>
      <c r="B428" s="4">
        <v>424</v>
      </c>
      <c r="C428" s="5">
        <v>40967</v>
      </c>
      <c r="D428" s="6">
        <v>0</v>
      </c>
      <c r="E428" s="4">
        <v>7.12</v>
      </c>
      <c r="F428" s="4">
        <v>0</v>
      </c>
      <c r="G428" s="4">
        <v>388</v>
      </c>
      <c r="H428">
        <f>Constant2*Display^F428*VLOOKUP(E428,PricePoint_Factors,2)*VLOOKUP(A428,MonthFactors,2)*Trend^B428*EndDec^D428</f>
        <v>394.48490328320372</v>
      </c>
      <c r="I428">
        <f t="shared" si="19"/>
        <v>6.484903283203721</v>
      </c>
      <c r="J428">
        <f t="shared" si="20"/>
        <v>42.053970592506403</v>
      </c>
    </row>
    <row r="429" spans="1:10" x14ac:dyDescent="0.2">
      <c r="A429" s="4">
        <f t="shared" si="18"/>
        <v>2</v>
      </c>
      <c r="B429" s="4">
        <v>425</v>
      </c>
      <c r="C429" s="5">
        <v>40968</v>
      </c>
      <c r="D429" s="6">
        <v>0</v>
      </c>
      <c r="E429" s="4">
        <v>7.52</v>
      </c>
      <c r="F429" s="4">
        <v>0</v>
      </c>
      <c r="G429" s="4">
        <v>378</v>
      </c>
      <c r="H429">
        <f>Constant2*Display^F429*VLOOKUP(E429,PricePoint_Factors,2)*VLOOKUP(A429,MonthFactors,2)*Trend^B429*EndDec^D429</f>
        <v>376.37279913213894</v>
      </c>
      <c r="I429">
        <f t="shared" si="19"/>
        <v>-1.6272008678610632</v>
      </c>
      <c r="J429">
        <f t="shared" si="20"/>
        <v>2.6477826643677975</v>
      </c>
    </row>
    <row r="430" spans="1:10" x14ac:dyDescent="0.2">
      <c r="A430" s="4">
        <f t="shared" si="18"/>
        <v>3</v>
      </c>
      <c r="B430" s="4">
        <v>426</v>
      </c>
      <c r="C430" s="5">
        <v>40969</v>
      </c>
      <c r="D430" s="6">
        <v>0</v>
      </c>
      <c r="E430" s="4">
        <v>6.98</v>
      </c>
      <c r="F430" s="4">
        <v>1</v>
      </c>
      <c r="G430" s="4">
        <v>436</v>
      </c>
      <c r="H430">
        <f>Constant2*Display^F430*VLOOKUP(E430,PricePoint_Factors,2)*VLOOKUP(A430,MonthFactors,2)*Trend^B430*EndDec^D430</f>
        <v>440.55727791905832</v>
      </c>
      <c r="I430">
        <f t="shared" si="19"/>
        <v>4.5572779190583219</v>
      </c>
      <c r="J430">
        <f t="shared" si="20"/>
        <v>20.768782031536549</v>
      </c>
    </row>
    <row r="431" spans="1:10" x14ac:dyDescent="0.2">
      <c r="A431" s="4">
        <f t="shared" si="18"/>
        <v>3</v>
      </c>
      <c r="B431" s="4">
        <v>427</v>
      </c>
      <c r="C431" s="5">
        <v>40970</v>
      </c>
      <c r="D431" s="6">
        <v>0</v>
      </c>
      <c r="E431" s="4">
        <v>6.2</v>
      </c>
      <c r="F431" s="4">
        <v>0</v>
      </c>
      <c r="G431" s="4">
        <v>413</v>
      </c>
      <c r="H431">
        <f>Constant2*Display^F431*VLOOKUP(E431,PricePoint_Factors,2)*VLOOKUP(A431,MonthFactors,2)*Trend^B431*EndDec^D431</f>
        <v>405.67220640962813</v>
      </c>
      <c r="I431">
        <f t="shared" si="19"/>
        <v>-7.3277935903718685</v>
      </c>
      <c r="J431">
        <f t="shared" si="20"/>
        <v>53.696558903095038</v>
      </c>
    </row>
    <row r="432" spans="1:10" x14ac:dyDescent="0.2">
      <c r="A432" s="4">
        <f t="shared" si="18"/>
        <v>3</v>
      </c>
      <c r="B432" s="4">
        <v>428</v>
      </c>
      <c r="C432" s="5">
        <v>40971</v>
      </c>
      <c r="D432" s="6">
        <v>0</v>
      </c>
      <c r="E432" s="4">
        <v>7.52</v>
      </c>
      <c r="F432" s="4">
        <v>0</v>
      </c>
      <c r="G432" s="4">
        <v>302</v>
      </c>
      <c r="H432">
        <f>Constant2*Display^F432*VLOOKUP(E432,PricePoint_Factors,2)*VLOOKUP(A432,MonthFactors,2)*Trend^B432*EndDec^D432</f>
        <v>293.66494316503361</v>
      </c>
      <c r="I432">
        <f t="shared" si="19"/>
        <v>-8.3350568349663945</v>
      </c>
      <c r="J432">
        <f t="shared" si="20"/>
        <v>69.473172442120003</v>
      </c>
    </row>
    <row r="433" spans="1:10" x14ac:dyDescent="0.2">
      <c r="A433" s="4">
        <f t="shared" si="18"/>
        <v>3</v>
      </c>
      <c r="B433" s="4">
        <v>429</v>
      </c>
      <c r="C433" s="5">
        <v>40972</v>
      </c>
      <c r="D433" s="6">
        <v>0</v>
      </c>
      <c r="E433" s="4">
        <v>7.12</v>
      </c>
      <c r="F433" s="4">
        <v>0</v>
      </c>
      <c r="G433" s="4">
        <v>308</v>
      </c>
      <c r="H433">
        <f>Constant2*Display^F433*VLOOKUP(E433,PricePoint_Factors,2)*VLOOKUP(A433,MonthFactors,2)*Trend^B433*EndDec^D433</f>
        <v>307.88195803105293</v>
      </c>
      <c r="I433">
        <f t="shared" si="19"/>
        <v>-0.1180419689470682</v>
      </c>
      <c r="J433">
        <f t="shared" si="20"/>
        <v>1.3933906432900612E-2</v>
      </c>
    </row>
    <row r="434" spans="1:10" x14ac:dyDescent="0.2">
      <c r="A434" s="4">
        <f t="shared" si="18"/>
        <v>3</v>
      </c>
      <c r="B434" s="4">
        <v>430</v>
      </c>
      <c r="C434" s="5">
        <v>40973</v>
      </c>
      <c r="D434" s="6">
        <v>0</v>
      </c>
      <c r="E434" s="4">
        <v>6.2</v>
      </c>
      <c r="F434" s="4">
        <v>0</v>
      </c>
      <c r="G434" s="4">
        <v>404</v>
      </c>
      <c r="H434">
        <f>Constant2*Display^F434*VLOOKUP(E434,PricePoint_Factors,2)*VLOOKUP(A434,MonthFactors,2)*Trend^B434*EndDec^D434</f>
        <v>405.84034512643768</v>
      </c>
      <c r="I434">
        <f t="shared" si="19"/>
        <v>1.8403451264376827</v>
      </c>
      <c r="J434">
        <f t="shared" si="20"/>
        <v>3.3868701844029303</v>
      </c>
    </row>
    <row r="435" spans="1:10" x14ac:dyDescent="0.2">
      <c r="A435" s="4">
        <f t="shared" si="18"/>
        <v>3</v>
      </c>
      <c r="B435" s="4">
        <v>431</v>
      </c>
      <c r="C435" s="5">
        <v>40974</v>
      </c>
      <c r="D435" s="6">
        <v>0</v>
      </c>
      <c r="E435" s="4">
        <v>7.32</v>
      </c>
      <c r="F435" s="4">
        <v>0</v>
      </c>
      <c r="G435" s="4">
        <v>295</v>
      </c>
      <c r="H435">
        <f>Constant2*Display^F435*VLOOKUP(E435,PricePoint_Factors,2)*VLOOKUP(A435,MonthFactors,2)*Trend^B435*EndDec^D435</f>
        <v>300.86741618618646</v>
      </c>
      <c r="I435">
        <f t="shared" si="19"/>
        <v>5.8674161861864604</v>
      </c>
      <c r="J435">
        <f t="shared" si="20"/>
        <v>34.426572701922872</v>
      </c>
    </row>
    <row r="436" spans="1:10" x14ac:dyDescent="0.2">
      <c r="A436" s="4">
        <f t="shared" si="18"/>
        <v>3</v>
      </c>
      <c r="B436" s="4">
        <v>432</v>
      </c>
      <c r="C436" s="5">
        <v>40975</v>
      </c>
      <c r="D436" s="6">
        <v>0</v>
      </c>
      <c r="E436" s="4">
        <v>5.95</v>
      </c>
      <c r="F436" s="4">
        <v>0</v>
      </c>
      <c r="G436" s="4">
        <v>535</v>
      </c>
      <c r="H436">
        <f>Constant2*Display^F436*VLOOKUP(E436,PricePoint_Factors,2)*VLOOKUP(A436,MonthFactors,2)*Trend^B436*EndDec^D436</f>
        <v>526.26684199521901</v>
      </c>
      <c r="I436">
        <f t="shared" si="19"/>
        <v>-8.7331580047809894</v>
      </c>
      <c r="J436">
        <f t="shared" si="20"/>
        <v>76.268048736470277</v>
      </c>
    </row>
    <row r="437" spans="1:10" x14ac:dyDescent="0.2">
      <c r="A437" s="4">
        <f t="shared" si="18"/>
        <v>3</v>
      </c>
      <c r="B437" s="4">
        <v>433</v>
      </c>
      <c r="C437" s="5">
        <v>40976</v>
      </c>
      <c r="D437" s="6">
        <v>0</v>
      </c>
      <c r="E437" s="4">
        <v>5.95</v>
      </c>
      <c r="F437" s="4">
        <v>1</v>
      </c>
      <c r="G437" s="4">
        <v>577</v>
      </c>
      <c r="H437">
        <f>Constant2*Display^F437*VLOOKUP(E437,PricePoint_Factors,2)*VLOOKUP(A437,MonthFactors,2)*Trend^B437*EndDec^D437</f>
        <v>580.45058908829481</v>
      </c>
      <c r="I437">
        <f t="shared" si="19"/>
        <v>3.4505890882948052</v>
      </c>
      <c r="J437">
        <f t="shared" si="20"/>
        <v>11.906565056259174</v>
      </c>
    </row>
    <row r="438" spans="1:10" x14ac:dyDescent="0.2">
      <c r="A438" s="4">
        <f t="shared" si="18"/>
        <v>3</v>
      </c>
      <c r="B438" s="4">
        <v>434</v>
      </c>
      <c r="C438" s="5">
        <v>40977</v>
      </c>
      <c r="D438" s="6">
        <v>0</v>
      </c>
      <c r="E438" s="4">
        <v>6.98</v>
      </c>
      <c r="F438" s="4">
        <v>0</v>
      </c>
      <c r="G438" s="4">
        <v>401</v>
      </c>
      <c r="H438">
        <f>Constant2*Display^F438*VLOOKUP(E438,PricePoint_Factors,2)*VLOOKUP(A438,MonthFactors,2)*Trend^B438*EndDec^D438</f>
        <v>399.92911762255056</v>
      </c>
      <c r="I438">
        <f t="shared" si="19"/>
        <v>-1.0708823774494363</v>
      </c>
      <c r="J438">
        <f t="shared" si="20"/>
        <v>1.1467890663317568</v>
      </c>
    </row>
    <row r="439" spans="1:10" x14ac:dyDescent="0.2">
      <c r="A439" s="4">
        <f t="shared" si="18"/>
        <v>3</v>
      </c>
      <c r="B439" s="4">
        <v>435</v>
      </c>
      <c r="C439" s="5">
        <v>40978</v>
      </c>
      <c r="D439" s="6">
        <v>0</v>
      </c>
      <c r="E439" s="4">
        <v>7.52</v>
      </c>
      <c r="F439" s="4">
        <v>0</v>
      </c>
      <c r="G439" s="4">
        <v>290</v>
      </c>
      <c r="H439">
        <f>Constant2*Display^F439*VLOOKUP(E439,PricePoint_Factors,2)*VLOOKUP(A439,MonthFactors,2)*Trend^B439*EndDec^D439</f>
        <v>293.94902361997725</v>
      </c>
      <c r="I439">
        <f t="shared" si="19"/>
        <v>3.9490236199772539</v>
      </c>
      <c r="J439">
        <f t="shared" si="20"/>
        <v>15.594787551138255</v>
      </c>
    </row>
    <row r="440" spans="1:10" x14ac:dyDescent="0.2">
      <c r="A440" s="4">
        <f t="shared" si="18"/>
        <v>3</v>
      </c>
      <c r="B440" s="4">
        <v>436</v>
      </c>
      <c r="C440" s="5">
        <v>40979</v>
      </c>
      <c r="D440" s="6">
        <v>0</v>
      </c>
      <c r="E440" s="4">
        <v>7.52</v>
      </c>
      <c r="F440" s="4">
        <v>0</v>
      </c>
      <c r="G440" s="4">
        <v>297</v>
      </c>
      <c r="H440">
        <f>Constant2*Display^F440*VLOOKUP(E440,PricePoint_Factors,2)*VLOOKUP(A440,MonthFactors,2)*Trend^B440*EndDec^D440</f>
        <v>293.98962896928435</v>
      </c>
      <c r="I440">
        <f t="shared" si="19"/>
        <v>-3.0103710307156462</v>
      </c>
      <c r="J440">
        <f t="shared" si="20"/>
        <v>9.0623337425719814</v>
      </c>
    </row>
    <row r="441" spans="1:10" x14ac:dyDescent="0.2">
      <c r="A441" s="4">
        <f t="shared" si="18"/>
        <v>3</v>
      </c>
      <c r="B441" s="4">
        <v>437</v>
      </c>
      <c r="C441" s="5">
        <v>40980</v>
      </c>
      <c r="D441" s="6">
        <v>0</v>
      </c>
      <c r="E441" s="4">
        <v>7.32</v>
      </c>
      <c r="F441" s="4">
        <v>0</v>
      </c>
      <c r="G441" s="4">
        <v>304</v>
      </c>
      <c r="H441">
        <f>Constant2*Display^F441*VLOOKUP(E441,PricePoint_Factors,2)*VLOOKUP(A441,MonthFactors,2)*Trend^B441*EndDec^D441</f>
        <v>301.11686854681352</v>
      </c>
      <c r="I441">
        <f t="shared" si="19"/>
        <v>-2.8831314531864791</v>
      </c>
      <c r="J441">
        <f t="shared" si="20"/>
        <v>8.3124469763531792</v>
      </c>
    </row>
    <row r="442" spans="1:10" x14ac:dyDescent="0.2">
      <c r="A442" s="4">
        <f t="shared" si="18"/>
        <v>3</v>
      </c>
      <c r="B442" s="4">
        <v>438</v>
      </c>
      <c r="C442" s="5">
        <v>40981</v>
      </c>
      <c r="D442" s="6">
        <v>0</v>
      </c>
      <c r="E442" s="4">
        <v>6.98</v>
      </c>
      <c r="F442" s="4">
        <v>0</v>
      </c>
      <c r="G442" s="4">
        <v>405</v>
      </c>
      <c r="H442">
        <f>Constant2*Display^F442*VLOOKUP(E442,PricePoint_Factors,2)*VLOOKUP(A442,MonthFactors,2)*Trend^B442*EndDec^D442</f>
        <v>400.15014406451883</v>
      </c>
      <c r="I442">
        <f t="shared" si="19"/>
        <v>-4.8498559354811732</v>
      </c>
      <c r="J442">
        <f t="shared" si="20"/>
        <v>23.521102594921967</v>
      </c>
    </row>
    <row r="443" spans="1:10" x14ac:dyDescent="0.2">
      <c r="A443" s="4">
        <f t="shared" si="18"/>
        <v>3</v>
      </c>
      <c r="B443" s="4">
        <v>439</v>
      </c>
      <c r="C443" s="5">
        <v>40982</v>
      </c>
      <c r="D443" s="6">
        <v>0</v>
      </c>
      <c r="E443" s="4">
        <v>5.95</v>
      </c>
      <c r="F443" s="4">
        <v>0</v>
      </c>
      <c r="G443" s="4">
        <v>523</v>
      </c>
      <c r="H443">
        <f>Constant2*Display^F443*VLOOKUP(E443,PricePoint_Factors,2)*VLOOKUP(A443,MonthFactors,2)*Trend^B443*EndDec^D443</f>
        <v>526.77593280559779</v>
      </c>
      <c r="I443">
        <f t="shared" si="19"/>
        <v>3.7759328055977903</v>
      </c>
      <c r="J443">
        <f t="shared" si="20"/>
        <v>14.2576685523896</v>
      </c>
    </row>
    <row r="444" spans="1:10" x14ac:dyDescent="0.2">
      <c r="A444" s="4">
        <f t="shared" si="18"/>
        <v>3</v>
      </c>
      <c r="B444" s="4">
        <v>440</v>
      </c>
      <c r="C444" s="5">
        <v>40983</v>
      </c>
      <c r="D444" s="6">
        <v>0</v>
      </c>
      <c r="E444" s="4">
        <v>6.98</v>
      </c>
      <c r="F444" s="4">
        <v>0</v>
      </c>
      <c r="G444" s="4">
        <v>392</v>
      </c>
      <c r="H444">
        <f>Constant2*Display^F444*VLOOKUP(E444,PricePoint_Factors,2)*VLOOKUP(A444,MonthFactors,2)*Trend^B444*EndDec^D444</f>
        <v>400.26070308879696</v>
      </c>
      <c r="I444">
        <f t="shared" si="19"/>
        <v>8.2607030887969586</v>
      </c>
      <c r="J444">
        <f t="shared" si="20"/>
        <v>68.239215521259609</v>
      </c>
    </row>
    <row r="445" spans="1:10" x14ac:dyDescent="0.2">
      <c r="A445" s="4">
        <f t="shared" si="18"/>
        <v>3</v>
      </c>
      <c r="B445" s="4">
        <v>441</v>
      </c>
      <c r="C445" s="5">
        <v>40984</v>
      </c>
      <c r="D445" s="6">
        <v>0</v>
      </c>
      <c r="E445" s="4">
        <v>7.32</v>
      </c>
      <c r="F445" s="4">
        <v>1</v>
      </c>
      <c r="G445" s="4">
        <v>324</v>
      </c>
      <c r="H445">
        <f>Constant2*Display^F445*VLOOKUP(E445,PricePoint_Factors,2)*VLOOKUP(A445,MonthFactors,2)*Trend^B445*EndDec^D445</f>
        <v>332.25712162900544</v>
      </c>
      <c r="I445">
        <f t="shared" si="19"/>
        <v>8.2571216290054394</v>
      </c>
      <c r="J445">
        <f t="shared" si="20"/>
        <v>68.180057596189442</v>
      </c>
    </row>
    <row r="446" spans="1:10" x14ac:dyDescent="0.2">
      <c r="A446" s="4">
        <f t="shared" si="18"/>
        <v>3</v>
      </c>
      <c r="B446" s="4">
        <v>442</v>
      </c>
      <c r="C446" s="5">
        <v>40985</v>
      </c>
      <c r="D446" s="6">
        <v>0</v>
      </c>
      <c r="E446" s="4">
        <v>7.32</v>
      </c>
      <c r="F446" s="4">
        <v>0</v>
      </c>
      <c r="G446" s="4">
        <v>296</v>
      </c>
      <c r="H446">
        <f>Constant2*Display^F446*VLOOKUP(E446,PricePoint_Factors,2)*VLOOKUP(A446,MonthFactors,2)*Trend^B446*EndDec^D446</f>
        <v>301.32490349697224</v>
      </c>
      <c r="I446">
        <f t="shared" si="19"/>
        <v>5.3249034969722402</v>
      </c>
      <c r="J446">
        <f t="shared" si="20"/>
        <v>28.354597252067194</v>
      </c>
    </row>
    <row r="447" spans="1:10" x14ac:dyDescent="0.2">
      <c r="A447" s="4">
        <f t="shared" si="18"/>
        <v>3</v>
      </c>
      <c r="B447" s="4">
        <v>443</v>
      </c>
      <c r="C447" s="5">
        <v>40986</v>
      </c>
      <c r="D447" s="6">
        <v>0</v>
      </c>
      <c r="E447" s="4">
        <v>6.98</v>
      </c>
      <c r="F447" s="4">
        <v>1</v>
      </c>
      <c r="G447" s="4">
        <v>429</v>
      </c>
      <c r="H447">
        <f>Constant2*Display^F447*VLOOKUP(E447,PricePoint_Factors,2)*VLOOKUP(A447,MonthFactors,2)*Trend^B447*EndDec^D447</f>
        <v>441.59299833023749</v>
      </c>
      <c r="I447">
        <f t="shared" si="19"/>
        <v>12.592998330237492</v>
      </c>
      <c r="J447">
        <f t="shared" si="20"/>
        <v>158.58360694536427</v>
      </c>
    </row>
    <row r="448" spans="1:10" x14ac:dyDescent="0.2">
      <c r="A448" s="4">
        <f t="shared" si="18"/>
        <v>3</v>
      </c>
      <c r="B448" s="4">
        <v>444</v>
      </c>
      <c r="C448" s="5">
        <v>40987</v>
      </c>
      <c r="D448" s="6">
        <v>0</v>
      </c>
      <c r="E448" s="4">
        <v>6.1</v>
      </c>
      <c r="F448" s="4">
        <v>0</v>
      </c>
      <c r="G448" s="4">
        <v>427</v>
      </c>
      <c r="H448">
        <f>Constant2*Display^F448*VLOOKUP(E448,PricePoint_Factors,2)*VLOOKUP(A448,MonthFactors,2)*Trend^B448*EndDec^D448</f>
        <v>414.99145185450578</v>
      </c>
      <c r="I448">
        <f t="shared" si="19"/>
        <v>-12.008548145494217</v>
      </c>
      <c r="J448">
        <f t="shared" si="20"/>
        <v>144.20522856265259</v>
      </c>
    </row>
    <row r="449" spans="1:10" x14ac:dyDescent="0.2">
      <c r="A449" s="4">
        <f t="shared" si="18"/>
        <v>3</v>
      </c>
      <c r="B449" s="4">
        <v>445</v>
      </c>
      <c r="C449" s="5">
        <v>40988</v>
      </c>
      <c r="D449" s="6">
        <v>0</v>
      </c>
      <c r="E449" s="4">
        <v>6.98</v>
      </c>
      <c r="F449" s="4">
        <v>1</v>
      </c>
      <c r="G449" s="4">
        <v>443</v>
      </c>
      <c r="H449">
        <f>Constant2*Display^F449*VLOOKUP(E449,PricePoint_Factors,2)*VLOOKUP(A449,MonthFactors,2)*Trend^B449*EndDec^D449</f>
        <v>441.7150077603165</v>
      </c>
      <c r="I449">
        <f t="shared" si="19"/>
        <v>-1.2849922396835041</v>
      </c>
      <c r="J449">
        <f t="shared" si="20"/>
        <v>1.6512050560468279</v>
      </c>
    </row>
    <row r="450" spans="1:10" x14ac:dyDescent="0.2">
      <c r="A450" s="4">
        <f t="shared" si="18"/>
        <v>3</v>
      </c>
      <c r="B450" s="4">
        <v>446</v>
      </c>
      <c r="C450" s="5">
        <v>40989</v>
      </c>
      <c r="D450" s="6">
        <v>0</v>
      </c>
      <c r="E450" s="4">
        <v>5.95</v>
      </c>
      <c r="F450" s="4">
        <v>0</v>
      </c>
      <c r="G450" s="4">
        <v>525</v>
      </c>
      <c r="H450">
        <f>Constant2*Display^F450*VLOOKUP(E450,PricePoint_Factors,2)*VLOOKUP(A450,MonthFactors,2)*Trend^B450*EndDec^D450</f>
        <v>527.28551609133797</v>
      </c>
      <c r="I450">
        <f t="shared" si="19"/>
        <v>2.2855160913379677</v>
      </c>
      <c r="J450">
        <f t="shared" si="20"/>
        <v>5.2235838037647815</v>
      </c>
    </row>
    <row r="451" spans="1:10" x14ac:dyDescent="0.2">
      <c r="A451" s="4">
        <f t="shared" si="18"/>
        <v>3</v>
      </c>
      <c r="B451" s="4">
        <v>447</v>
      </c>
      <c r="C451" s="5">
        <v>40990</v>
      </c>
      <c r="D451" s="6">
        <v>0</v>
      </c>
      <c r="E451" s="4">
        <v>7.12</v>
      </c>
      <c r="F451" s="4">
        <v>0</v>
      </c>
      <c r="G451" s="4">
        <v>310</v>
      </c>
      <c r="H451">
        <f>Constant2*Display^F451*VLOOKUP(E451,PricePoint_Factors,2)*VLOOKUP(A451,MonthFactors,2)*Trend^B451*EndDec^D451</f>
        <v>308.64839771785375</v>
      </c>
      <c r="I451">
        <f t="shared" si="19"/>
        <v>-1.3516022821462457</v>
      </c>
      <c r="J451">
        <f t="shared" si="20"/>
        <v>1.8268287291029395</v>
      </c>
    </row>
    <row r="452" spans="1:10" x14ac:dyDescent="0.2">
      <c r="A452" s="4">
        <f t="shared" si="18"/>
        <v>3</v>
      </c>
      <c r="B452" s="4">
        <v>448</v>
      </c>
      <c r="C452" s="5">
        <v>40991</v>
      </c>
      <c r="D452" s="6">
        <v>0</v>
      </c>
      <c r="E452" s="4">
        <v>6.2</v>
      </c>
      <c r="F452" s="4">
        <v>1</v>
      </c>
      <c r="G452" s="4">
        <v>439</v>
      </c>
      <c r="H452">
        <f>Constant2*Display^F452*VLOOKUP(E452,PricePoint_Factors,2)*VLOOKUP(A452,MonthFactors,2)*Trend^B452*EndDec^D452</f>
        <v>448.67747377110845</v>
      </c>
      <c r="I452">
        <f t="shared" si="19"/>
        <v>9.6774737711084526</v>
      </c>
      <c r="J452">
        <f t="shared" si="20"/>
        <v>93.653498590492049</v>
      </c>
    </row>
    <row r="453" spans="1:10" x14ac:dyDescent="0.2">
      <c r="A453" s="4">
        <f t="shared" si="18"/>
        <v>3</v>
      </c>
      <c r="B453" s="4">
        <v>449</v>
      </c>
      <c r="C453" s="5">
        <v>40992</v>
      </c>
      <c r="D453" s="6">
        <v>0</v>
      </c>
      <c r="E453" s="4">
        <v>6.98</v>
      </c>
      <c r="F453" s="4">
        <v>1</v>
      </c>
      <c r="G453" s="4">
        <v>444</v>
      </c>
      <c r="H453">
        <f>Constant2*Display^F453*VLOOKUP(E453,PricePoint_Factors,2)*VLOOKUP(A453,MonthFactors,2)*Trend^B453*EndDec^D453</f>
        <v>441.95912776115489</v>
      </c>
      <c r="I453">
        <f t="shared" si="19"/>
        <v>-2.040872238845111</v>
      </c>
      <c r="J453">
        <f t="shared" si="20"/>
        <v>4.1651594952886564</v>
      </c>
    </row>
    <row r="454" spans="1:10" x14ac:dyDescent="0.2">
      <c r="A454" s="4">
        <f t="shared" ref="A454:A517" si="21">MONTH(C454)</f>
        <v>3</v>
      </c>
      <c r="B454" s="4">
        <v>450</v>
      </c>
      <c r="C454" s="5">
        <v>40993</v>
      </c>
      <c r="D454" s="6">
        <v>0</v>
      </c>
      <c r="E454" s="4">
        <v>6.98</v>
      </c>
      <c r="F454" s="4">
        <v>0</v>
      </c>
      <c r="G454" s="4">
        <v>401</v>
      </c>
      <c r="H454">
        <f>Constant2*Display^F454*VLOOKUP(E454,PricePoint_Factors,2)*VLOOKUP(A454,MonthFactors,2)*Trend^B454*EndDec^D454</f>
        <v>400.81395658069846</v>
      </c>
      <c r="I454">
        <f t="shared" ref="I454:I517" si="22">H454-G454</f>
        <v>-0.18604341930154078</v>
      </c>
      <c r="J454">
        <f t="shared" ref="J454:J517" si="23">I454^2</f>
        <v>3.4612153865408918E-2</v>
      </c>
    </row>
    <row r="455" spans="1:10" x14ac:dyDescent="0.2">
      <c r="A455" s="4">
        <f t="shared" si="21"/>
        <v>3</v>
      </c>
      <c r="B455" s="4">
        <v>451</v>
      </c>
      <c r="C455" s="5">
        <v>40994</v>
      </c>
      <c r="D455" s="6">
        <v>0</v>
      </c>
      <c r="E455" s="4">
        <v>7.52</v>
      </c>
      <c r="F455" s="4">
        <v>1</v>
      </c>
      <c r="G455" s="4">
        <v>333</v>
      </c>
      <c r="H455">
        <f>Constant2*Display^F455*VLOOKUP(E455,PricePoint_Factors,2)*VLOOKUP(A455,MonthFactors,2)*Trend^B455*EndDec^D455</f>
        <v>324.88607171813521</v>
      </c>
      <c r="I455">
        <f t="shared" si="22"/>
        <v>-8.1139282818647871</v>
      </c>
      <c r="J455">
        <f t="shared" si="23"/>
        <v>65.835832163245257</v>
      </c>
    </row>
    <row r="456" spans="1:10" x14ac:dyDescent="0.2">
      <c r="A456" s="4">
        <f t="shared" si="21"/>
        <v>3</v>
      </c>
      <c r="B456" s="4">
        <v>452</v>
      </c>
      <c r="C456" s="5">
        <v>40995</v>
      </c>
      <c r="D456" s="6">
        <v>0</v>
      </c>
      <c r="E456" s="4">
        <v>6.98</v>
      </c>
      <c r="F456" s="4">
        <v>0</v>
      </c>
      <c r="G456" s="4">
        <v>393</v>
      </c>
      <c r="H456">
        <f>Constant2*Display^F456*VLOOKUP(E456,PricePoint_Factors,2)*VLOOKUP(A456,MonthFactors,2)*Trend^B456*EndDec^D456</f>
        <v>400.92469901229293</v>
      </c>
      <c r="I456">
        <f t="shared" si="22"/>
        <v>7.9246990122929333</v>
      </c>
      <c r="J456">
        <f t="shared" si="23"/>
        <v>62.800854435436591</v>
      </c>
    </row>
    <row r="457" spans="1:10" x14ac:dyDescent="0.2">
      <c r="A457" s="4">
        <f t="shared" si="21"/>
        <v>3</v>
      </c>
      <c r="B457" s="4">
        <v>453</v>
      </c>
      <c r="C457" s="5">
        <v>40996</v>
      </c>
      <c r="D457" s="6">
        <v>0</v>
      </c>
      <c r="E457" s="4">
        <v>5.95</v>
      </c>
      <c r="F457" s="4">
        <v>0</v>
      </c>
      <c r="G457" s="4">
        <v>540</v>
      </c>
      <c r="H457">
        <f>Constant2*Display^F457*VLOOKUP(E457,PricePoint_Factors,2)*VLOOKUP(A457,MonthFactors,2)*Trend^B457*EndDec^D457</f>
        <v>527.79559232884208</v>
      </c>
      <c r="I457">
        <f t="shared" si="22"/>
        <v>-12.204407671157924</v>
      </c>
      <c r="J457">
        <f t="shared" si="23"/>
        <v>148.94756660381839</v>
      </c>
    </row>
    <row r="458" spans="1:10" x14ac:dyDescent="0.2">
      <c r="A458" s="4">
        <f t="shared" si="21"/>
        <v>3</v>
      </c>
      <c r="B458" s="4">
        <v>454</v>
      </c>
      <c r="C458" s="5">
        <v>40997</v>
      </c>
      <c r="D458" s="6">
        <v>0</v>
      </c>
      <c r="E458" s="4">
        <v>5.95</v>
      </c>
      <c r="F458" s="4">
        <v>1</v>
      </c>
      <c r="G458" s="4">
        <v>591</v>
      </c>
      <c r="H458">
        <f>Constant2*Display^F458*VLOOKUP(E458,PricePoint_Factors,2)*VLOOKUP(A458,MonthFactors,2)*Trend^B458*EndDec^D458</f>
        <v>582.1367375607241</v>
      </c>
      <c r="I458">
        <f t="shared" si="22"/>
        <v>-8.8632624392758999</v>
      </c>
      <c r="J458">
        <f t="shared" si="23"/>
        <v>78.55742106747897</v>
      </c>
    </row>
    <row r="459" spans="1:10" x14ac:dyDescent="0.2">
      <c r="A459" s="4">
        <f t="shared" si="21"/>
        <v>3</v>
      </c>
      <c r="B459" s="4">
        <v>455</v>
      </c>
      <c r="C459" s="5">
        <v>40998</v>
      </c>
      <c r="D459" s="6">
        <v>0</v>
      </c>
      <c r="E459" s="4">
        <v>5.95</v>
      </c>
      <c r="F459" s="4">
        <v>0</v>
      </c>
      <c r="G459" s="4">
        <v>530</v>
      </c>
      <c r="H459">
        <f>Constant2*Display^F459*VLOOKUP(E459,PricePoint_Factors,2)*VLOOKUP(A459,MonthFactors,2)*Trend^B459*EndDec^D459</f>
        <v>527.94141900558236</v>
      </c>
      <c r="I459">
        <f t="shared" si="22"/>
        <v>-2.058580994417639</v>
      </c>
      <c r="J459">
        <f t="shared" si="23"/>
        <v>4.237755710577515</v>
      </c>
    </row>
    <row r="460" spans="1:10" x14ac:dyDescent="0.2">
      <c r="A460" s="4">
        <f t="shared" si="21"/>
        <v>3</v>
      </c>
      <c r="B460" s="4">
        <v>456</v>
      </c>
      <c r="C460" s="5">
        <v>40999</v>
      </c>
      <c r="D460" s="6">
        <v>0</v>
      </c>
      <c r="E460" s="4">
        <v>5.95</v>
      </c>
      <c r="F460" s="4">
        <v>1</v>
      </c>
      <c r="G460" s="4">
        <v>569</v>
      </c>
      <c r="H460">
        <f>Constant2*Display^F460*VLOOKUP(E460,PricePoint_Factors,2)*VLOOKUP(A460,MonthFactors,2)*Trend^B460*EndDec^D460</f>
        <v>582.29757836174781</v>
      </c>
      <c r="I460">
        <f t="shared" si="22"/>
        <v>13.29757836174781</v>
      </c>
      <c r="J460">
        <f t="shared" si="23"/>
        <v>176.82559028682357</v>
      </c>
    </row>
    <row r="461" spans="1:10" x14ac:dyDescent="0.2">
      <c r="A461" s="4">
        <f t="shared" si="21"/>
        <v>4</v>
      </c>
      <c r="B461" s="4">
        <v>457</v>
      </c>
      <c r="C461" s="5">
        <v>41000</v>
      </c>
      <c r="D461" s="6">
        <v>0</v>
      </c>
      <c r="E461" s="4">
        <v>5.95</v>
      </c>
      <c r="F461" s="4">
        <v>0</v>
      </c>
      <c r="G461" s="4">
        <v>639</v>
      </c>
      <c r="H461">
        <f>Constant2*Display^F461*VLOOKUP(E461,PricePoint_Factors,2)*VLOOKUP(A461,MonthFactors,2)*Trend^B461*EndDec^D461</f>
        <v>655.54593646230808</v>
      </c>
      <c r="I461">
        <f t="shared" si="22"/>
        <v>16.545936462308077</v>
      </c>
      <c r="J461">
        <f t="shared" si="23"/>
        <v>273.76801341473595</v>
      </c>
    </row>
    <row r="462" spans="1:10" x14ac:dyDescent="0.2">
      <c r="A462" s="4">
        <f t="shared" si="21"/>
        <v>4</v>
      </c>
      <c r="B462" s="4">
        <v>458</v>
      </c>
      <c r="C462" s="5">
        <v>41001</v>
      </c>
      <c r="D462" s="6">
        <v>0</v>
      </c>
      <c r="E462" s="4">
        <v>5.95</v>
      </c>
      <c r="F462" s="4">
        <v>1</v>
      </c>
      <c r="G462" s="4">
        <v>708</v>
      </c>
      <c r="H462">
        <f>Constant2*Display^F462*VLOOKUP(E462,PricePoint_Factors,2)*VLOOKUP(A462,MonthFactors,2)*Trend^B462*EndDec^D462</f>
        <v>723.04009036815103</v>
      </c>
      <c r="I462">
        <f t="shared" si="22"/>
        <v>15.040090368151027</v>
      </c>
      <c r="J462">
        <f t="shared" si="23"/>
        <v>226.2043182821493</v>
      </c>
    </row>
    <row r="463" spans="1:10" x14ac:dyDescent="0.2">
      <c r="A463" s="4">
        <f t="shared" si="21"/>
        <v>4</v>
      </c>
      <c r="B463" s="4">
        <v>459</v>
      </c>
      <c r="C463" s="5">
        <v>41002</v>
      </c>
      <c r="D463" s="6">
        <v>0</v>
      </c>
      <c r="E463" s="4">
        <v>5.95</v>
      </c>
      <c r="F463" s="4">
        <v>1</v>
      </c>
      <c r="G463" s="4">
        <v>724</v>
      </c>
      <c r="H463">
        <f>Constant2*Display^F463*VLOOKUP(E463,PricePoint_Factors,2)*VLOOKUP(A463,MonthFactors,2)*Trend^B463*EndDec^D463</f>
        <v>723.13996923514264</v>
      </c>
      <c r="I463">
        <f t="shared" si="22"/>
        <v>-0.86003076485735619</v>
      </c>
      <c r="J463">
        <f t="shared" si="23"/>
        <v>0.73965291650112908</v>
      </c>
    </row>
    <row r="464" spans="1:10" x14ac:dyDescent="0.2">
      <c r="A464" s="4">
        <f t="shared" si="21"/>
        <v>4</v>
      </c>
      <c r="B464" s="4">
        <v>460</v>
      </c>
      <c r="C464" s="5">
        <v>41003</v>
      </c>
      <c r="D464" s="6">
        <v>0</v>
      </c>
      <c r="E464" s="4">
        <v>6.98</v>
      </c>
      <c r="F464" s="4">
        <v>0</v>
      </c>
      <c r="G464" s="4">
        <v>487</v>
      </c>
      <c r="H464">
        <f>Constant2*Display^F464*VLOOKUP(E464,PricePoint_Factors,2)*VLOOKUP(A464,MonthFactors,2)*Trend^B464*EndDec^D464</f>
        <v>498.241771565877</v>
      </c>
      <c r="I464">
        <f t="shared" si="22"/>
        <v>11.241771565877002</v>
      </c>
      <c r="J464">
        <f t="shared" si="23"/>
        <v>126.37742793936066</v>
      </c>
    </row>
    <row r="465" spans="1:10" x14ac:dyDescent="0.2">
      <c r="A465" s="4">
        <f t="shared" si="21"/>
        <v>4</v>
      </c>
      <c r="B465" s="4">
        <v>461</v>
      </c>
      <c r="C465" s="5">
        <v>41004</v>
      </c>
      <c r="D465" s="6">
        <v>0</v>
      </c>
      <c r="E465" s="4">
        <v>7.12</v>
      </c>
      <c r="F465" s="4">
        <v>0</v>
      </c>
      <c r="G465" s="4">
        <v>374</v>
      </c>
      <c r="H465">
        <f>Constant2*Display^F465*VLOOKUP(E465,PricePoint_Factors,2)*VLOOKUP(A465,MonthFactors,2)*Trend^B465*EndDec^D465</f>
        <v>383.88512042136642</v>
      </c>
      <c r="I465">
        <f t="shared" si="22"/>
        <v>9.8851204213664232</v>
      </c>
      <c r="J465">
        <f t="shared" si="23"/>
        <v>97.715605744915493</v>
      </c>
    </row>
    <row r="466" spans="1:10" x14ac:dyDescent="0.2">
      <c r="A466" s="4">
        <f t="shared" si="21"/>
        <v>4</v>
      </c>
      <c r="B466" s="4">
        <v>462</v>
      </c>
      <c r="C466" s="5">
        <v>41005</v>
      </c>
      <c r="D466" s="6">
        <v>0</v>
      </c>
      <c r="E466" s="4">
        <v>7.12</v>
      </c>
      <c r="F466" s="4">
        <v>1</v>
      </c>
      <c r="G466" s="4">
        <v>432</v>
      </c>
      <c r="H466">
        <f>Constant2*Display^F466*VLOOKUP(E466,PricePoint_Factors,2)*VLOOKUP(A466,MonthFactors,2)*Trend^B466*EndDec^D466</f>
        <v>423.40943131818568</v>
      </c>
      <c r="I466">
        <f t="shared" si="22"/>
        <v>-8.5905686818143181</v>
      </c>
      <c r="J466">
        <f t="shared" si="23"/>
        <v>73.797870276968993</v>
      </c>
    </row>
    <row r="467" spans="1:10" x14ac:dyDescent="0.2">
      <c r="A467" s="4">
        <f t="shared" si="21"/>
        <v>4</v>
      </c>
      <c r="B467" s="4">
        <v>463</v>
      </c>
      <c r="C467" s="5">
        <v>41006</v>
      </c>
      <c r="D467" s="6">
        <v>0</v>
      </c>
      <c r="E467" s="4">
        <v>7.32</v>
      </c>
      <c r="F467" s="4">
        <v>0</v>
      </c>
      <c r="G467" s="4">
        <v>382</v>
      </c>
      <c r="H467">
        <f>Constant2*Display^F467*VLOOKUP(E467,PricePoint_Factors,2)*VLOOKUP(A467,MonthFactors,2)*Trend^B467*EndDec^D467</f>
        <v>375.13898194011881</v>
      </c>
      <c r="I467">
        <f t="shared" si="22"/>
        <v>-6.8610180598811894</v>
      </c>
      <c r="J467">
        <f t="shared" si="23"/>
        <v>47.073568818015843</v>
      </c>
    </row>
    <row r="468" spans="1:10" x14ac:dyDescent="0.2">
      <c r="A468" s="4">
        <f t="shared" si="21"/>
        <v>4</v>
      </c>
      <c r="B468" s="4">
        <v>464</v>
      </c>
      <c r="C468" s="5">
        <v>41007</v>
      </c>
      <c r="D468" s="6">
        <v>0</v>
      </c>
      <c r="E468" s="4">
        <v>6.1</v>
      </c>
      <c r="F468" s="4">
        <v>1</v>
      </c>
      <c r="G468" s="4">
        <v>583</v>
      </c>
      <c r="H468">
        <f>Constant2*Display^F468*VLOOKUP(E468,PricePoint_Factors,2)*VLOOKUP(A468,MonthFactors,2)*Trend^B468*EndDec^D468</f>
        <v>569.68606012162434</v>
      </c>
      <c r="I468">
        <f t="shared" si="22"/>
        <v>-13.313939878375663</v>
      </c>
      <c r="J468">
        <f t="shared" si="23"/>
        <v>177.26099508500178</v>
      </c>
    </row>
    <row r="469" spans="1:10" x14ac:dyDescent="0.2">
      <c r="A469" s="4">
        <f t="shared" si="21"/>
        <v>4</v>
      </c>
      <c r="B469" s="4">
        <v>465</v>
      </c>
      <c r="C469" s="5">
        <v>41008</v>
      </c>
      <c r="D469" s="6">
        <v>0</v>
      </c>
      <c r="E469" s="4">
        <v>6.2</v>
      </c>
      <c r="F469" s="4">
        <v>1</v>
      </c>
      <c r="G469" s="4">
        <v>548</v>
      </c>
      <c r="H469">
        <f>Constant2*Display^F469*VLOOKUP(E469,PricePoint_Factors,2)*VLOOKUP(A469,MonthFactors,2)*Trend^B469*EndDec^D469</f>
        <v>558.27924519953865</v>
      </c>
      <c r="I469">
        <f t="shared" si="22"/>
        <v>10.27924519953865</v>
      </c>
      <c r="J469">
        <f t="shared" si="23"/>
        <v>105.66288187223839</v>
      </c>
    </row>
    <row r="470" spans="1:10" x14ac:dyDescent="0.2">
      <c r="A470" s="4">
        <f t="shared" si="21"/>
        <v>4</v>
      </c>
      <c r="B470" s="4">
        <v>466</v>
      </c>
      <c r="C470" s="5">
        <v>41009</v>
      </c>
      <c r="D470" s="6">
        <v>0</v>
      </c>
      <c r="E470" s="4">
        <v>6.2</v>
      </c>
      <c r="F470" s="4">
        <v>0</v>
      </c>
      <c r="G470" s="4">
        <v>511</v>
      </c>
      <c r="H470">
        <f>Constant2*Display^F470*VLOOKUP(E470,PricePoint_Factors,2)*VLOOKUP(A470,MonthFactors,2)*Trend^B470*EndDec^D470</f>
        <v>506.30499313104258</v>
      </c>
      <c r="I470">
        <f t="shared" si="22"/>
        <v>-4.6950068689574209</v>
      </c>
      <c r="J470">
        <f t="shared" si="23"/>
        <v>22.043089499557365</v>
      </c>
    </row>
    <row r="471" spans="1:10" x14ac:dyDescent="0.2">
      <c r="A471" s="4">
        <f t="shared" si="21"/>
        <v>4</v>
      </c>
      <c r="B471" s="4">
        <v>467</v>
      </c>
      <c r="C471" s="5">
        <v>41010</v>
      </c>
      <c r="D471" s="6">
        <v>0</v>
      </c>
      <c r="E471" s="4">
        <v>6.98</v>
      </c>
      <c r="F471" s="4">
        <v>0</v>
      </c>
      <c r="G471" s="4">
        <v>487</v>
      </c>
      <c r="H471">
        <f>Constant2*Display^F471*VLOOKUP(E471,PricePoint_Factors,2)*VLOOKUP(A471,MonthFactors,2)*Trend^B471*EndDec^D471</f>
        <v>498.72375197393285</v>
      </c>
      <c r="I471">
        <f t="shared" si="22"/>
        <v>11.723751973932849</v>
      </c>
      <c r="J471">
        <f t="shared" si="23"/>
        <v>137.44636034629437</v>
      </c>
    </row>
    <row r="472" spans="1:10" x14ac:dyDescent="0.2">
      <c r="A472" s="4">
        <f t="shared" si="21"/>
        <v>4</v>
      </c>
      <c r="B472" s="4">
        <v>468</v>
      </c>
      <c r="C472" s="5">
        <v>41011</v>
      </c>
      <c r="D472" s="6">
        <v>0</v>
      </c>
      <c r="E472" s="4">
        <v>7.32</v>
      </c>
      <c r="F472" s="4">
        <v>0</v>
      </c>
      <c r="G472" s="4">
        <v>380</v>
      </c>
      <c r="H472">
        <f>Constant2*Display^F472*VLOOKUP(E472,PricePoint_Factors,2)*VLOOKUP(A472,MonthFactors,2)*Trend^B472*EndDec^D472</f>
        <v>375.39815712278846</v>
      </c>
      <c r="I472">
        <f t="shared" si="22"/>
        <v>-4.6018428772115385</v>
      </c>
      <c r="J472">
        <f t="shared" si="23"/>
        <v>21.176957866542573</v>
      </c>
    </row>
    <row r="473" spans="1:10" x14ac:dyDescent="0.2">
      <c r="A473" s="4">
        <f t="shared" si="21"/>
        <v>4</v>
      </c>
      <c r="B473" s="4">
        <v>469</v>
      </c>
      <c r="C473" s="5">
        <v>41012</v>
      </c>
      <c r="D473" s="6">
        <v>0</v>
      </c>
      <c r="E473" s="4">
        <v>6.98</v>
      </c>
      <c r="F473" s="4">
        <v>0</v>
      </c>
      <c r="G473" s="4">
        <v>509</v>
      </c>
      <c r="H473">
        <f>Constant2*Display^F473*VLOOKUP(E473,PricePoint_Factors,2)*VLOOKUP(A473,MonthFactors,2)*Trend^B473*EndDec^D473</f>
        <v>498.8615462799462</v>
      </c>
      <c r="I473">
        <f t="shared" si="22"/>
        <v>-10.138453720053803</v>
      </c>
      <c r="J473">
        <f t="shared" si="23"/>
        <v>102.78824383367281</v>
      </c>
    </row>
    <row r="474" spans="1:10" x14ac:dyDescent="0.2">
      <c r="A474" s="4">
        <f t="shared" si="21"/>
        <v>4</v>
      </c>
      <c r="B474" s="4">
        <v>470</v>
      </c>
      <c r="C474" s="5">
        <v>41013</v>
      </c>
      <c r="D474" s="6">
        <v>0</v>
      </c>
      <c r="E474" s="4">
        <v>5.95</v>
      </c>
      <c r="F474" s="4">
        <v>0</v>
      </c>
      <c r="G474" s="4">
        <v>656</v>
      </c>
      <c r="H474">
        <f>Constant2*Display^F474*VLOOKUP(E474,PricePoint_Factors,2)*VLOOKUP(A474,MonthFactors,2)*Trend^B474*EndDec^D474</f>
        <v>656.72413287970846</v>
      </c>
      <c r="I474">
        <f t="shared" si="22"/>
        <v>0.72413287970846341</v>
      </c>
      <c r="J474">
        <f t="shared" si="23"/>
        <v>0.52436842747487189</v>
      </c>
    </row>
    <row r="475" spans="1:10" x14ac:dyDescent="0.2">
      <c r="A475" s="4">
        <f t="shared" si="21"/>
        <v>4</v>
      </c>
      <c r="B475" s="4">
        <v>471</v>
      </c>
      <c r="C475" s="5">
        <v>41014</v>
      </c>
      <c r="D475" s="6">
        <v>0</v>
      </c>
      <c r="E475" s="4">
        <v>6.2</v>
      </c>
      <c r="F475" s="4">
        <v>0</v>
      </c>
      <c r="G475" s="4">
        <v>517</v>
      </c>
      <c r="H475">
        <f>Constant2*Display^F475*VLOOKUP(E475,PricePoint_Factors,2)*VLOOKUP(A475,MonthFactors,2)*Trend^B475*EndDec^D475</f>
        <v>506.65478799480894</v>
      </c>
      <c r="I475">
        <f t="shared" si="22"/>
        <v>-10.345212005191058</v>
      </c>
      <c r="J475">
        <f t="shared" si="23"/>
        <v>107.02341143234919</v>
      </c>
    </row>
    <row r="476" spans="1:10" x14ac:dyDescent="0.2">
      <c r="A476" s="4">
        <f t="shared" si="21"/>
        <v>4</v>
      </c>
      <c r="B476" s="4">
        <v>472</v>
      </c>
      <c r="C476" s="5">
        <v>41015</v>
      </c>
      <c r="D476" s="6">
        <v>0</v>
      </c>
      <c r="E476" s="4">
        <v>6.98</v>
      </c>
      <c r="F476" s="4">
        <v>0</v>
      </c>
      <c r="G476" s="4">
        <v>485</v>
      </c>
      <c r="H476">
        <f>Constant2*Display^F476*VLOOKUP(E476,PricePoint_Factors,2)*VLOOKUP(A476,MonthFactors,2)*Trend^B476*EndDec^D476</f>
        <v>499.0683091267274</v>
      </c>
      <c r="I476">
        <f t="shared" si="22"/>
        <v>14.068309126727399</v>
      </c>
      <c r="J476">
        <f t="shared" si="23"/>
        <v>197.91732168516145</v>
      </c>
    </row>
    <row r="477" spans="1:10" x14ac:dyDescent="0.2">
      <c r="A477" s="4">
        <f t="shared" si="21"/>
        <v>4</v>
      </c>
      <c r="B477" s="4">
        <v>473</v>
      </c>
      <c r="C477" s="5">
        <v>41016</v>
      </c>
      <c r="D477" s="6">
        <v>0</v>
      </c>
      <c r="E477" s="4">
        <v>7.52</v>
      </c>
      <c r="F477" s="4">
        <v>0</v>
      </c>
      <c r="G477" s="4">
        <v>373</v>
      </c>
      <c r="H477">
        <f>Constant2*Display^F477*VLOOKUP(E477,PricePoint_Factors,2)*VLOOKUP(A477,MonthFactors,2)*Trend^B477*EndDec^D477</f>
        <v>366.81660755176421</v>
      </c>
      <c r="I477">
        <f t="shared" si="22"/>
        <v>-6.1833924482357929</v>
      </c>
      <c r="J477">
        <f t="shared" si="23"/>
        <v>38.234342168899431</v>
      </c>
    </row>
    <row r="478" spans="1:10" x14ac:dyDescent="0.2">
      <c r="A478" s="4">
        <f t="shared" si="21"/>
        <v>4</v>
      </c>
      <c r="B478" s="4">
        <v>474</v>
      </c>
      <c r="C478" s="5">
        <v>41017</v>
      </c>
      <c r="D478" s="6">
        <v>0</v>
      </c>
      <c r="E478" s="4">
        <v>7.32</v>
      </c>
      <c r="F478" s="4">
        <v>0</v>
      </c>
      <c r="G478" s="4">
        <v>371</v>
      </c>
      <c r="H478">
        <f>Constant2*Display^F478*VLOOKUP(E478,PricePoint_Factors,2)*VLOOKUP(A478,MonthFactors,2)*Trend^B478*EndDec^D478</f>
        <v>375.70940370992753</v>
      </c>
      <c r="I478">
        <f t="shared" si="22"/>
        <v>4.7094037099275283</v>
      </c>
      <c r="J478">
        <f t="shared" si="23"/>
        <v>22.178483303079169</v>
      </c>
    </row>
    <row r="479" spans="1:10" x14ac:dyDescent="0.2">
      <c r="A479" s="4">
        <f t="shared" si="21"/>
        <v>4</v>
      </c>
      <c r="B479" s="4">
        <v>475</v>
      </c>
      <c r="C479" s="5">
        <v>41018</v>
      </c>
      <c r="D479" s="6">
        <v>0</v>
      </c>
      <c r="E479" s="4">
        <v>7.52</v>
      </c>
      <c r="F479" s="4">
        <v>0</v>
      </c>
      <c r="G479" s="4">
        <v>357</v>
      </c>
      <c r="H479">
        <f>Constant2*Display^F479*VLOOKUP(E479,PricePoint_Factors,2)*VLOOKUP(A479,MonthFactors,2)*Trend^B479*EndDec^D479</f>
        <v>366.91795672487206</v>
      </c>
      <c r="I479">
        <f t="shared" si="22"/>
        <v>9.9179567248720559</v>
      </c>
      <c r="J479">
        <f t="shared" si="23"/>
        <v>98.365865596434844</v>
      </c>
    </row>
    <row r="480" spans="1:10" x14ac:dyDescent="0.2">
      <c r="A480" s="4">
        <f t="shared" si="21"/>
        <v>4</v>
      </c>
      <c r="B480" s="4">
        <v>476</v>
      </c>
      <c r="C480" s="5">
        <v>41019</v>
      </c>
      <c r="D480" s="6">
        <v>0</v>
      </c>
      <c r="E480" s="4">
        <v>7.12</v>
      </c>
      <c r="F480" s="4">
        <v>0</v>
      </c>
      <c r="G480" s="4">
        <v>388</v>
      </c>
      <c r="H480">
        <f>Constant2*Display^F480*VLOOKUP(E480,PricePoint_Factors,2)*VLOOKUP(A480,MonthFactors,2)*Trend^B480*EndDec^D480</f>
        <v>384.68132333290254</v>
      </c>
      <c r="I480">
        <f t="shared" si="22"/>
        <v>-3.3186766670974635</v>
      </c>
      <c r="J480">
        <f t="shared" si="23"/>
        <v>11.013614820737128</v>
      </c>
    </row>
    <row r="481" spans="1:10" x14ac:dyDescent="0.2">
      <c r="A481" s="4">
        <f t="shared" si="21"/>
        <v>4</v>
      </c>
      <c r="B481" s="4">
        <v>477</v>
      </c>
      <c r="C481" s="5">
        <v>41020</v>
      </c>
      <c r="D481" s="6">
        <v>0</v>
      </c>
      <c r="E481" s="4">
        <v>6.2</v>
      </c>
      <c r="F481" s="4">
        <v>0</v>
      </c>
      <c r="G481" s="4">
        <v>519</v>
      </c>
      <c r="H481">
        <f>Constant2*Display^F481*VLOOKUP(E481,PricePoint_Factors,2)*VLOOKUP(A481,MonthFactors,2)*Trend^B481*EndDec^D481</f>
        <v>507.0748608444726</v>
      </c>
      <c r="I481">
        <f t="shared" si="22"/>
        <v>-11.925139155527404</v>
      </c>
      <c r="J481">
        <f t="shared" si="23"/>
        <v>142.20894387869285</v>
      </c>
    </row>
    <row r="482" spans="1:10" x14ac:dyDescent="0.2">
      <c r="A482" s="4">
        <f t="shared" si="21"/>
        <v>4</v>
      </c>
      <c r="B482" s="4">
        <v>478</v>
      </c>
      <c r="C482" s="5">
        <v>41021</v>
      </c>
      <c r="D482" s="6">
        <v>0</v>
      </c>
      <c r="E482" s="4">
        <v>5.95</v>
      </c>
      <c r="F482" s="4">
        <v>0</v>
      </c>
      <c r="G482" s="4">
        <v>638</v>
      </c>
      <c r="H482">
        <f>Constant2*Display^F482*VLOOKUP(E482,PricePoint_Factors,2)*VLOOKUP(A482,MonthFactors,2)*Trend^B482*EndDec^D482</f>
        <v>657.45022909315765</v>
      </c>
      <c r="I482">
        <f t="shared" si="22"/>
        <v>19.450229093157645</v>
      </c>
      <c r="J482">
        <f t="shared" si="23"/>
        <v>378.31141177631611</v>
      </c>
    </row>
    <row r="483" spans="1:10" x14ac:dyDescent="0.2">
      <c r="A483" s="4">
        <f t="shared" si="21"/>
        <v>4</v>
      </c>
      <c r="B483" s="4">
        <v>479</v>
      </c>
      <c r="C483" s="5">
        <v>41022</v>
      </c>
      <c r="D483" s="6">
        <v>0</v>
      </c>
      <c r="E483" s="4">
        <v>7.52</v>
      </c>
      <c r="F483" s="4">
        <v>0</v>
      </c>
      <c r="G483" s="4">
        <v>373</v>
      </c>
      <c r="H483">
        <f>Constant2*Display^F483*VLOOKUP(E483,PricePoint_Factors,2)*VLOOKUP(A483,MonthFactors,2)*Trend^B483*EndDec^D483</f>
        <v>367.12073908528436</v>
      </c>
      <c r="I483">
        <f t="shared" si="22"/>
        <v>-5.879260914715644</v>
      </c>
      <c r="J483">
        <f t="shared" si="23"/>
        <v>34.565708903303033</v>
      </c>
    </row>
    <row r="484" spans="1:10" x14ac:dyDescent="0.2">
      <c r="A484" s="4">
        <f t="shared" si="21"/>
        <v>4</v>
      </c>
      <c r="B484" s="4">
        <v>480</v>
      </c>
      <c r="C484" s="5">
        <v>41023</v>
      </c>
      <c r="D484" s="6">
        <v>0</v>
      </c>
      <c r="E484" s="4">
        <v>7.32</v>
      </c>
      <c r="F484" s="4">
        <v>1</v>
      </c>
      <c r="G484" s="4">
        <v>403</v>
      </c>
      <c r="H484">
        <f>Constant2*Display^F484*VLOOKUP(E484,PricePoint_Factors,2)*VLOOKUP(A484,MonthFactors,2)*Trend^B484*EndDec^D484</f>
        <v>414.678247674305</v>
      </c>
      <c r="I484">
        <f t="shared" si="22"/>
        <v>11.678247674304998</v>
      </c>
      <c r="J484">
        <f t="shared" si="23"/>
        <v>136.38146874241011</v>
      </c>
    </row>
    <row r="485" spans="1:10" x14ac:dyDescent="0.2">
      <c r="A485" s="4">
        <f t="shared" si="21"/>
        <v>4</v>
      </c>
      <c r="B485" s="4">
        <v>481</v>
      </c>
      <c r="C485" s="5">
        <v>41024</v>
      </c>
      <c r="D485" s="6">
        <v>0</v>
      </c>
      <c r="E485" s="4">
        <v>5.95</v>
      </c>
      <c r="F485" s="4">
        <v>0</v>
      </c>
      <c r="G485" s="4">
        <v>641</v>
      </c>
      <c r="H485">
        <f>Constant2*Display^F485*VLOOKUP(E485,PricePoint_Factors,2)*VLOOKUP(A485,MonthFactors,2)*Trend^B485*EndDec^D485</f>
        <v>657.72272209647269</v>
      </c>
      <c r="I485">
        <f t="shared" si="22"/>
        <v>16.722722096472694</v>
      </c>
      <c r="J485">
        <f t="shared" si="23"/>
        <v>279.64943431585607</v>
      </c>
    </row>
    <row r="486" spans="1:10" x14ac:dyDescent="0.2">
      <c r="A486" s="4">
        <f t="shared" si="21"/>
        <v>4</v>
      </c>
      <c r="B486" s="4">
        <v>482</v>
      </c>
      <c r="C486" s="5">
        <v>41025</v>
      </c>
      <c r="D486" s="6">
        <v>0</v>
      </c>
      <c r="E486" s="4">
        <v>7.12</v>
      </c>
      <c r="F486" s="4">
        <v>0</v>
      </c>
      <c r="G486" s="4">
        <v>375</v>
      </c>
      <c r="H486">
        <f>Constant2*Display^F486*VLOOKUP(E486,PricePoint_Factors,2)*VLOOKUP(A486,MonthFactors,2)*Trend^B486*EndDec^D486</f>
        <v>385.00026669144523</v>
      </c>
      <c r="I486">
        <f t="shared" si="22"/>
        <v>10.000266691445233</v>
      </c>
      <c r="J486">
        <f t="shared" si="23"/>
        <v>100.005333900029</v>
      </c>
    </row>
    <row r="487" spans="1:10" x14ac:dyDescent="0.2">
      <c r="A487" s="4">
        <f t="shared" si="21"/>
        <v>4</v>
      </c>
      <c r="B487" s="4">
        <v>483</v>
      </c>
      <c r="C487" s="5">
        <v>41026</v>
      </c>
      <c r="D487" s="6">
        <v>0</v>
      </c>
      <c r="E487" s="4">
        <v>7.32</v>
      </c>
      <c r="F487" s="4">
        <v>1</v>
      </c>
      <c r="G487" s="4">
        <v>419</v>
      </c>
      <c r="H487">
        <f>Constant2*Display^F487*VLOOKUP(E487,PricePoint_Factors,2)*VLOOKUP(A487,MonthFactors,2)*Trend^B487*EndDec^D487</f>
        <v>414.85011911965245</v>
      </c>
      <c r="I487">
        <f t="shared" si="22"/>
        <v>-4.1498808803475526</v>
      </c>
      <c r="J487">
        <f t="shared" si="23"/>
        <v>17.221511321074178</v>
      </c>
    </row>
    <row r="488" spans="1:10" x14ac:dyDescent="0.2">
      <c r="A488" s="4">
        <f t="shared" si="21"/>
        <v>4</v>
      </c>
      <c r="B488" s="4">
        <v>484</v>
      </c>
      <c r="C488" s="5">
        <v>41027</v>
      </c>
      <c r="D488" s="6">
        <v>0</v>
      </c>
      <c r="E488" s="4">
        <v>7.52</v>
      </c>
      <c r="F488" s="4">
        <v>0</v>
      </c>
      <c r="G488" s="4">
        <v>368</v>
      </c>
      <c r="H488">
        <f>Constant2*Display^F488*VLOOKUP(E488,PricePoint_Factors,2)*VLOOKUP(A488,MonthFactors,2)*Trend^B488*EndDec^D488</f>
        <v>367.37437464222421</v>
      </c>
      <c r="I488">
        <f t="shared" si="22"/>
        <v>-0.62562535777578887</v>
      </c>
      <c r="J488">
        <f t="shared" si="23"/>
        <v>0.39140708829208382</v>
      </c>
    </row>
    <row r="489" spans="1:10" x14ac:dyDescent="0.2">
      <c r="A489" s="4">
        <f t="shared" si="21"/>
        <v>4</v>
      </c>
      <c r="B489" s="4">
        <v>485</v>
      </c>
      <c r="C489" s="5">
        <v>41028</v>
      </c>
      <c r="D489" s="6">
        <v>0</v>
      </c>
      <c r="E489" s="4">
        <v>5.95</v>
      </c>
      <c r="F489" s="4">
        <v>0</v>
      </c>
      <c r="G489" s="4">
        <v>649</v>
      </c>
      <c r="H489">
        <f>Constant2*Display^F489*VLOOKUP(E489,PricePoint_Factors,2)*VLOOKUP(A489,MonthFactors,2)*Trend^B489*EndDec^D489</f>
        <v>658.08622179344616</v>
      </c>
      <c r="I489">
        <f t="shared" si="22"/>
        <v>9.0862217934461569</v>
      </c>
      <c r="J489">
        <f t="shared" si="23"/>
        <v>82.559426479695901</v>
      </c>
    </row>
    <row r="490" spans="1:10" x14ac:dyDescent="0.2">
      <c r="A490" s="4">
        <f t="shared" si="21"/>
        <v>4</v>
      </c>
      <c r="B490" s="4">
        <v>486</v>
      </c>
      <c r="C490" s="5">
        <v>41029</v>
      </c>
      <c r="D490" s="6">
        <v>0</v>
      </c>
      <c r="E490" s="4">
        <v>6.98</v>
      </c>
      <c r="F490" s="4">
        <v>0</v>
      </c>
      <c r="G490" s="4">
        <v>500</v>
      </c>
      <c r="H490">
        <f>Constant2*Display^F490*VLOOKUP(E490,PricePoint_Factors,2)*VLOOKUP(A490,MonthFactors,2)*Trend^B490*EndDec^D490</f>
        <v>500.0343360889695</v>
      </c>
      <c r="I490">
        <f t="shared" si="22"/>
        <v>3.4336088969496359E-2</v>
      </c>
      <c r="J490">
        <f t="shared" si="23"/>
        <v>1.1789670057211696E-3</v>
      </c>
    </row>
    <row r="491" spans="1:10" x14ac:dyDescent="0.2">
      <c r="A491" s="4">
        <f t="shared" si="21"/>
        <v>5</v>
      </c>
      <c r="B491" s="4">
        <v>487</v>
      </c>
      <c r="C491" s="5">
        <v>41030</v>
      </c>
      <c r="D491" s="6">
        <v>0</v>
      </c>
      <c r="E491" s="4">
        <v>6.98</v>
      </c>
      <c r="F491" s="4">
        <v>0</v>
      </c>
      <c r="G491" s="4">
        <v>571</v>
      </c>
      <c r="H491">
        <f>Constant2*Display^F491*VLOOKUP(E491,PricePoint_Factors,2)*VLOOKUP(A491,MonthFactors,2)*Trend^B491*EndDec^D491</f>
        <v>569.43717408501061</v>
      </c>
      <c r="I491">
        <f t="shared" si="22"/>
        <v>-1.5628259149893893</v>
      </c>
      <c r="J491">
        <f t="shared" si="23"/>
        <v>2.4424248405624218</v>
      </c>
    </row>
    <row r="492" spans="1:10" x14ac:dyDescent="0.2">
      <c r="A492" s="4">
        <f t="shared" si="21"/>
        <v>5</v>
      </c>
      <c r="B492" s="4">
        <v>488</v>
      </c>
      <c r="C492" s="5">
        <v>41031</v>
      </c>
      <c r="D492" s="6">
        <v>0</v>
      </c>
      <c r="E492" s="4">
        <v>6.98</v>
      </c>
      <c r="F492" s="4">
        <v>1</v>
      </c>
      <c r="G492" s="4">
        <v>629</v>
      </c>
      <c r="H492">
        <f>Constant2*Display^F492*VLOOKUP(E492,PricePoint_Factors,2)*VLOOKUP(A492,MonthFactors,2)*Trend^B492*EndDec^D492</f>
        <v>628.06568221795987</v>
      </c>
      <c r="I492">
        <f t="shared" si="22"/>
        <v>-0.93431778204012517</v>
      </c>
      <c r="J492">
        <f t="shared" si="23"/>
        <v>0.87294971783637887</v>
      </c>
    </row>
    <row r="493" spans="1:10" x14ac:dyDescent="0.2">
      <c r="A493" s="4">
        <f t="shared" si="21"/>
        <v>5</v>
      </c>
      <c r="B493" s="4">
        <v>489</v>
      </c>
      <c r="C493" s="5">
        <v>41032</v>
      </c>
      <c r="D493" s="6">
        <v>0</v>
      </c>
      <c r="E493" s="4">
        <v>7.12</v>
      </c>
      <c r="F493" s="4">
        <v>1</v>
      </c>
      <c r="G493" s="4">
        <v>469</v>
      </c>
      <c r="H493">
        <f>Constant2*Display^F493*VLOOKUP(E493,PricePoint_Factors,2)*VLOOKUP(A493,MonthFactors,2)*Trend^B493*EndDec^D493</f>
        <v>483.91179505689138</v>
      </c>
      <c r="I493">
        <f t="shared" si="22"/>
        <v>14.911795056891378</v>
      </c>
      <c r="J493">
        <f t="shared" si="23"/>
        <v>222.36163181873016</v>
      </c>
    </row>
    <row r="494" spans="1:10" x14ac:dyDescent="0.2">
      <c r="A494" s="4">
        <f t="shared" si="21"/>
        <v>5</v>
      </c>
      <c r="B494" s="4">
        <v>490</v>
      </c>
      <c r="C494" s="5">
        <v>41033</v>
      </c>
      <c r="D494" s="6">
        <v>0</v>
      </c>
      <c r="E494" s="4">
        <v>6.2</v>
      </c>
      <c r="F494" s="4">
        <v>0</v>
      </c>
      <c r="G494" s="4">
        <v>583</v>
      </c>
      <c r="H494">
        <f>Constant2*Display^F494*VLOOKUP(E494,PricePoint_Factors,2)*VLOOKUP(A494,MonthFactors,2)*Trend^B494*EndDec^D494</f>
        <v>578.41284142751476</v>
      </c>
      <c r="I494">
        <f t="shared" si="22"/>
        <v>-4.5871585724852366</v>
      </c>
      <c r="J494">
        <f t="shared" si="23"/>
        <v>21.042023769124793</v>
      </c>
    </row>
    <row r="495" spans="1:10" x14ac:dyDescent="0.2">
      <c r="A495" s="4">
        <f t="shared" si="21"/>
        <v>5</v>
      </c>
      <c r="B495" s="4">
        <v>491</v>
      </c>
      <c r="C495" s="5">
        <v>41034</v>
      </c>
      <c r="D495" s="6">
        <v>0</v>
      </c>
      <c r="E495" s="4">
        <v>5.95</v>
      </c>
      <c r="F495" s="4">
        <v>0</v>
      </c>
      <c r="G495" s="4">
        <v>742</v>
      </c>
      <c r="H495">
        <f>Constant2*Display^F495*VLOOKUP(E495,PricePoint_Factors,2)*VLOOKUP(A495,MonthFactors,2)*Trend^B495*EndDec^D495</f>
        <v>749.94381396395181</v>
      </c>
      <c r="I495">
        <f t="shared" si="22"/>
        <v>7.9438139639518113</v>
      </c>
      <c r="J495">
        <f t="shared" si="23"/>
        <v>63.104180293875785</v>
      </c>
    </row>
    <row r="496" spans="1:10" x14ac:dyDescent="0.2">
      <c r="A496" s="4">
        <f t="shared" si="21"/>
        <v>5</v>
      </c>
      <c r="B496" s="4">
        <v>492</v>
      </c>
      <c r="C496" s="5">
        <v>41035</v>
      </c>
      <c r="D496" s="6">
        <v>0</v>
      </c>
      <c r="E496" s="4">
        <v>7.12</v>
      </c>
      <c r="F496" s="4">
        <v>0</v>
      </c>
      <c r="G496" s="4">
        <v>448</v>
      </c>
      <c r="H496">
        <f>Constant2*Display^F496*VLOOKUP(E496,PricePoint_Factors,2)*VLOOKUP(A496,MonthFactors,2)*Trend^B496*EndDec^D496</f>
        <v>438.98220128294616</v>
      </c>
      <c r="I496">
        <f t="shared" si="22"/>
        <v>-9.0177987170538358</v>
      </c>
      <c r="J496">
        <f t="shared" si="23"/>
        <v>81.320693701297813</v>
      </c>
    </row>
    <row r="497" spans="1:10" x14ac:dyDescent="0.2">
      <c r="A497" s="4">
        <f t="shared" si="21"/>
        <v>5</v>
      </c>
      <c r="B497" s="4">
        <v>493</v>
      </c>
      <c r="C497" s="5">
        <v>41036</v>
      </c>
      <c r="D497" s="6">
        <v>0</v>
      </c>
      <c r="E497" s="4">
        <v>6.98</v>
      </c>
      <c r="F497" s="4">
        <v>0</v>
      </c>
      <c r="G497" s="4">
        <v>582</v>
      </c>
      <c r="H497">
        <f>Constant2*Display^F497*VLOOKUP(E497,PricePoint_Factors,2)*VLOOKUP(A497,MonthFactors,2)*Trend^B497*EndDec^D497</f>
        <v>569.9093004757807</v>
      </c>
      <c r="I497">
        <f t="shared" si="22"/>
        <v>-12.090699524219303</v>
      </c>
      <c r="J497">
        <f t="shared" si="23"/>
        <v>146.18501498495689</v>
      </c>
    </row>
    <row r="498" spans="1:10" x14ac:dyDescent="0.2">
      <c r="A498" s="4">
        <f t="shared" si="21"/>
        <v>5</v>
      </c>
      <c r="B498" s="4">
        <v>494</v>
      </c>
      <c r="C498" s="5">
        <v>41037</v>
      </c>
      <c r="D498" s="6">
        <v>0</v>
      </c>
      <c r="E498" s="4">
        <v>5.95</v>
      </c>
      <c r="F498" s="4">
        <v>0</v>
      </c>
      <c r="G498" s="4">
        <v>736</v>
      </c>
      <c r="H498">
        <f>Constant2*Display^F498*VLOOKUP(E498,PricePoint_Factors,2)*VLOOKUP(A498,MonthFactors,2)*Trend^B498*EndDec^D498</f>
        <v>750.25464272807949</v>
      </c>
      <c r="I498">
        <f t="shared" si="22"/>
        <v>14.254642728079489</v>
      </c>
      <c r="J498">
        <f t="shared" si="23"/>
        <v>203.19483930518945</v>
      </c>
    </row>
    <row r="499" spans="1:10" x14ac:dyDescent="0.2">
      <c r="A499" s="4">
        <f t="shared" si="21"/>
        <v>5</v>
      </c>
      <c r="B499" s="4">
        <v>495</v>
      </c>
      <c r="C499" s="5">
        <v>41038</v>
      </c>
      <c r="D499" s="6">
        <v>0</v>
      </c>
      <c r="E499" s="4">
        <v>7.12</v>
      </c>
      <c r="F499" s="4">
        <v>0</v>
      </c>
      <c r="G499" s="4">
        <v>433</v>
      </c>
      <c r="H499">
        <f>Constant2*Display^F499*VLOOKUP(E499,PricePoint_Factors,2)*VLOOKUP(A499,MonthFactors,2)*Trend^B499*EndDec^D499</f>
        <v>439.16414597341247</v>
      </c>
      <c r="I499">
        <f t="shared" si="22"/>
        <v>6.1641459734124737</v>
      </c>
      <c r="J499">
        <f t="shared" si="23"/>
        <v>37.99669558153721</v>
      </c>
    </row>
    <row r="500" spans="1:10" x14ac:dyDescent="0.2">
      <c r="A500" s="4">
        <f t="shared" si="21"/>
        <v>5</v>
      </c>
      <c r="B500" s="4">
        <v>496</v>
      </c>
      <c r="C500" s="5">
        <v>41039</v>
      </c>
      <c r="D500" s="6">
        <v>0</v>
      </c>
      <c r="E500" s="4">
        <v>6.98</v>
      </c>
      <c r="F500" s="4">
        <v>0</v>
      </c>
      <c r="G500" s="4">
        <v>580</v>
      </c>
      <c r="H500">
        <f>Constant2*Display^F500*VLOOKUP(E500,PricePoint_Factors,2)*VLOOKUP(A500,MonthFactors,2)*Trend^B500*EndDec^D500</f>
        <v>570.14551044275879</v>
      </c>
      <c r="I500">
        <f t="shared" si="22"/>
        <v>-9.8544895572412088</v>
      </c>
      <c r="J500">
        <f t="shared" si="23"/>
        <v>97.110964433776033</v>
      </c>
    </row>
    <row r="501" spans="1:10" x14ac:dyDescent="0.2">
      <c r="A501" s="4">
        <f t="shared" si="21"/>
        <v>5</v>
      </c>
      <c r="B501" s="4">
        <v>497</v>
      </c>
      <c r="C501" s="5">
        <v>41040</v>
      </c>
      <c r="D501" s="6">
        <v>0</v>
      </c>
      <c r="E501" s="4">
        <v>5.95</v>
      </c>
      <c r="F501" s="4">
        <v>0</v>
      </c>
      <c r="G501" s="4">
        <v>734</v>
      </c>
      <c r="H501">
        <f>Constant2*Display^F501*VLOOKUP(E501,PricePoint_Factors,2)*VLOOKUP(A501,MonthFactors,2)*Trend^B501*EndDec^D501</f>
        <v>750.56560032121934</v>
      </c>
      <c r="I501">
        <f t="shared" si="22"/>
        <v>16.565600321219335</v>
      </c>
      <c r="J501">
        <f t="shared" si="23"/>
        <v>274.41911400238217</v>
      </c>
    </row>
    <row r="502" spans="1:10" x14ac:dyDescent="0.2">
      <c r="A502" s="4">
        <f t="shared" si="21"/>
        <v>5</v>
      </c>
      <c r="B502" s="4">
        <v>498</v>
      </c>
      <c r="C502" s="5">
        <v>41041</v>
      </c>
      <c r="D502" s="6">
        <v>0</v>
      </c>
      <c r="E502" s="4">
        <v>6.2</v>
      </c>
      <c r="F502" s="4">
        <v>0</v>
      </c>
      <c r="G502" s="4">
        <v>567</v>
      </c>
      <c r="H502">
        <f>Constant2*Display^F502*VLOOKUP(E502,PricePoint_Factors,2)*VLOOKUP(A502,MonthFactors,2)*Trend^B502*EndDec^D502</f>
        <v>579.05235405228973</v>
      </c>
      <c r="I502">
        <f t="shared" si="22"/>
        <v>12.052354052289729</v>
      </c>
      <c r="J502">
        <f t="shared" si="23"/>
        <v>145.25923820174467</v>
      </c>
    </row>
    <row r="503" spans="1:10" x14ac:dyDescent="0.2">
      <c r="A503" s="4">
        <f t="shared" si="21"/>
        <v>5</v>
      </c>
      <c r="B503" s="4">
        <v>499</v>
      </c>
      <c r="C503" s="5">
        <v>41042</v>
      </c>
      <c r="D503" s="6">
        <v>0</v>
      </c>
      <c r="E503" s="4">
        <v>6.2</v>
      </c>
      <c r="F503" s="4">
        <v>0</v>
      </c>
      <c r="G503" s="4">
        <v>577</v>
      </c>
      <c r="H503">
        <f>Constant2*Display^F503*VLOOKUP(E503,PricePoint_Factors,2)*VLOOKUP(A503,MonthFactors,2)*Trend^B503*EndDec^D503</f>
        <v>579.13234282998269</v>
      </c>
      <c r="I503">
        <f t="shared" si="22"/>
        <v>2.1323428299826901</v>
      </c>
      <c r="J503">
        <f t="shared" si="23"/>
        <v>4.5468859445785874</v>
      </c>
    </row>
    <row r="504" spans="1:10" x14ac:dyDescent="0.2">
      <c r="A504" s="4">
        <f t="shared" si="21"/>
        <v>5</v>
      </c>
      <c r="B504" s="4">
        <v>500</v>
      </c>
      <c r="C504" s="5">
        <v>41043</v>
      </c>
      <c r="D504" s="6">
        <v>0</v>
      </c>
      <c r="E504" s="4">
        <v>6.98</v>
      </c>
      <c r="F504" s="4">
        <v>0</v>
      </c>
      <c r="G504" s="4">
        <v>559</v>
      </c>
      <c r="H504">
        <f>Constant2*Display^F504*VLOOKUP(E504,PricePoint_Factors,2)*VLOOKUP(A504,MonthFactors,2)*Trend^B504*EndDec^D504</f>
        <v>570.46060936410368</v>
      </c>
      <c r="I504">
        <f t="shared" si="22"/>
        <v>11.460609364103675</v>
      </c>
      <c r="J504">
        <f t="shared" si="23"/>
        <v>131.34556699658086</v>
      </c>
    </row>
    <row r="505" spans="1:10" x14ac:dyDescent="0.2">
      <c r="A505" s="4">
        <f t="shared" si="21"/>
        <v>5</v>
      </c>
      <c r="B505" s="4">
        <v>501</v>
      </c>
      <c r="C505" s="5">
        <v>41044</v>
      </c>
      <c r="D505" s="6">
        <v>0</v>
      </c>
      <c r="E505" s="4">
        <v>7.52</v>
      </c>
      <c r="F505" s="4">
        <v>0</v>
      </c>
      <c r="G505" s="4">
        <v>425</v>
      </c>
      <c r="H505">
        <f>Constant2*Display^F505*VLOOKUP(E505,PricePoint_Factors,2)*VLOOKUP(A505,MonthFactors,2)*Trend^B505*EndDec^D505</f>
        <v>419.29014854701438</v>
      </c>
      <c r="I505">
        <f t="shared" si="22"/>
        <v>-5.7098514529856175</v>
      </c>
      <c r="J505">
        <f t="shared" si="23"/>
        <v>32.602403615161968</v>
      </c>
    </row>
    <row r="506" spans="1:10" x14ac:dyDescent="0.2">
      <c r="A506" s="4">
        <f t="shared" si="21"/>
        <v>5</v>
      </c>
      <c r="B506" s="4">
        <v>502</v>
      </c>
      <c r="C506" s="5">
        <v>41045</v>
      </c>
      <c r="D506" s="6">
        <v>0</v>
      </c>
      <c r="E506" s="4">
        <v>6.1</v>
      </c>
      <c r="F506" s="4">
        <v>0</v>
      </c>
      <c r="G506" s="4">
        <v>598</v>
      </c>
      <c r="H506">
        <f>Constant2*Display^F506*VLOOKUP(E506,PricePoint_Factors,2)*VLOOKUP(A506,MonthFactors,2)*Trend^B506*EndDec^D506</f>
        <v>591.29183546868683</v>
      </c>
      <c r="I506">
        <f t="shared" si="22"/>
        <v>-6.708164531313173</v>
      </c>
      <c r="J506">
        <f t="shared" si="23"/>
        <v>44.999471379168085</v>
      </c>
    </row>
    <row r="507" spans="1:10" x14ac:dyDescent="0.2">
      <c r="A507" s="4">
        <f t="shared" si="21"/>
        <v>5</v>
      </c>
      <c r="B507" s="4">
        <v>503</v>
      </c>
      <c r="C507" s="5">
        <v>41046</v>
      </c>
      <c r="D507" s="6">
        <v>0</v>
      </c>
      <c r="E507" s="4">
        <v>6.1</v>
      </c>
      <c r="F507" s="4">
        <v>0</v>
      </c>
      <c r="G507" s="4">
        <v>591</v>
      </c>
      <c r="H507">
        <f>Constant2*Display^F507*VLOOKUP(E507,PricePoint_Factors,2)*VLOOKUP(A507,MonthFactors,2)*Trend^B507*EndDec^D507</f>
        <v>591.3735149763304</v>
      </c>
      <c r="I507">
        <f t="shared" si="22"/>
        <v>0.37351497633039799</v>
      </c>
      <c r="J507">
        <f t="shared" si="23"/>
        <v>0.13951343754309778</v>
      </c>
    </row>
    <row r="508" spans="1:10" x14ac:dyDescent="0.2">
      <c r="A508" s="4">
        <f t="shared" si="21"/>
        <v>5</v>
      </c>
      <c r="B508" s="4">
        <v>504</v>
      </c>
      <c r="C508" s="5">
        <v>41047</v>
      </c>
      <c r="D508" s="6">
        <v>0</v>
      </c>
      <c r="E508" s="4">
        <v>6.2</v>
      </c>
      <c r="F508" s="4">
        <v>0</v>
      </c>
      <c r="G508" s="4">
        <v>581</v>
      </c>
      <c r="H508">
        <f>Constant2*Display^F508*VLOOKUP(E508,PricePoint_Factors,2)*VLOOKUP(A508,MonthFactors,2)*Trend^B508*EndDec^D508</f>
        <v>579.53245249058511</v>
      </c>
      <c r="I508">
        <f t="shared" si="22"/>
        <v>-1.4675475094148851</v>
      </c>
      <c r="J508">
        <f t="shared" si="23"/>
        <v>2.1536956923898321</v>
      </c>
    </row>
    <row r="509" spans="1:10" x14ac:dyDescent="0.2">
      <c r="A509" s="4">
        <f t="shared" si="21"/>
        <v>5</v>
      </c>
      <c r="B509" s="4">
        <v>505</v>
      </c>
      <c r="C509" s="5">
        <v>41048</v>
      </c>
      <c r="D509" s="6">
        <v>0</v>
      </c>
      <c r="E509" s="4">
        <v>5.95</v>
      </c>
      <c r="F509" s="4">
        <v>1</v>
      </c>
      <c r="G509" s="4">
        <v>847</v>
      </c>
      <c r="H509">
        <f>Constant2*Display^F509*VLOOKUP(E509,PricePoint_Factors,2)*VLOOKUP(A509,MonthFactors,2)*Trend^B509*EndDec^D509</f>
        <v>828.64367892216933</v>
      </c>
      <c r="I509">
        <f t="shared" si="22"/>
        <v>-18.356321077830671</v>
      </c>
      <c r="J509">
        <f t="shared" si="23"/>
        <v>336.95452351241056</v>
      </c>
    </row>
    <row r="510" spans="1:10" x14ac:dyDescent="0.2">
      <c r="A510" s="4">
        <f t="shared" si="21"/>
        <v>5</v>
      </c>
      <c r="B510" s="4">
        <v>506</v>
      </c>
      <c r="C510" s="5">
        <v>41049</v>
      </c>
      <c r="D510" s="6">
        <v>0</v>
      </c>
      <c r="E510" s="4">
        <v>6.98</v>
      </c>
      <c r="F510" s="4">
        <v>0</v>
      </c>
      <c r="G510" s="4">
        <v>568</v>
      </c>
      <c r="H510">
        <f>Constant2*Display^F510*VLOOKUP(E510,PricePoint_Factors,2)*VLOOKUP(A510,MonthFactors,2)*Trend^B510*EndDec^D510</f>
        <v>570.93358429590069</v>
      </c>
      <c r="I510">
        <f t="shared" si="22"/>
        <v>2.9335842959006868</v>
      </c>
      <c r="J510">
        <f t="shared" si="23"/>
        <v>8.6059168211551285</v>
      </c>
    </row>
    <row r="511" spans="1:10" x14ac:dyDescent="0.2">
      <c r="A511" s="4">
        <f t="shared" si="21"/>
        <v>5</v>
      </c>
      <c r="B511" s="4">
        <v>507</v>
      </c>
      <c r="C511" s="5">
        <v>41050</v>
      </c>
      <c r="D511" s="6">
        <v>0</v>
      </c>
      <c r="E511" s="4">
        <v>7.52</v>
      </c>
      <c r="F511" s="4">
        <v>0</v>
      </c>
      <c r="G511" s="4">
        <v>431</v>
      </c>
      <c r="H511">
        <f>Constant2*Display^F511*VLOOKUP(E511,PricePoint_Factors,2)*VLOOKUP(A511,MonthFactors,2)*Trend^B511*EndDec^D511</f>
        <v>419.63778644901294</v>
      </c>
      <c r="I511">
        <f t="shared" si="22"/>
        <v>-11.362213550987065</v>
      </c>
      <c r="J511">
        <f t="shared" si="23"/>
        <v>129.09989677823407</v>
      </c>
    </row>
    <row r="512" spans="1:10" x14ac:dyDescent="0.2">
      <c r="A512" s="4">
        <f t="shared" si="21"/>
        <v>5</v>
      </c>
      <c r="B512" s="4">
        <v>508</v>
      </c>
      <c r="C512" s="5">
        <v>41051</v>
      </c>
      <c r="D512" s="6">
        <v>0</v>
      </c>
      <c r="E512" s="4">
        <v>6.98</v>
      </c>
      <c r="F512" s="4">
        <v>0</v>
      </c>
      <c r="G512" s="4">
        <v>574</v>
      </c>
      <c r="H512">
        <f>Constant2*Display^F512*VLOOKUP(E512,PricePoint_Factors,2)*VLOOKUP(A512,MonthFactors,2)*Trend^B512*EndDec^D512</f>
        <v>571.09132973456576</v>
      </c>
      <c r="I512">
        <f t="shared" si="22"/>
        <v>-2.9086702654342389</v>
      </c>
      <c r="J512">
        <f t="shared" si="23"/>
        <v>8.4603627130212864</v>
      </c>
    </row>
    <row r="513" spans="1:10" x14ac:dyDescent="0.2">
      <c r="A513" s="4">
        <f t="shared" si="21"/>
        <v>5</v>
      </c>
      <c r="B513" s="4">
        <v>509</v>
      </c>
      <c r="C513" s="5">
        <v>41052</v>
      </c>
      <c r="D513" s="6">
        <v>0</v>
      </c>
      <c r="E513" s="4">
        <v>7.32</v>
      </c>
      <c r="F513" s="4">
        <v>0</v>
      </c>
      <c r="G513" s="4">
        <v>437</v>
      </c>
      <c r="H513">
        <f>Constant2*Display^F513*VLOOKUP(E513,PricePoint_Factors,2)*VLOOKUP(A513,MonthFactors,2)*Trend^B513*EndDec^D513</f>
        <v>429.87050823752253</v>
      </c>
      <c r="I513">
        <f t="shared" si="22"/>
        <v>-7.1294917624774712</v>
      </c>
      <c r="J513">
        <f t="shared" si="23"/>
        <v>50.829652791234118</v>
      </c>
    </row>
    <row r="514" spans="1:10" x14ac:dyDescent="0.2">
      <c r="A514" s="4">
        <f t="shared" si="21"/>
        <v>5</v>
      </c>
      <c r="B514" s="4">
        <v>510</v>
      </c>
      <c r="C514" s="5">
        <v>41053</v>
      </c>
      <c r="D514" s="6">
        <v>0</v>
      </c>
      <c r="E514" s="4">
        <v>5.95</v>
      </c>
      <c r="F514" s="4">
        <v>0</v>
      </c>
      <c r="G514" s="4">
        <v>763</v>
      </c>
      <c r="H514">
        <f>Constant2*Display^F514*VLOOKUP(E514,PricePoint_Factors,2)*VLOOKUP(A514,MonthFactors,2)*Trend^B514*EndDec^D514</f>
        <v>751.91457321867142</v>
      </c>
      <c r="I514">
        <f t="shared" si="22"/>
        <v>-11.085426781328579</v>
      </c>
      <c r="J514">
        <f t="shared" si="23"/>
        <v>122.88668692419689</v>
      </c>
    </row>
    <row r="515" spans="1:10" x14ac:dyDescent="0.2">
      <c r="A515" s="4">
        <f t="shared" si="21"/>
        <v>5</v>
      </c>
      <c r="B515" s="4">
        <v>511</v>
      </c>
      <c r="C515" s="5">
        <v>41054</v>
      </c>
      <c r="D515" s="6">
        <v>0</v>
      </c>
      <c r="E515" s="4">
        <v>6.1</v>
      </c>
      <c r="F515" s="4">
        <v>0</v>
      </c>
      <c r="G515" s="4">
        <v>605</v>
      </c>
      <c r="H515">
        <f>Constant2*Display^F515*VLOOKUP(E515,PricePoint_Factors,2)*VLOOKUP(A515,MonthFactors,2)*Trend^B515*EndDec^D515</f>
        <v>592.02735735619785</v>
      </c>
      <c r="I515">
        <f t="shared" si="22"/>
        <v>-12.972642643802146</v>
      </c>
      <c r="J515">
        <f t="shared" si="23"/>
        <v>168.28945716379394</v>
      </c>
    </row>
    <row r="516" spans="1:10" x14ac:dyDescent="0.2">
      <c r="A516" s="4">
        <f t="shared" si="21"/>
        <v>5</v>
      </c>
      <c r="B516" s="4">
        <v>512</v>
      </c>
      <c r="C516" s="5">
        <v>41055</v>
      </c>
      <c r="D516" s="6">
        <v>0</v>
      </c>
      <c r="E516" s="4">
        <v>7.12</v>
      </c>
      <c r="F516" s="4">
        <v>0</v>
      </c>
      <c r="G516" s="4">
        <v>448</v>
      </c>
      <c r="H516">
        <f>Constant2*Display^F516*VLOOKUP(E516,PricePoint_Factors,2)*VLOOKUP(A516,MonthFactors,2)*Trend^B516*EndDec^D516</f>
        <v>440.19659122546057</v>
      </c>
      <c r="I516">
        <f t="shared" si="22"/>
        <v>-7.8034087745394345</v>
      </c>
      <c r="J516">
        <f t="shared" si="23"/>
        <v>60.893188502559042</v>
      </c>
    </row>
    <row r="517" spans="1:10" x14ac:dyDescent="0.2">
      <c r="A517" s="4">
        <f t="shared" si="21"/>
        <v>5</v>
      </c>
      <c r="B517" s="4">
        <v>513</v>
      </c>
      <c r="C517" s="5">
        <v>41056</v>
      </c>
      <c r="D517" s="6">
        <v>0</v>
      </c>
      <c r="E517" s="4">
        <v>5.95</v>
      </c>
      <c r="F517" s="4">
        <v>0</v>
      </c>
      <c r="G517" s="4">
        <v>760</v>
      </c>
      <c r="H517">
        <f>Constant2*Display^F517*VLOOKUP(E517,PricePoint_Factors,2)*VLOOKUP(A517,MonthFactors,2)*Trend^B517*EndDec^D517</f>
        <v>752.22621880220925</v>
      </c>
      <c r="I517">
        <f t="shared" si="22"/>
        <v>-7.773781197790754</v>
      </c>
      <c r="J517">
        <f t="shared" si="23"/>
        <v>60.431674111125048</v>
      </c>
    </row>
    <row r="518" spans="1:10" x14ac:dyDescent="0.2">
      <c r="A518" s="4">
        <f t="shared" ref="A518:A581" si="24">MONTH(C518)</f>
        <v>5</v>
      </c>
      <c r="B518" s="4">
        <v>514</v>
      </c>
      <c r="C518" s="5">
        <v>41057</v>
      </c>
      <c r="D518" s="6">
        <v>0</v>
      </c>
      <c r="E518" s="4">
        <v>7.12</v>
      </c>
      <c r="F518" s="4">
        <v>1</v>
      </c>
      <c r="G518" s="4">
        <v>493</v>
      </c>
      <c r="H518">
        <f>Constant2*Display^F518*VLOOKUP(E518,PricePoint_Factors,2)*VLOOKUP(A518,MonthFactors,2)*Trend^B518*EndDec^D518</f>
        <v>485.5857259279905</v>
      </c>
      <c r="I518">
        <f t="shared" ref="I518:I581" si="25">H518-G518</f>
        <v>-7.4142740720095048</v>
      </c>
      <c r="J518">
        <f t="shared" ref="J518:J581" si="26">I518^2</f>
        <v>54.971460014872406</v>
      </c>
    </row>
    <row r="519" spans="1:10" x14ac:dyDescent="0.2">
      <c r="A519" s="4">
        <f t="shared" si="24"/>
        <v>5</v>
      </c>
      <c r="B519" s="4">
        <v>515</v>
      </c>
      <c r="C519" s="5">
        <v>41058</v>
      </c>
      <c r="D519" s="6">
        <v>0</v>
      </c>
      <c r="E519" s="4">
        <v>5.95</v>
      </c>
      <c r="F519" s="4">
        <v>0</v>
      </c>
      <c r="G519" s="4">
        <v>738</v>
      </c>
      <c r="H519">
        <f>Constant2*Display^F519*VLOOKUP(E519,PricePoint_Factors,2)*VLOOKUP(A519,MonthFactors,2)*Trend^B519*EndDec^D519</f>
        <v>752.43405428101812</v>
      </c>
      <c r="I519">
        <f t="shared" si="25"/>
        <v>14.43405428101812</v>
      </c>
      <c r="J519">
        <f t="shared" si="26"/>
        <v>208.34192298737753</v>
      </c>
    </row>
    <row r="520" spans="1:10" x14ac:dyDescent="0.2">
      <c r="A520" s="4">
        <f t="shared" si="24"/>
        <v>5</v>
      </c>
      <c r="B520" s="4">
        <v>516</v>
      </c>
      <c r="C520" s="5">
        <v>41059</v>
      </c>
      <c r="D520" s="6">
        <v>0</v>
      </c>
      <c r="E520" s="4">
        <v>5.95</v>
      </c>
      <c r="F520" s="4">
        <v>1</v>
      </c>
      <c r="G520" s="4">
        <v>839</v>
      </c>
      <c r="H520">
        <f>Constant2*Display^F520*VLOOKUP(E520,PricePoint_Factors,2)*VLOOKUP(A520,MonthFactors,2)*Trend^B520*EndDec^D520</f>
        <v>829.90368232524668</v>
      </c>
      <c r="I520">
        <f t="shared" si="25"/>
        <v>-9.0963176747533225</v>
      </c>
      <c r="J520">
        <f t="shared" si="26"/>
        <v>82.742995240029686</v>
      </c>
    </row>
    <row r="521" spans="1:10" x14ac:dyDescent="0.2">
      <c r="A521" s="4">
        <f t="shared" si="24"/>
        <v>5</v>
      </c>
      <c r="B521" s="4">
        <v>517</v>
      </c>
      <c r="C521" s="5">
        <v>41060</v>
      </c>
      <c r="D521" s="6">
        <v>0</v>
      </c>
      <c r="E521" s="4">
        <v>7.32</v>
      </c>
      <c r="F521" s="4">
        <v>0</v>
      </c>
      <c r="G521" s="4">
        <v>428</v>
      </c>
      <c r="H521">
        <f>Constant2*Display^F521*VLOOKUP(E521,PricePoint_Factors,2)*VLOOKUP(A521,MonthFactors,2)*Trend^B521*EndDec^D521</f>
        <v>430.34578747986774</v>
      </c>
      <c r="I521">
        <f t="shared" si="25"/>
        <v>2.3457874798677381</v>
      </c>
      <c r="J521">
        <f t="shared" si="26"/>
        <v>5.5027189007042336</v>
      </c>
    </row>
    <row r="522" spans="1:10" x14ac:dyDescent="0.2">
      <c r="A522" s="4">
        <f t="shared" si="24"/>
        <v>6</v>
      </c>
      <c r="B522" s="4">
        <v>518</v>
      </c>
      <c r="C522" s="5">
        <v>41061</v>
      </c>
      <c r="D522" s="6">
        <v>0</v>
      </c>
      <c r="E522" s="4">
        <v>6.98</v>
      </c>
      <c r="F522" s="4">
        <v>0</v>
      </c>
      <c r="G522" s="4">
        <v>563</v>
      </c>
      <c r="H522">
        <f>Constant2*Display^F522*VLOOKUP(E522,PricePoint_Factors,2)*VLOOKUP(A522,MonthFactors,2)*Trend^B522*EndDec^D522</f>
        <v>570.48625448462599</v>
      </c>
      <c r="I522">
        <f t="shared" si="25"/>
        <v>7.486254484625988</v>
      </c>
      <c r="J522">
        <f t="shared" si="26"/>
        <v>56.044006208582715</v>
      </c>
    </row>
    <row r="523" spans="1:10" x14ac:dyDescent="0.2">
      <c r="A523" s="4">
        <f t="shared" si="24"/>
        <v>6</v>
      </c>
      <c r="B523" s="4">
        <v>519</v>
      </c>
      <c r="C523" s="5">
        <v>41062</v>
      </c>
      <c r="D523" s="6">
        <v>0</v>
      </c>
      <c r="E523" s="4">
        <v>6.1</v>
      </c>
      <c r="F523" s="4">
        <v>1</v>
      </c>
      <c r="G523" s="4">
        <v>645</v>
      </c>
      <c r="H523">
        <f>Constant2*Display^F523*VLOOKUP(E523,PricePoint_Factors,2)*VLOOKUP(A523,MonthFactors,2)*Trend^B523*EndDec^D523</f>
        <v>652.01964038899939</v>
      </c>
      <c r="I523">
        <f t="shared" si="25"/>
        <v>7.0196403889993917</v>
      </c>
      <c r="J523">
        <f t="shared" si="26"/>
        <v>49.275351190871532</v>
      </c>
    </row>
    <row r="524" spans="1:10" x14ac:dyDescent="0.2">
      <c r="A524" s="4">
        <f t="shared" si="24"/>
        <v>6</v>
      </c>
      <c r="B524" s="4">
        <v>520</v>
      </c>
      <c r="C524" s="5">
        <v>41063</v>
      </c>
      <c r="D524" s="6">
        <v>0</v>
      </c>
      <c r="E524" s="4">
        <v>7.12</v>
      </c>
      <c r="F524" s="4">
        <v>1</v>
      </c>
      <c r="G524" s="4">
        <v>495</v>
      </c>
      <c r="H524">
        <f>Constant2*Display^F524*VLOOKUP(E524,PricePoint_Factors,2)*VLOOKUP(A524,MonthFactors,2)*Trend^B524*EndDec^D524</f>
        <v>484.8033111054396</v>
      </c>
      <c r="I524">
        <f t="shared" si="25"/>
        <v>-10.196688894560396</v>
      </c>
      <c r="J524">
        <f t="shared" si="26"/>
        <v>103.9724644124513</v>
      </c>
    </row>
    <row r="525" spans="1:10" x14ac:dyDescent="0.2">
      <c r="A525" s="4">
        <f t="shared" si="24"/>
        <v>6</v>
      </c>
      <c r="B525" s="4">
        <v>521</v>
      </c>
      <c r="C525" s="5">
        <v>41064</v>
      </c>
      <c r="D525" s="6">
        <v>0</v>
      </c>
      <c r="E525" s="4">
        <v>7.12</v>
      </c>
      <c r="F525" s="4">
        <v>1</v>
      </c>
      <c r="G525" s="4">
        <v>491</v>
      </c>
      <c r="H525">
        <f>Constant2*Display^F525*VLOOKUP(E525,PricePoint_Factors,2)*VLOOKUP(A525,MonthFactors,2)*Trend^B525*EndDec^D525</f>
        <v>484.87028056684574</v>
      </c>
      <c r="I525">
        <f t="shared" si="25"/>
        <v>-6.1297194331542642</v>
      </c>
      <c r="J525">
        <f t="shared" si="26"/>
        <v>37.573460329189032</v>
      </c>
    </row>
    <row r="526" spans="1:10" x14ac:dyDescent="0.2">
      <c r="A526" s="4">
        <f t="shared" si="24"/>
        <v>6</v>
      </c>
      <c r="B526" s="4">
        <v>522</v>
      </c>
      <c r="C526" s="5">
        <v>41065</v>
      </c>
      <c r="D526" s="6">
        <v>0</v>
      </c>
      <c r="E526" s="4">
        <v>6.98</v>
      </c>
      <c r="F526" s="4">
        <v>0</v>
      </c>
      <c r="G526" s="4">
        <v>583</v>
      </c>
      <c r="H526">
        <f>Constant2*Display^F526*VLOOKUP(E526,PricePoint_Factors,2)*VLOOKUP(A526,MonthFactors,2)*Trend^B526*EndDec^D526</f>
        <v>570.80154172294976</v>
      </c>
      <c r="I526">
        <f t="shared" si="25"/>
        <v>-12.198458277050236</v>
      </c>
      <c r="J526">
        <f t="shared" si="26"/>
        <v>148.8023843369354</v>
      </c>
    </row>
    <row r="527" spans="1:10" x14ac:dyDescent="0.2">
      <c r="A527" s="4">
        <f t="shared" si="24"/>
        <v>6</v>
      </c>
      <c r="B527" s="4">
        <v>523</v>
      </c>
      <c r="C527" s="5">
        <v>41066</v>
      </c>
      <c r="D527" s="6">
        <v>0</v>
      </c>
      <c r="E527" s="4">
        <v>5.95</v>
      </c>
      <c r="F527" s="4">
        <v>1</v>
      </c>
      <c r="G527" s="4">
        <v>815</v>
      </c>
      <c r="H527">
        <f>Constant2*Display^F527*VLOOKUP(E527,PricePoint_Factors,2)*VLOOKUP(A527,MonthFactors,2)*Trend^B527*EndDec^D527</f>
        <v>828.68093069147108</v>
      </c>
      <c r="I527">
        <f t="shared" si="25"/>
        <v>13.680930691471076</v>
      </c>
      <c r="J527">
        <f t="shared" si="26"/>
        <v>187.16786458483526</v>
      </c>
    </row>
    <row r="528" spans="1:10" x14ac:dyDescent="0.2">
      <c r="A528" s="4">
        <f t="shared" si="24"/>
        <v>6</v>
      </c>
      <c r="B528" s="4">
        <v>524</v>
      </c>
      <c r="C528" s="5">
        <v>41067</v>
      </c>
      <c r="D528" s="6">
        <v>0</v>
      </c>
      <c r="E528" s="4">
        <v>6.98</v>
      </c>
      <c r="F528" s="4">
        <v>0</v>
      </c>
      <c r="G528" s="4">
        <v>584</v>
      </c>
      <c r="H528">
        <f>Constant2*Display^F528*VLOOKUP(E528,PricePoint_Factors,2)*VLOOKUP(A528,MonthFactors,2)*Trend^B528*EndDec^D528</f>
        <v>570.95925067906387</v>
      </c>
      <c r="I528">
        <f t="shared" si="25"/>
        <v>-13.040749320936129</v>
      </c>
      <c r="J528">
        <f t="shared" si="26"/>
        <v>170.0611428514961</v>
      </c>
    </row>
    <row r="529" spans="1:10" x14ac:dyDescent="0.2">
      <c r="A529" s="4">
        <f t="shared" si="24"/>
        <v>6</v>
      </c>
      <c r="B529" s="4">
        <v>525</v>
      </c>
      <c r="C529" s="5">
        <v>41068</v>
      </c>
      <c r="D529" s="6">
        <v>0</v>
      </c>
      <c r="E529" s="4">
        <v>6.98</v>
      </c>
      <c r="F529" s="4">
        <v>0</v>
      </c>
      <c r="G529" s="4">
        <v>583</v>
      </c>
      <c r="H529">
        <f>Constant2*Display^F529*VLOOKUP(E529,PricePoint_Factors,2)*VLOOKUP(A529,MonthFactors,2)*Trend^B529*EndDec^D529</f>
        <v>571.03812149662406</v>
      </c>
      <c r="I529">
        <f t="shared" si="25"/>
        <v>-11.961878503375942</v>
      </c>
      <c r="J529">
        <f t="shared" si="26"/>
        <v>143.08653732952746</v>
      </c>
    </row>
    <row r="530" spans="1:10" x14ac:dyDescent="0.2">
      <c r="A530" s="4">
        <f t="shared" si="24"/>
        <v>6</v>
      </c>
      <c r="B530" s="4">
        <v>526</v>
      </c>
      <c r="C530" s="5">
        <v>41069</v>
      </c>
      <c r="D530" s="6">
        <v>0</v>
      </c>
      <c r="E530" s="4">
        <v>5.95</v>
      </c>
      <c r="F530" s="4">
        <v>0</v>
      </c>
      <c r="G530" s="4">
        <v>746</v>
      </c>
      <c r="H530">
        <f>Constant2*Display^F530*VLOOKUP(E530,PricePoint_Factors,2)*VLOOKUP(A530,MonthFactors,2)*Trend^B530*EndDec^D530</f>
        <v>751.74067429659351</v>
      </c>
      <c r="I530">
        <f t="shared" si="25"/>
        <v>5.7406742965935109</v>
      </c>
      <c r="J530">
        <f t="shared" si="26"/>
        <v>32.955341379569404</v>
      </c>
    </row>
    <row r="531" spans="1:10" x14ac:dyDescent="0.2">
      <c r="A531" s="4">
        <f t="shared" si="24"/>
        <v>6</v>
      </c>
      <c r="B531" s="4">
        <v>527</v>
      </c>
      <c r="C531" s="5">
        <v>41070</v>
      </c>
      <c r="D531" s="6">
        <v>0</v>
      </c>
      <c r="E531" s="4">
        <v>6.98</v>
      </c>
      <c r="F531" s="4">
        <v>0</v>
      </c>
      <c r="G531" s="4">
        <v>560</v>
      </c>
      <c r="H531">
        <f>Constant2*Display^F531*VLOOKUP(E531,PricePoint_Factors,2)*VLOOKUP(A531,MonthFactors,2)*Trend^B531*EndDec^D531</f>
        <v>571.19589581827472</v>
      </c>
      <c r="I531">
        <f t="shared" si="25"/>
        <v>11.195895818274721</v>
      </c>
      <c r="J531">
        <f t="shared" si="26"/>
        <v>125.34808317366138</v>
      </c>
    </row>
    <row r="532" spans="1:10" x14ac:dyDescent="0.2">
      <c r="A532" s="4">
        <f t="shared" si="24"/>
        <v>6</v>
      </c>
      <c r="B532" s="4">
        <v>528</v>
      </c>
      <c r="C532" s="5">
        <v>41071</v>
      </c>
      <c r="D532" s="6">
        <v>0</v>
      </c>
      <c r="E532" s="4">
        <v>6.2</v>
      </c>
      <c r="F532" s="4">
        <v>0</v>
      </c>
      <c r="G532" s="4">
        <v>564</v>
      </c>
      <c r="H532">
        <f>Constant2*Display^F532*VLOOKUP(E532,PricePoint_Factors,2)*VLOOKUP(A532,MonthFactors,2)*Trend^B532*EndDec^D532</f>
        <v>580.039023530598</v>
      </c>
      <c r="I532">
        <f t="shared" si="25"/>
        <v>16.039023530598001</v>
      </c>
      <c r="J532">
        <f t="shared" si="26"/>
        <v>257.25027581507635</v>
      </c>
    </row>
    <row r="533" spans="1:10" x14ac:dyDescent="0.2">
      <c r="A533" s="4">
        <f t="shared" si="24"/>
        <v>6</v>
      </c>
      <c r="B533" s="4">
        <v>529</v>
      </c>
      <c r="C533" s="5">
        <v>41072</v>
      </c>
      <c r="D533" s="6">
        <v>0</v>
      </c>
      <c r="E533" s="4">
        <v>7.52</v>
      </c>
      <c r="F533" s="4">
        <v>0</v>
      </c>
      <c r="G533" s="4">
        <v>414</v>
      </c>
      <c r="H533">
        <f>Constant2*Display^F533*VLOOKUP(E533,PricePoint_Factors,2)*VLOOKUP(A533,MonthFactors,2)*Trend^B533*EndDec^D533</f>
        <v>419.88858045309752</v>
      </c>
      <c r="I533">
        <f t="shared" si="25"/>
        <v>5.8885804530975179</v>
      </c>
      <c r="J533">
        <f t="shared" si="26"/>
        <v>34.675379752602169</v>
      </c>
    </row>
    <row r="534" spans="1:10" x14ac:dyDescent="0.2">
      <c r="A534" s="4">
        <f t="shared" si="24"/>
        <v>6</v>
      </c>
      <c r="B534" s="4">
        <v>530</v>
      </c>
      <c r="C534" s="5">
        <v>41073</v>
      </c>
      <c r="D534" s="6">
        <v>0</v>
      </c>
      <c r="E534" s="4">
        <v>7.32</v>
      </c>
      <c r="F534" s="4">
        <v>0</v>
      </c>
      <c r="G534" s="4">
        <v>422</v>
      </c>
      <c r="H534">
        <f>Constant2*Display^F534*VLOOKUP(E534,PricePoint_Factors,2)*VLOOKUP(A534,MonthFactors,2)*Trend^B534*EndDec^D534</f>
        <v>430.06800929638683</v>
      </c>
      <c r="I534">
        <f t="shared" si="25"/>
        <v>8.0680092963868333</v>
      </c>
      <c r="J534">
        <f t="shared" si="26"/>
        <v>65.092774006584364</v>
      </c>
    </row>
    <row r="535" spans="1:10" x14ac:dyDescent="0.2">
      <c r="A535" s="4">
        <f t="shared" si="24"/>
        <v>6</v>
      </c>
      <c r="B535" s="4">
        <v>531</v>
      </c>
      <c r="C535" s="5">
        <v>41074</v>
      </c>
      <c r="D535" s="6">
        <v>0</v>
      </c>
      <c r="E535" s="4">
        <v>7.32</v>
      </c>
      <c r="F535" s="4">
        <v>0</v>
      </c>
      <c r="G535" s="4">
        <v>421</v>
      </c>
      <c r="H535">
        <f>Constant2*Display^F535*VLOOKUP(E535,PricePoint_Factors,2)*VLOOKUP(A535,MonthFactors,2)*Trend^B535*EndDec^D535</f>
        <v>430.12741776635966</v>
      </c>
      <c r="I535">
        <f t="shared" si="25"/>
        <v>9.1274177663596561</v>
      </c>
      <c r="J535">
        <f t="shared" si="26"/>
        <v>83.309755081657897</v>
      </c>
    </row>
    <row r="536" spans="1:10" x14ac:dyDescent="0.2">
      <c r="A536" s="4">
        <f t="shared" si="24"/>
        <v>6</v>
      </c>
      <c r="B536" s="4">
        <v>532</v>
      </c>
      <c r="C536" s="5">
        <v>41075</v>
      </c>
      <c r="D536" s="6">
        <v>0</v>
      </c>
      <c r="E536" s="4">
        <v>6.98</v>
      </c>
      <c r="F536" s="4">
        <v>0</v>
      </c>
      <c r="G536" s="4">
        <v>580</v>
      </c>
      <c r="H536">
        <f>Constant2*Display^F536*VLOOKUP(E536,PricePoint_Factors,2)*VLOOKUP(A536,MonthFactors,2)*Trend^B536*EndDec^D536</f>
        <v>571.59052236407717</v>
      </c>
      <c r="I536">
        <f t="shared" si="25"/>
        <v>-8.4094776359228263</v>
      </c>
      <c r="J536">
        <f t="shared" si="26"/>
        <v>70.71931410908617</v>
      </c>
    </row>
    <row r="537" spans="1:10" x14ac:dyDescent="0.2">
      <c r="A537" s="4">
        <f t="shared" si="24"/>
        <v>6</v>
      </c>
      <c r="B537" s="4">
        <v>533</v>
      </c>
      <c r="C537" s="5">
        <v>41076</v>
      </c>
      <c r="D537" s="6">
        <v>0</v>
      </c>
      <c r="E537" s="4">
        <v>6.1</v>
      </c>
      <c r="F537" s="4">
        <v>0</v>
      </c>
      <c r="G537" s="4">
        <v>598</v>
      </c>
      <c r="H537">
        <f>Constant2*Display^F537*VLOOKUP(E537,PricePoint_Factors,2)*VLOOKUP(A537,MonthFactors,2)*Trend^B537*EndDec^D537</f>
        <v>592.38117895252128</v>
      </c>
      <c r="I537">
        <f t="shared" si="25"/>
        <v>-5.6188210474787184</v>
      </c>
      <c r="J537">
        <f t="shared" si="26"/>
        <v>31.571149963589843</v>
      </c>
    </row>
    <row r="538" spans="1:10" x14ac:dyDescent="0.2">
      <c r="A538" s="4">
        <f t="shared" si="24"/>
        <v>6</v>
      </c>
      <c r="B538" s="4">
        <v>534</v>
      </c>
      <c r="C538" s="5">
        <v>41077</v>
      </c>
      <c r="D538" s="6">
        <v>0</v>
      </c>
      <c r="E538" s="4">
        <v>7.12</v>
      </c>
      <c r="F538" s="4">
        <v>0</v>
      </c>
      <c r="G538" s="4">
        <v>448</v>
      </c>
      <c r="H538">
        <f>Constant2*Display^F538*VLOOKUP(E538,PricePoint_Factors,2)*VLOOKUP(A538,MonthFactors,2)*Trend^B538*EndDec^D538</f>
        <v>440.45967207581003</v>
      </c>
      <c r="I538">
        <f t="shared" si="25"/>
        <v>-7.5403279241899668</v>
      </c>
      <c r="J538">
        <f t="shared" si="26"/>
        <v>56.856545204318977</v>
      </c>
    </row>
    <row r="539" spans="1:10" x14ac:dyDescent="0.2">
      <c r="A539" s="4">
        <f t="shared" si="24"/>
        <v>6</v>
      </c>
      <c r="B539" s="4">
        <v>535</v>
      </c>
      <c r="C539" s="5">
        <v>41078</v>
      </c>
      <c r="D539" s="6">
        <v>0</v>
      </c>
      <c r="E539" s="4">
        <v>5.95</v>
      </c>
      <c r="F539" s="4">
        <v>0</v>
      </c>
      <c r="G539" s="4">
        <v>732</v>
      </c>
      <c r="H539">
        <f>Constant2*Display^F539*VLOOKUP(E539,PricePoint_Factors,2)*VLOOKUP(A539,MonthFactors,2)*Trend^B539*EndDec^D539</f>
        <v>752.67578228643947</v>
      </c>
      <c r="I539">
        <f t="shared" si="25"/>
        <v>20.675782286439471</v>
      </c>
      <c r="J539">
        <f t="shared" si="26"/>
        <v>427.48797315624421</v>
      </c>
    </row>
    <row r="540" spans="1:10" x14ac:dyDescent="0.2">
      <c r="A540" s="4">
        <f t="shared" si="24"/>
        <v>6</v>
      </c>
      <c r="B540" s="4">
        <v>536</v>
      </c>
      <c r="C540" s="5">
        <v>41079</v>
      </c>
      <c r="D540" s="6">
        <v>0</v>
      </c>
      <c r="E540" s="4">
        <v>6.98</v>
      </c>
      <c r="F540" s="4">
        <v>0</v>
      </c>
      <c r="G540" s="4">
        <v>572</v>
      </c>
      <c r="H540">
        <f>Constant2*Display^F540*VLOOKUP(E540,PricePoint_Factors,2)*VLOOKUP(A540,MonthFactors,2)*Trend^B540*EndDec^D540</f>
        <v>571.90641989154881</v>
      </c>
      <c r="I540">
        <f t="shared" si="25"/>
        <v>-9.3580108451192245E-2</v>
      </c>
      <c r="J540">
        <f t="shared" si="26"/>
        <v>8.7572366977369028E-3</v>
      </c>
    </row>
    <row r="541" spans="1:10" x14ac:dyDescent="0.2">
      <c r="A541" s="4">
        <f t="shared" si="24"/>
        <v>6</v>
      </c>
      <c r="B541" s="4">
        <v>537</v>
      </c>
      <c r="C541" s="5">
        <v>41080</v>
      </c>
      <c r="D541" s="6">
        <v>0</v>
      </c>
      <c r="E541" s="4">
        <v>7.52</v>
      </c>
      <c r="F541" s="4">
        <v>0</v>
      </c>
      <c r="G541" s="4">
        <v>425</v>
      </c>
      <c r="H541">
        <f>Constant2*Display^F541*VLOOKUP(E541,PricePoint_Factors,2)*VLOOKUP(A541,MonthFactors,2)*Trend^B541*EndDec^D541</f>
        <v>420.35282334150889</v>
      </c>
      <c r="I541">
        <f t="shared" si="25"/>
        <v>-4.6471766584911052</v>
      </c>
      <c r="J541">
        <f t="shared" si="26"/>
        <v>21.596250895224554</v>
      </c>
    </row>
    <row r="542" spans="1:10" x14ac:dyDescent="0.2">
      <c r="A542" s="4">
        <f t="shared" si="24"/>
        <v>6</v>
      </c>
      <c r="B542" s="4">
        <v>538</v>
      </c>
      <c r="C542" s="5">
        <v>41081</v>
      </c>
      <c r="D542" s="6">
        <v>0</v>
      </c>
      <c r="E542" s="4">
        <v>5.95</v>
      </c>
      <c r="F542" s="4">
        <v>0</v>
      </c>
      <c r="G542" s="4">
        <v>770</v>
      </c>
      <c r="H542">
        <f>Constant2*Display^F542*VLOOKUP(E542,PricePoint_Factors,2)*VLOOKUP(A542,MonthFactors,2)*Trend^B542*EndDec^D542</f>
        <v>752.98774336784436</v>
      </c>
      <c r="I542">
        <f t="shared" si="25"/>
        <v>-17.012256632155641</v>
      </c>
      <c r="J542">
        <f t="shared" si="26"/>
        <v>289.41687571832358</v>
      </c>
    </row>
    <row r="543" spans="1:10" x14ac:dyDescent="0.2">
      <c r="A543" s="4">
        <f t="shared" si="24"/>
        <v>6</v>
      </c>
      <c r="B543" s="4">
        <v>539</v>
      </c>
      <c r="C543" s="5">
        <v>41082</v>
      </c>
      <c r="D543" s="6">
        <v>0</v>
      </c>
      <c r="E543" s="4">
        <v>7.12</v>
      </c>
      <c r="F543" s="4">
        <v>0</v>
      </c>
      <c r="G543" s="4">
        <v>437</v>
      </c>
      <c r="H543">
        <f>Constant2*Display^F543*VLOOKUP(E543,PricePoint_Factors,2)*VLOOKUP(A543,MonthFactors,2)*Trend^B543*EndDec^D543</f>
        <v>440.76397587110864</v>
      </c>
      <c r="I543">
        <f t="shared" si="25"/>
        <v>3.7639758711086415</v>
      </c>
      <c r="J543">
        <f t="shared" si="26"/>
        <v>14.167514358288056</v>
      </c>
    </row>
    <row r="544" spans="1:10" x14ac:dyDescent="0.2">
      <c r="A544" s="4">
        <f t="shared" si="24"/>
        <v>6</v>
      </c>
      <c r="B544" s="4">
        <v>540</v>
      </c>
      <c r="C544" s="5">
        <v>41083</v>
      </c>
      <c r="D544" s="6">
        <v>0</v>
      </c>
      <c r="E544" s="4">
        <v>6.98</v>
      </c>
      <c r="F544" s="4">
        <v>0</v>
      </c>
      <c r="G544" s="4">
        <v>587</v>
      </c>
      <c r="H544">
        <f>Constant2*Display^F544*VLOOKUP(E544,PricePoint_Factors,2)*VLOOKUP(A544,MonthFactors,2)*Trend^B544*EndDec^D544</f>
        <v>572.22249200422436</v>
      </c>
      <c r="I544">
        <f t="shared" si="25"/>
        <v>-14.777507995775636</v>
      </c>
      <c r="J544">
        <f t="shared" si="26"/>
        <v>218.37474256521287</v>
      </c>
    </row>
    <row r="545" spans="1:10" x14ac:dyDescent="0.2">
      <c r="A545" s="4">
        <f t="shared" si="24"/>
        <v>6</v>
      </c>
      <c r="B545" s="4">
        <v>541</v>
      </c>
      <c r="C545" s="5">
        <v>41084</v>
      </c>
      <c r="D545" s="6">
        <v>0</v>
      </c>
      <c r="E545" s="4">
        <v>6.2</v>
      </c>
      <c r="F545" s="4">
        <v>0</v>
      </c>
      <c r="G545" s="4">
        <v>598</v>
      </c>
      <c r="H545">
        <f>Constant2*Display^F545*VLOOKUP(E545,PricePoint_Factors,2)*VLOOKUP(A545,MonthFactors,2)*Trend^B545*EndDec^D545</f>
        <v>581.08151325018071</v>
      </c>
      <c r="I545">
        <f t="shared" si="25"/>
        <v>-16.918486749819294</v>
      </c>
      <c r="J545">
        <f t="shared" si="26"/>
        <v>286.23519390381102</v>
      </c>
    </row>
    <row r="546" spans="1:10" x14ac:dyDescent="0.2">
      <c r="A546" s="4">
        <f t="shared" si="24"/>
        <v>6</v>
      </c>
      <c r="B546" s="4">
        <v>542</v>
      </c>
      <c r="C546" s="5">
        <v>41085</v>
      </c>
      <c r="D546" s="6">
        <v>0</v>
      </c>
      <c r="E546" s="4">
        <v>6.1</v>
      </c>
      <c r="F546" s="4">
        <v>1</v>
      </c>
      <c r="G546" s="4">
        <v>670</v>
      </c>
      <c r="H546">
        <f>Constant2*Display^F546*VLOOKUP(E546,PricePoint_Factors,2)*VLOOKUP(A546,MonthFactors,2)*Trend^B546*EndDec^D546</f>
        <v>654.09436182871877</v>
      </c>
      <c r="I546">
        <f t="shared" si="25"/>
        <v>-15.905638171281225</v>
      </c>
      <c r="J546">
        <f t="shared" si="26"/>
        <v>252.98932563571836</v>
      </c>
    </row>
    <row r="547" spans="1:10" x14ac:dyDescent="0.2">
      <c r="A547" s="4">
        <f t="shared" si="24"/>
        <v>6</v>
      </c>
      <c r="B547" s="4">
        <v>543</v>
      </c>
      <c r="C547" s="5">
        <v>41086</v>
      </c>
      <c r="D547" s="6">
        <v>0</v>
      </c>
      <c r="E547" s="4">
        <v>7.12</v>
      </c>
      <c r="F547" s="4">
        <v>0</v>
      </c>
      <c r="G547" s="4">
        <v>433</v>
      </c>
      <c r="H547">
        <f>Constant2*Display^F547*VLOOKUP(E547,PricePoint_Factors,2)*VLOOKUP(A547,MonthFactors,2)*Trend^B547*EndDec^D547</f>
        <v>441.00757027082051</v>
      </c>
      <c r="I547">
        <f t="shared" si="25"/>
        <v>8.0075702708205085</v>
      </c>
      <c r="J547">
        <f t="shared" si="26"/>
        <v>64.121181642128434</v>
      </c>
    </row>
    <row r="548" spans="1:10" x14ac:dyDescent="0.2">
      <c r="A548" s="4">
        <f t="shared" si="24"/>
        <v>6</v>
      </c>
      <c r="B548" s="4">
        <v>544</v>
      </c>
      <c r="C548" s="5">
        <v>41087</v>
      </c>
      <c r="D548" s="6">
        <v>0</v>
      </c>
      <c r="E548" s="4">
        <v>7.32</v>
      </c>
      <c r="F548" s="4">
        <v>1</v>
      </c>
      <c r="G548" s="4">
        <v>466</v>
      </c>
      <c r="H548">
        <f>Constant2*Display^F548*VLOOKUP(E548,PricePoint_Factors,2)*VLOOKUP(A548,MonthFactors,2)*Trend^B548*EndDec^D548</f>
        <v>475.19978266961442</v>
      </c>
      <c r="I548">
        <f t="shared" si="25"/>
        <v>9.1997826696144216</v>
      </c>
      <c r="J548">
        <f t="shared" si="26"/>
        <v>84.636001168137852</v>
      </c>
    </row>
    <row r="549" spans="1:10" x14ac:dyDescent="0.2">
      <c r="A549" s="4">
        <f t="shared" si="24"/>
        <v>6</v>
      </c>
      <c r="B549" s="4">
        <v>545</v>
      </c>
      <c r="C549" s="5">
        <v>41088</v>
      </c>
      <c r="D549" s="6">
        <v>0</v>
      </c>
      <c r="E549" s="4">
        <v>5.95</v>
      </c>
      <c r="F549" s="4">
        <v>0</v>
      </c>
      <c r="G549" s="4">
        <v>765</v>
      </c>
      <c r="H549">
        <f>Constant2*Display^F549*VLOOKUP(E549,PricePoint_Factors,2)*VLOOKUP(A549,MonthFactors,2)*Trend^B549*EndDec^D549</f>
        <v>753.7161554772282</v>
      </c>
      <c r="I549">
        <f t="shared" si="25"/>
        <v>-11.283844522771801</v>
      </c>
      <c r="J549">
        <f t="shared" si="26"/>
        <v>127.32514721408718</v>
      </c>
    </row>
    <row r="550" spans="1:10" x14ac:dyDescent="0.2">
      <c r="A550" s="4">
        <f t="shared" si="24"/>
        <v>6</v>
      </c>
      <c r="B550" s="4">
        <v>546</v>
      </c>
      <c r="C550" s="5">
        <v>41089</v>
      </c>
      <c r="D550" s="6">
        <v>0</v>
      </c>
      <c r="E550" s="4">
        <v>6.98</v>
      </c>
      <c r="F550" s="4">
        <v>1</v>
      </c>
      <c r="G550" s="4">
        <v>645</v>
      </c>
      <c r="H550">
        <f>Constant2*Display^F550*VLOOKUP(E550,PricePoint_Factors,2)*VLOOKUP(A550,MonthFactors,2)*Trend^B550*EndDec^D550</f>
        <v>631.57381189036698</v>
      </c>
      <c r="I550">
        <f t="shared" si="25"/>
        <v>-13.426188109633017</v>
      </c>
      <c r="J550">
        <f t="shared" si="26"/>
        <v>180.26252715525101</v>
      </c>
    </row>
    <row r="551" spans="1:10" x14ac:dyDescent="0.2">
      <c r="A551" s="4">
        <f t="shared" si="24"/>
        <v>6</v>
      </c>
      <c r="B551" s="4">
        <v>547</v>
      </c>
      <c r="C551" s="5">
        <v>41090</v>
      </c>
      <c r="D551" s="6">
        <v>0</v>
      </c>
      <c r="E551" s="4">
        <v>7.12</v>
      </c>
      <c r="F551" s="4">
        <v>0</v>
      </c>
      <c r="G551" s="4">
        <v>441</v>
      </c>
      <c r="H551">
        <f>Constant2*Display^F551*VLOOKUP(E551,PricePoint_Factors,2)*VLOOKUP(A551,MonthFactors,2)*Trend^B551*EndDec^D551</f>
        <v>441.25129929639763</v>
      </c>
      <c r="I551">
        <f t="shared" si="25"/>
        <v>0.25129929639763304</v>
      </c>
      <c r="J551">
        <f t="shared" si="26"/>
        <v>6.3151336369945424E-2</v>
      </c>
    </row>
    <row r="552" spans="1:10" x14ac:dyDescent="0.2">
      <c r="A552" s="4">
        <f t="shared" si="24"/>
        <v>7</v>
      </c>
      <c r="B552" s="4">
        <v>548</v>
      </c>
      <c r="C552" s="5">
        <v>41091</v>
      </c>
      <c r="D552" s="6">
        <v>0</v>
      </c>
      <c r="E552" s="4">
        <v>7.32</v>
      </c>
      <c r="F552" s="4">
        <v>0</v>
      </c>
      <c r="G552" s="4">
        <v>443</v>
      </c>
      <c r="H552">
        <f>Constant2*Display^F552*VLOOKUP(E552,PricePoint_Factors,2)*VLOOKUP(A552,MonthFactors,2)*Trend^B552*EndDec^D552</f>
        <v>431.57681772814038</v>
      </c>
      <c r="I552">
        <f t="shared" si="25"/>
        <v>-11.423182271859616</v>
      </c>
      <c r="J552">
        <f t="shared" si="26"/>
        <v>130.48909321612783</v>
      </c>
    </row>
    <row r="553" spans="1:10" x14ac:dyDescent="0.2">
      <c r="A553" s="4">
        <f t="shared" si="24"/>
        <v>7</v>
      </c>
      <c r="B553" s="4">
        <v>549</v>
      </c>
      <c r="C553" s="5">
        <v>41092</v>
      </c>
      <c r="D553" s="6">
        <v>0</v>
      </c>
      <c r="E553" s="4">
        <v>7.52</v>
      </c>
      <c r="F553" s="4">
        <v>0</v>
      </c>
      <c r="G553" s="4">
        <v>428</v>
      </c>
      <c r="H553">
        <f>Constant2*Display^F553*VLOOKUP(E553,PricePoint_Factors,2)*VLOOKUP(A553,MonthFactors,2)*Trend^B553*EndDec^D553</f>
        <v>421.47809601510801</v>
      </c>
      <c r="I553">
        <f t="shared" si="25"/>
        <v>-6.521903984891992</v>
      </c>
      <c r="J553">
        <f t="shared" si="26"/>
        <v>42.535231588150047</v>
      </c>
    </row>
    <row r="554" spans="1:10" x14ac:dyDescent="0.2">
      <c r="A554" s="4">
        <f t="shared" si="24"/>
        <v>7</v>
      </c>
      <c r="B554" s="4">
        <v>550</v>
      </c>
      <c r="C554" s="5">
        <v>41093</v>
      </c>
      <c r="D554" s="6">
        <v>0</v>
      </c>
      <c r="E554" s="4">
        <v>7.32</v>
      </c>
      <c r="F554" s="4">
        <v>0</v>
      </c>
      <c r="G554" s="4">
        <v>420</v>
      </c>
      <c r="H554">
        <f>Constant2*Display^F554*VLOOKUP(E554,PricePoint_Factors,2)*VLOOKUP(A554,MonthFactors,2)*Trend^B554*EndDec^D554</f>
        <v>431.69605974910894</v>
      </c>
      <c r="I554">
        <f t="shared" si="25"/>
        <v>11.69605974910894</v>
      </c>
      <c r="J554">
        <f t="shared" si="26"/>
        <v>136.7978136547263</v>
      </c>
    </row>
    <row r="555" spans="1:10" x14ac:dyDescent="0.2">
      <c r="A555" s="4">
        <f t="shared" si="24"/>
        <v>7</v>
      </c>
      <c r="B555" s="4">
        <v>551</v>
      </c>
      <c r="C555" s="5">
        <v>41094</v>
      </c>
      <c r="D555" s="6">
        <v>0</v>
      </c>
      <c r="E555" s="4">
        <v>7.12</v>
      </c>
      <c r="F555" s="4">
        <v>0</v>
      </c>
      <c r="G555" s="4">
        <v>449</v>
      </c>
      <c r="H555">
        <f>Constant2*Display^F555*VLOOKUP(E555,PricePoint_Factors,2)*VLOOKUP(A555,MonthFactors,2)*Trend^B555*EndDec^D555</f>
        <v>441.94388862538005</v>
      </c>
      <c r="I555">
        <f t="shared" si="25"/>
        <v>-7.0561113746199453</v>
      </c>
      <c r="J555">
        <f t="shared" si="26"/>
        <v>49.788707731040972</v>
      </c>
    </row>
    <row r="556" spans="1:10" x14ac:dyDescent="0.2">
      <c r="A556" s="4">
        <f t="shared" si="24"/>
        <v>7</v>
      </c>
      <c r="B556" s="4">
        <v>552</v>
      </c>
      <c r="C556" s="5">
        <v>41095</v>
      </c>
      <c r="D556" s="6">
        <v>0</v>
      </c>
      <c r="E556" s="4">
        <v>7.12</v>
      </c>
      <c r="F556" s="4">
        <v>0</v>
      </c>
      <c r="G556" s="4">
        <v>454</v>
      </c>
      <c r="H556">
        <f>Constant2*Display^F556*VLOOKUP(E556,PricePoint_Factors,2)*VLOOKUP(A556,MonthFactors,2)*Trend^B556*EndDec^D556</f>
        <v>442.00493759826247</v>
      </c>
      <c r="I556">
        <f t="shared" si="25"/>
        <v>-11.995062401737528</v>
      </c>
      <c r="J556">
        <f t="shared" si="26"/>
        <v>143.88152202157727</v>
      </c>
    </row>
    <row r="557" spans="1:10" x14ac:dyDescent="0.2">
      <c r="A557" s="4">
        <f t="shared" si="24"/>
        <v>7</v>
      </c>
      <c r="B557" s="4">
        <v>553</v>
      </c>
      <c r="C557" s="5">
        <v>41096</v>
      </c>
      <c r="D557" s="6">
        <v>0</v>
      </c>
      <c r="E557" s="4">
        <v>6.98</v>
      </c>
      <c r="F557" s="4">
        <v>0</v>
      </c>
      <c r="G557" s="4">
        <v>583</v>
      </c>
      <c r="H557">
        <f>Constant2*Display^F557*VLOOKUP(E557,PricePoint_Factors,2)*VLOOKUP(A557,MonthFactors,2)*Trend^B557*EndDec^D557</f>
        <v>573.8335724256458</v>
      </c>
      <c r="I557">
        <f t="shared" si="25"/>
        <v>-9.1664275743542021</v>
      </c>
      <c r="J557">
        <f t="shared" si="26"/>
        <v>84.023394475881062</v>
      </c>
    </row>
    <row r="558" spans="1:10" x14ac:dyDescent="0.2">
      <c r="A558" s="4">
        <f t="shared" si="24"/>
        <v>7</v>
      </c>
      <c r="B558" s="4">
        <v>554</v>
      </c>
      <c r="C558" s="5">
        <v>41097</v>
      </c>
      <c r="D558" s="6">
        <v>0</v>
      </c>
      <c r="E558" s="4">
        <v>6.1</v>
      </c>
      <c r="F558" s="4">
        <v>0</v>
      </c>
      <c r="G558" s="4">
        <v>584</v>
      </c>
      <c r="H558">
        <f>Constant2*Display^F558*VLOOKUP(E558,PricePoint_Factors,2)*VLOOKUP(A558,MonthFactors,2)*Trend^B558*EndDec^D558</f>
        <v>594.7058162373138</v>
      </c>
      <c r="I558">
        <f t="shared" si="25"/>
        <v>10.705816237313798</v>
      </c>
      <c r="J558">
        <f t="shared" si="26"/>
        <v>114.61450130713176</v>
      </c>
    </row>
    <row r="559" spans="1:10" x14ac:dyDescent="0.2">
      <c r="A559" s="4">
        <f t="shared" si="24"/>
        <v>7</v>
      </c>
      <c r="B559" s="4">
        <v>555</v>
      </c>
      <c r="C559" s="5">
        <v>41098</v>
      </c>
      <c r="D559" s="6">
        <v>0</v>
      </c>
      <c r="E559" s="4">
        <v>6.98</v>
      </c>
      <c r="F559" s="4">
        <v>0</v>
      </c>
      <c r="G559" s="4">
        <v>588</v>
      </c>
      <c r="H559">
        <f>Constant2*Display^F559*VLOOKUP(E559,PricePoint_Factors,2)*VLOOKUP(A559,MonthFactors,2)*Trend^B559*EndDec^D559</f>
        <v>573.9921191131989</v>
      </c>
      <c r="I559">
        <f t="shared" si="25"/>
        <v>-14.007880886801104</v>
      </c>
      <c r="J559">
        <f t="shared" si="26"/>
        <v>196.22072693880767</v>
      </c>
    </row>
    <row r="560" spans="1:10" x14ac:dyDescent="0.2">
      <c r="A560" s="4">
        <f t="shared" si="24"/>
        <v>7</v>
      </c>
      <c r="B560" s="4">
        <v>556</v>
      </c>
      <c r="C560" s="5">
        <v>41099</v>
      </c>
      <c r="D560" s="6">
        <v>0</v>
      </c>
      <c r="E560" s="4">
        <v>6.1</v>
      </c>
      <c r="F560" s="4">
        <v>0</v>
      </c>
      <c r="G560" s="4">
        <v>596</v>
      </c>
      <c r="H560">
        <f>Constant2*Display^F560*VLOOKUP(E560,PricePoint_Factors,2)*VLOOKUP(A560,MonthFactors,2)*Trend^B560*EndDec^D560</f>
        <v>594.87012979748852</v>
      </c>
      <c r="I560">
        <f t="shared" si="25"/>
        <v>-1.1298702025114835</v>
      </c>
      <c r="J560">
        <f t="shared" si="26"/>
        <v>1.2766066745233409</v>
      </c>
    </row>
    <row r="561" spans="1:10" x14ac:dyDescent="0.2">
      <c r="A561" s="4">
        <f t="shared" si="24"/>
        <v>7</v>
      </c>
      <c r="B561" s="4">
        <v>557</v>
      </c>
      <c r="C561" s="5">
        <v>41100</v>
      </c>
      <c r="D561" s="6">
        <v>0</v>
      </c>
      <c r="E561" s="4">
        <v>7.52</v>
      </c>
      <c r="F561" s="4">
        <v>0</v>
      </c>
      <c r="G561" s="4">
        <v>430</v>
      </c>
      <c r="H561">
        <f>Constant2*Display^F561*VLOOKUP(E561,PricePoint_Factors,2)*VLOOKUP(A561,MonthFactors,2)*Trend^B561*EndDec^D561</f>
        <v>421.94409632520234</v>
      </c>
      <c r="I561">
        <f t="shared" si="25"/>
        <v>-8.055903674797662</v>
      </c>
      <c r="J561">
        <f t="shared" si="26"/>
        <v>64.89758401761847</v>
      </c>
    </row>
    <row r="562" spans="1:10" x14ac:dyDescent="0.2">
      <c r="A562" s="4">
        <f t="shared" si="24"/>
        <v>7</v>
      </c>
      <c r="B562" s="4">
        <v>558</v>
      </c>
      <c r="C562" s="5">
        <v>41101</v>
      </c>
      <c r="D562" s="6">
        <v>0</v>
      </c>
      <c r="E562" s="4">
        <v>6.98</v>
      </c>
      <c r="F562" s="4">
        <v>0</v>
      </c>
      <c r="G562" s="4">
        <v>575</v>
      </c>
      <c r="H562">
        <f>Constant2*Display^F562*VLOOKUP(E562,PricePoint_Factors,2)*VLOOKUP(A562,MonthFactors,2)*Trend^B562*EndDec^D562</f>
        <v>574.23002128357609</v>
      </c>
      <c r="I562">
        <f t="shared" si="25"/>
        <v>-0.76997871642390692</v>
      </c>
      <c r="J562">
        <f t="shared" si="26"/>
        <v>0.59286722374580725</v>
      </c>
    </row>
    <row r="563" spans="1:10" x14ac:dyDescent="0.2">
      <c r="A563" s="4">
        <f t="shared" si="24"/>
        <v>7</v>
      </c>
      <c r="B563" s="4">
        <v>559</v>
      </c>
      <c r="C563" s="5">
        <v>41102</v>
      </c>
      <c r="D563" s="6">
        <v>0</v>
      </c>
      <c r="E563" s="4">
        <v>6.98</v>
      </c>
      <c r="F563" s="4">
        <v>0</v>
      </c>
      <c r="G563" s="4">
        <v>585</v>
      </c>
      <c r="H563">
        <f>Constant2*Display^F563*VLOOKUP(E563,PricePoint_Factors,2)*VLOOKUP(A563,MonthFactors,2)*Trend^B563*EndDec^D563</f>
        <v>574.30934391683286</v>
      </c>
      <c r="I563">
        <f t="shared" si="25"/>
        <v>-10.690656083167141</v>
      </c>
      <c r="J563">
        <f t="shared" si="26"/>
        <v>114.29012748855861</v>
      </c>
    </row>
    <row r="564" spans="1:10" x14ac:dyDescent="0.2">
      <c r="A564" s="4">
        <f t="shared" si="24"/>
        <v>7</v>
      </c>
      <c r="B564" s="4">
        <v>560</v>
      </c>
      <c r="C564" s="5">
        <v>41103</v>
      </c>
      <c r="D564" s="6">
        <v>0</v>
      </c>
      <c r="E564" s="4">
        <v>6.2</v>
      </c>
      <c r="F564" s="4">
        <v>0</v>
      </c>
      <c r="G564" s="4">
        <v>576</v>
      </c>
      <c r="H564">
        <f>Constant2*Display^F564*VLOOKUP(E564,PricePoint_Factors,2)*VLOOKUP(A564,MonthFactors,2)*Trend^B564*EndDec^D564</f>
        <v>583.20067333957275</v>
      </c>
      <c r="I564">
        <f t="shared" si="25"/>
        <v>7.2006733395727451</v>
      </c>
      <c r="J564">
        <f t="shared" si="26"/>
        <v>51.849696543233712</v>
      </c>
    </row>
    <row r="565" spans="1:10" x14ac:dyDescent="0.2">
      <c r="A565" s="4">
        <f t="shared" si="24"/>
        <v>7</v>
      </c>
      <c r="B565" s="4">
        <v>561</v>
      </c>
      <c r="C565" s="5">
        <v>41104</v>
      </c>
      <c r="D565" s="6">
        <v>0</v>
      </c>
      <c r="E565" s="4">
        <v>6.98</v>
      </c>
      <c r="F565" s="4">
        <v>0</v>
      </c>
      <c r="G565" s="4">
        <v>573</v>
      </c>
      <c r="H565">
        <f>Constant2*Display^F565*VLOOKUP(E565,PricePoint_Factors,2)*VLOOKUP(A565,MonthFactors,2)*Trend^B565*EndDec^D565</f>
        <v>574.46802205712379</v>
      </c>
      <c r="I565">
        <f t="shared" si="25"/>
        <v>1.4680220571237896</v>
      </c>
      <c r="J565">
        <f t="shared" si="26"/>
        <v>2.1550887602019633</v>
      </c>
    </row>
    <row r="566" spans="1:10" x14ac:dyDescent="0.2">
      <c r="A566" s="4">
        <f t="shared" si="24"/>
        <v>7</v>
      </c>
      <c r="B566" s="4">
        <v>562</v>
      </c>
      <c r="C566" s="5">
        <v>41105</v>
      </c>
      <c r="D566" s="6">
        <v>0</v>
      </c>
      <c r="E566" s="4">
        <v>6.98</v>
      </c>
      <c r="F566" s="4">
        <v>1</v>
      </c>
      <c r="G566" s="4">
        <v>628</v>
      </c>
      <c r="H566">
        <f>Constant2*Display^F566*VLOOKUP(E566,PricePoint_Factors,2)*VLOOKUP(A566,MonthFactors,2)*Trend^B566*EndDec^D566</f>
        <v>633.61449973029937</v>
      </c>
      <c r="I566">
        <f t="shared" si="25"/>
        <v>5.6144997302993715</v>
      </c>
      <c r="J566">
        <f t="shared" si="26"/>
        <v>31.522607221531715</v>
      </c>
    </row>
    <row r="567" spans="1:10" x14ac:dyDescent="0.2">
      <c r="A567" s="4">
        <f t="shared" si="24"/>
        <v>7</v>
      </c>
      <c r="B567" s="4">
        <v>563</v>
      </c>
      <c r="C567" s="5">
        <v>41106</v>
      </c>
      <c r="D567" s="6">
        <v>0</v>
      </c>
      <c r="E567" s="4">
        <v>5.95</v>
      </c>
      <c r="F567" s="4">
        <v>0</v>
      </c>
      <c r="G567" s="4">
        <v>761</v>
      </c>
      <c r="H567">
        <f>Constant2*Display^F567*VLOOKUP(E567,PricePoint_Factors,2)*VLOOKUP(A567,MonthFactors,2)*Trend^B567*EndDec^D567</f>
        <v>756.36041932841204</v>
      </c>
      <c r="I567">
        <f t="shared" si="25"/>
        <v>-4.6395806715879644</v>
      </c>
      <c r="J567">
        <f t="shared" si="26"/>
        <v>21.525708808172627</v>
      </c>
    </row>
    <row r="568" spans="1:10" x14ac:dyDescent="0.2">
      <c r="A568" s="4">
        <f t="shared" si="24"/>
        <v>7</v>
      </c>
      <c r="B568" s="4">
        <v>564</v>
      </c>
      <c r="C568" s="5">
        <v>41107</v>
      </c>
      <c r="D568" s="6">
        <v>0</v>
      </c>
      <c r="E568" s="4">
        <v>6.2</v>
      </c>
      <c r="F568" s="4">
        <v>1</v>
      </c>
      <c r="G568" s="4">
        <v>656</v>
      </c>
      <c r="H568">
        <f>Constant2*Display^F568*VLOOKUP(E568,PricePoint_Factors,2)*VLOOKUP(A568,MonthFactors,2)*Trend^B568*EndDec^D568</f>
        <v>643.51285927968252</v>
      </c>
      <c r="I568">
        <f t="shared" si="25"/>
        <v>-12.487140720317484</v>
      </c>
      <c r="J568">
        <f t="shared" si="26"/>
        <v>155.92868336901105</v>
      </c>
    </row>
    <row r="569" spans="1:10" x14ac:dyDescent="0.2">
      <c r="A569" s="4">
        <f t="shared" si="24"/>
        <v>7</v>
      </c>
      <c r="B569" s="4">
        <v>565</v>
      </c>
      <c r="C569" s="5">
        <v>41108</v>
      </c>
      <c r="D569" s="6">
        <v>0</v>
      </c>
      <c r="E569" s="4">
        <v>5.95</v>
      </c>
      <c r="F569" s="4">
        <v>0</v>
      </c>
      <c r="G569" s="4">
        <v>749</v>
      </c>
      <c r="H569">
        <f>Constant2*Display^F569*VLOOKUP(E569,PricePoint_Factors,2)*VLOOKUP(A569,MonthFactors,2)*Trend^B569*EndDec^D569</f>
        <v>756.56939706140531</v>
      </c>
      <c r="I569">
        <f t="shared" si="25"/>
        <v>7.5693970614053114</v>
      </c>
      <c r="J569">
        <f t="shared" si="26"/>
        <v>57.295771873211365</v>
      </c>
    </row>
    <row r="570" spans="1:10" x14ac:dyDescent="0.2">
      <c r="A570" s="4">
        <f t="shared" si="24"/>
        <v>7</v>
      </c>
      <c r="B570" s="4">
        <v>566</v>
      </c>
      <c r="C570" s="5">
        <v>41109</v>
      </c>
      <c r="D570" s="6">
        <v>0</v>
      </c>
      <c r="E570" s="4">
        <v>6.2</v>
      </c>
      <c r="F570" s="4">
        <v>0</v>
      </c>
      <c r="G570" s="4">
        <v>570</v>
      </c>
      <c r="H570">
        <f>Constant2*Display^F570*VLOOKUP(E570,PricePoint_Factors,2)*VLOOKUP(A570,MonthFactors,2)*Trend^B570*EndDec^D570</f>
        <v>583.68421119331538</v>
      </c>
      <c r="I570">
        <f t="shared" si="25"/>
        <v>13.684211193315377</v>
      </c>
      <c r="J570">
        <f t="shared" si="26"/>
        <v>187.25763598325787</v>
      </c>
    </row>
    <row r="571" spans="1:10" x14ac:dyDescent="0.2">
      <c r="A571" s="4">
        <f t="shared" si="24"/>
        <v>7</v>
      </c>
      <c r="B571" s="4">
        <v>567</v>
      </c>
      <c r="C571" s="5">
        <v>41110</v>
      </c>
      <c r="D571" s="6">
        <v>0</v>
      </c>
      <c r="E571" s="4">
        <v>7.52</v>
      </c>
      <c r="F571" s="4">
        <v>0</v>
      </c>
      <c r="G571" s="4">
        <v>411</v>
      </c>
      <c r="H571">
        <f>Constant2*Display^F571*VLOOKUP(E571,PricePoint_Factors,2)*VLOOKUP(A571,MonthFactors,2)*Trend^B571*EndDec^D571</f>
        <v>422.52732131550914</v>
      </c>
      <c r="I571">
        <f t="shared" si="25"/>
        <v>11.527321315509141</v>
      </c>
      <c r="J571">
        <f t="shared" si="26"/>
        <v>132.87913671099139</v>
      </c>
    </row>
    <row r="572" spans="1:10" x14ac:dyDescent="0.2">
      <c r="A572" s="4">
        <f t="shared" si="24"/>
        <v>7</v>
      </c>
      <c r="B572" s="4">
        <v>568</v>
      </c>
      <c r="C572" s="5">
        <v>41111</v>
      </c>
      <c r="D572" s="6">
        <v>0</v>
      </c>
      <c r="E572" s="4">
        <v>6.98</v>
      </c>
      <c r="F572" s="4">
        <v>0</v>
      </c>
      <c r="G572" s="4">
        <v>576</v>
      </c>
      <c r="H572">
        <f>Constant2*Display^F572*VLOOKUP(E572,PricePoint_Factors,2)*VLOOKUP(A572,MonthFactors,2)*Trend^B572*EndDec^D572</f>
        <v>575.02374088177385</v>
      </c>
      <c r="I572">
        <f t="shared" si="25"/>
        <v>-0.97625911822615308</v>
      </c>
      <c r="J572">
        <f t="shared" si="26"/>
        <v>0.9530818659197059</v>
      </c>
    </row>
    <row r="573" spans="1:10" x14ac:dyDescent="0.2">
      <c r="A573" s="4">
        <f t="shared" si="24"/>
        <v>7</v>
      </c>
      <c r="B573" s="4">
        <v>569</v>
      </c>
      <c r="C573" s="5">
        <v>41112</v>
      </c>
      <c r="D573" s="6">
        <v>0</v>
      </c>
      <c r="E573" s="4">
        <v>5.95</v>
      </c>
      <c r="F573" s="4">
        <v>0</v>
      </c>
      <c r="G573" s="4">
        <v>751</v>
      </c>
      <c r="H573">
        <f>Constant2*Display^F573*VLOOKUP(E573,PricePoint_Factors,2)*VLOOKUP(A573,MonthFactors,2)*Trend^B573*EndDec^D573</f>
        <v>756.98752576113236</v>
      </c>
      <c r="I573">
        <f t="shared" si="25"/>
        <v>5.9875257611323605</v>
      </c>
      <c r="J573">
        <f t="shared" si="26"/>
        <v>35.85046474022365</v>
      </c>
    </row>
    <row r="574" spans="1:10" x14ac:dyDescent="0.2">
      <c r="A574" s="4">
        <f t="shared" si="24"/>
        <v>7</v>
      </c>
      <c r="B574" s="4">
        <v>570</v>
      </c>
      <c r="C574" s="5">
        <v>41113</v>
      </c>
      <c r="D574" s="6">
        <v>0</v>
      </c>
      <c r="E574" s="4">
        <v>6.98</v>
      </c>
      <c r="F574" s="4">
        <v>0</v>
      </c>
      <c r="G574" s="4">
        <v>584</v>
      </c>
      <c r="H574">
        <f>Constant2*Display^F574*VLOOKUP(E574,PricePoint_Factors,2)*VLOOKUP(A574,MonthFactors,2)*Trend^B574*EndDec^D574</f>
        <v>575.18261640555284</v>
      </c>
      <c r="I574">
        <f t="shared" si="25"/>
        <v>-8.8173835944471648</v>
      </c>
      <c r="J574">
        <f t="shared" si="26"/>
        <v>77.746253451626004</v>
      </c>
    </row>
    <row r="575" spans="1:10" x14ac:dyDescent="0.2">
      <c r="A575" s="4">
        <f t="shared" si="24"/>
        <v>7</v>
      </c>
      <c r="B575" s="4">
        <v>571</v>
      </c>
      <c r="C575" s="5">
        <v>41114</v>
      </c>
      <c r="D575" s="6">
        <v>0</v>
      </c>
      <c r="E575" s="4">
        <v>7.52</v>
      </c>
      <c r="F575" s="4">
        <v>0</v>
      </c>
      <c r="G575" s="4">
        <v>432</v>
      </c>
      <c r="H575">
        <f>Constant2*Display^F575*VLOOKUP(E575,PricePoint_Factors,2)*VLOOKUP(A575,MonthFactors,2)*Trend^B575*EndDec^D575</f>
        <v>422.76083697203336</v>
      </c>
      <c r="I575">
        <f t="shared" si="25"/>
        <v>-9.2391630279666401</v>
      </c>
      <c r="J575">
        <f t="shared" si="26"/>
        <v>85.362133457345692</v>
      </c>
    </row>
    <row r="576" spans="1:10" x14ac:dyDescent="0.2">
      <c r="A576" s="4">
        <f t="shared" si="24"/>
        <v>7</v>
      </c>
      <c r="B576" s="4">
        <v>572</v>
      </c>
      <c r="C576" s="5">
        <v>41115</v>
      </c>
      <c r="D576" s="6">
        <v>0</v>
      </c>
      <c r="E576" s="4">
        <v>5.95</v>
      </c>
      <c r="F576" s="4">
        <v>0</v>
      </c>
      <c r="G576" s="4">
        <v>778</v>
      </c>
      <c r="H576">
        <f>Constant2*Display^F576*VLOOKUP(E576,PricePoint_Factors,2)*VLOOKUP(A576,MonthFactors,2)*Trend^B576*EndDec^D576</f>
        <v>757.30127392827683</v>
      </c>
      <c r="I576">
        <f t="shared" si="25"/>
        <v>-20.698726071723172</v>
      </c>
      <c r="J576">
        <f t="shared" si="26"/>
        <v>428.43726099223255</v>
      </c>
    </row>
    <row r="577" spans="1:10" x14ac:dyDescent="0.2">
      <c r="A577" s="4">
        <f t="shared" si="24"/>
        <v>7</v>
      </c>
      <c r="B577" s="4">
        <v>573</v>
      </c>
      <c r="C577" s="5">
        <v>41116</v>
      </c>
      <c r="D577" s="6">
        <v>0</v>
      </c>
      <c r="E577" s="4">
        <v>6.2</v>
      </c>
      <c r="F577" s="4">
        <v>0</v>
      </c>
      <c r="G577" s="4">
        <v>590</v>
      </c>
      <c r="H577">
        <f>Constant2*Display^F577*VLOOKUP(E577,PricePoint_Factors,2)*VLOOKUP(A577,MonthFactors,2)*Trend^B577*EndDec^D577</f>
        <v>584.24884541377116</v>
      </c>
      <c r="I577">
        <f t="shared" si="25"/>
        <v>-5.7511545862288358</v>
      </c>
      <c r="J577">
        <f t="shared" si="26"/>
        <v>33.075779074700975</v>
      </c>
    </row>
    <row r="578" spans="1:10" x14ac:dyDescent="0.2">
      <c r="A578" s="4">
        <f t="shared" si="24"/>
        <v>7</v>
      </c>
      <c r="B578" s="4">
        <v>574</v>
      </c>
      <c r="C578" s="5">
        <v>41117</v>
      </c>
      <c r="D578" s="6">
        <v>0</v>
      </c>
      <c r="E578" s="4">
        <v>7.32</v>
      </c>
      <c r="F578" s="4">
        <v>0</v>
      </c>
      <c r="G578" s="4">
        <v>428</v>
      </c>
      <c r="H578">
        <f>Constant2*Display^F578*VLOOKUP(E578,PricePoint_Factors,2)*VLOOKUP(A578,MonthFactors,2)*Trend^B578*EndDec^D578</f>
        <v>433.12953638120956</v>
      </c>
      <c r="I578">
        <f t="shared" si="25"/>
        <v>5.1295363812095616</v>
      </c>
      <c r="J578">
        <f t="shared" si="26"/>
        <v>26.312143486152486</v>
      </c>
    </row>
    <row r="579" spans="1:10" x14ac:dyDescent="0.2">
      <c r="A579" s="4">
        <f t="shared" si="24"/>
        <v>7</v>
      </c>
      <c r="B579" s="4">
        <v>575</v>
      </c>
      <c r="C579" s="5">
        <v>41118</v>
      </c>
      <c r="D579" s="6">
        <v>0</v>
      </c>
      <c r="E579" s="4">
        <v>5.95</v>
      </c>
      <c r="F579" s="4">
        <v>0</v>
      </c>
      <c r="G579" s="4">
        <v>751</v>
      </c>
      <c r="H579">
        <f>Constant2*Display^F579*VLOOKUP(E579,PricePoint_Factors,2)*VLOOKUP(A579,MonthFactors,2)*Trend^B579*EndDec^D579</f>
        <v>757.61515213443624</v>
      </c>
      <c r="I579">
        <f t="shared" si="25"/>
        <v>6.6151521344362436</v>
      </c>
      <c r="J579">
        <f t="shared" si="26"/>
        <v>43.760237761736391</v>
      </c>
    </row>
    <row r="580" spans="1:10" x14ac:dyDescent="0.2">
      <c r="A580" s="4">
        <f t="shared" si="24"/>
        <v>7</v>
      </c>
      <c r="B580" s="4">
        <v>576</v>
      </c>
      <c r="C580" s="5">
        <v>41119</v>
      </c>
      <c r="D580" s="6">
        <v>0</v>
      </c>
      <c r="E580" s="4">
        <v>6.98</v>
      </c>
      <c r="F580" s="4">
        <v>0</v>
      </c>
      <c r="G580" s="4">
        <v>590</v>
      </c>
      <c r="H580">
        <f>Constant2*Display^F580*VLOOKUP(E580,PricePoint_Factors,2)*VLOOKUP(A580,MonthFactors,2)*Trend^B580*EndDec^D580</f>
        <v>575.65950640338906</v>
      </c>
      <c r="I580">
        <f t="shared" si="25"/>
        <v>-14.340493596610941</v>
      </c>
      <c r="J580">
        <f t="shared" si="26"/>
        <v>205.6497565944394</v>
      </c>
    </row>
    <row r="581" spans="1:10" x14ac:dyDescent="0.2">
      <c r="A581" s="4">
        <f t="shared" si="24"/>
        <v>7</v>
      </c>
      <c r="B581" s="4">
        <v>577</v>
      </c>
      <c r="C581" s="5">
        <v>41120</v>
      </c>
      <c r="D581" s="6">
        <v>0</v>
      </c>
      <c r="E581" s="4">
        <v>6.98</v>
      </c>
      <c r="F581" s="4">
        <v>0</v>
      </c>
      <c r="G581" s="4">
        <v>582</v>
      </c>
      <c r="H581">
        <f>Constant2*Display^F581*VLOOKUP(E581,PricePoint_Factors,2)*VLOOKUP(A581,MonthFactors,2)*Trend^B581*EndDec^D581</f>
        <v>575.7390265019817</v>
      </c>
      <c r="I581">
        <f t="shared" si="25"/>
        <v>-6.2609734980183021</v>
      </c>
      <c r="J581">
        <f t="shared" si="26"/>
        <v>39.199789142887532</v>
      </c>
    </row>
    <row r="582" spans="1:10" x14ac:dyDescent="0.2">
      <c r="A582" s="4">
        <f t="shared" ref="A582:A645" si="27">MONTH(C582)</f>
        <v>7</v>
      </c>
      <c r="B582" s="4">
        <v>578</v>
      </c>
      <c r="C582" s="5">
        <v>41121</v>
      </c>
      <c r="D582" s="6">
        <v>0</v>
      </c>
      <c r="E582" s="4">
        <v>6.98</v>
      </c>
      <c r="F582" s="4">
        <v>0</v>
      </c>
      <c r="G582" s="4">
        <v>565</v>
      </c>
      <c r="H582">
        <f>Constant2*Display^F582*VLOOKUP(E582,PricePoint_Factors,2)*VLOOKUP(A582,MonthFactors,2)*Trend^B582*EndDec^D582</f>
        <v>575.81855758527252</v>
      </c>
      <c r="I582">
        <f t="shared" ref="I582:I645" si="28">H582-G582</f>
        <v>10.818557585272515</v>
      </c>
      <c r="J582">
        <f t="shared" ref="J582:J645" si="29">I582^2</f>
        <v>117.04118822585747</v>
      </c>
    </row>
    <row r="583" spans="1:10" x14ac:dyDescent="0.2">
      <c r="A583" s="4">
        <f t="shared" si="27"/>
        <v>8</v>
      </c>
      <c r="B583" s="4">
        <v>579</v>
      </c>
      <c r="C583" s="5">
        <v>41122</v>
      </c>
      <c r="D583" s="6">
        <v>0</v>
      </c>
      <c r="E583" s="4">
        <v>6.98</v>
      </c>
      <c r="F583" s="4">
        <v>1</v>
      </c>
      <c r="G583" s="4">
        <v>643</v>
      </c>
      <c r="H583">
        <f>Constant2*Display^F583*VLOOKUP(E583,PricePoint_Factors,2)*VLOOKUP(A583,MonthFactors,2)*Trend^B583*EndDec^D583</f>
        <v>635.77506648682731</v>
      </c>
      <c r="I583">
        <f t="shared" si="28"/>
        <v>-7.2249335131726866</v>
      </c>
      <c r="J583">
        <f t="shared" si="29"/>
        <v>52.199664269765819</v>
      </c>
    </row>
    <row r="584" spans="1:10" x14ac:dyDescent="0.2">
      <c r="A584" s="4">
        <f t="shared" si="27"/>
        <v>8</v>
      </c>
      <c r="B584" s="4">
        <v>580</v>
      </c>
      <c r="C584" s="5">
        <v>41123</v>
      </c>
      <c r="D584" s="6">
        <v>0</v>
      </c>
      <c r="E584" s="4">
        <v>7.12</v>
      </c>
      <c r="F584" s="4">
        <v>0</v>
      </c>
      <c r="G584" s="4">
        <v>438</v>
      </c>
      <c r="H584">
        <f>Constant2*Display^F584*VLOOKUP(E584,PricePoint_Factors,2)*VLOOKUP(A584,MonthFactors,2)*Trend^B584*EndDec^D584</f>
        <v>444.18652082468481</v>
      </c>
      <c r="I584">
        <f t="shared" si="28"/>
        <v>6.1865208246848056</v>
      </c>
      <c r="J584">
        <f t="shared" si="29"/>
        <v>38.273039914258767</v>
      </c>
    </row>
    <row r="585" spans="1:10" x14ac:dyDescent="0.2">
      <c r="A585" s="4">
        <f t="shared" si="27"/>
        <v>8</v>
      </c>
      <c r="B585" s="4">
        <v>581</v>
      </c>
      <c r="C585" s="5">
        <v>41124</v>
      </c>
      <c r="D585" s="6">
        <v>0</v>
      </c>
      <c r="E585" s="4">
        <v>7.52</v>
      </c>
      <c r="F585" s="4">
        <v>0</v>
      </c>
      <c r="G585" s="4">
        <v>432</v>
      </c>
      <c r="H585">
        <f>Constant2*Display^F585*VLOOKUP(E585,PricePoint_Factors,2)*VLOOKUP(A585,MonthFactors,2)*Trend^B585*EndDec^D585</f>
        <v>423.79245134137147</v>
      </c>
      <c r="I585">
        <f t="shared" si="28"/>
        <v>-8.2075486586285251</v>
      </c>
      <c r="J585">
        <f t="shared" si="29"/>
        <v>67.363854983754905</v>
      </c>
    </row>
    <row r="586" spans="1:10" x14ac:dyDescent="0.2">
      <c r="A586" s="4">
        <f t="shared" si="27"/>
        <v>8</v>
      </c>
      <c r="B586" s="4">
        <v>582</v>
      </c>
      <c r="C586" s="5">
        <v>41125</v>
      </c>
      <c r="D586" s="6">
        <v>0</v>
      </c>
      <c r="E586" s="4">
        <v>7.52</v>
      </c>
      <c r="F586" s="4">
        <v>0</v>
      </c>
      <c r="G586" s="4">
        <v>422</v>
      </c>
      <c r="H586">
        <f>Constant2*Display^F586*VLOOKUP(E586,PricePoint_Factors,2)*VLOOKUP(A586,MonthFactors,2)*Trend^B586*EndDec^D586</f>
        <v>423.85099292218189</v>
      </c>
      <c r="I586">
        <f t="shared" si="28"/>
        <v>1.8509929221818879</v>
      </c>
      <c r="J586">
        <f t="shared" si="29"/>
        <v>3.4261747979674446</v>
      </c>
    </row>
    <row r="587" spans="1:10" x14ac:dyDescent="0.2">
      <c r="A587" s="4">
        <f t="shared" si="27"/>
        <v>8</v>
      </c>
      <c r="B587" s="4">
        <v>583</v>
      </c>
      <c r="C587" s="5">
        <v>41126</v>
      </c>
      <c r="D587" s="6">
        <v>0</v>
      </c>
      <c r="E587" s="4">
        <v>5.95</v>
      </c>
      <c r="F587" s="4">
        <v>0</v>
      </c>
      <c r="G587" s="4">
        <v>772</v>
      </c>
      <c r="H587">
        <f>Constant2*Display^F587*VLOOKUP(E587,PricePoint_Factors,2)*VLOOKUP(A587,MonthFactors,2)*Trend^B587*EndDec^D587</f>
        <v>759.25409551823532</v>
      </c>
      <c r="I587">
        <f t="shared" si="28"/>
        <v>-12.745904481764683</v>
      </c>
      <c r="J587">
        <f t="shared" si="29"/>
        <v>162.45808105826902</v>
      </c>
    </row>
    <row r="588" spans="1:10" x14ac:dyDescent="0.2">
      <c r="A588" s="4">
        <f t="shared" si="27"/>
        <v>8</v>
      </c>
      <c r="B588" s="4">
        <v>584</v>
      </c>
      <c r="C588" s="5">
        <v>41127</v>
      </c>
      <c r="D588" s="6">
        <v>0</v>
      </c>
      <c r="E588" s="4">
        <v>6.2</v>
      </c>
      <c r="F588" s="4">
        <v>0</v>
      </c>
      <c r="G588" s="4">
        <v>586</v>
      </c>
      <c r="H588">
        <f>Constant2*Display^F588*VLOOKUP(E588,PricePoint_Factors,2)*VLOOKUP(A588,MonthFactors,2)*Trend^B588*EndDec^D588</f>
        <v>585.7554238370642</v>
      </c>
      <c r="I588">
        <f t="shared" si="28"/>
        <v>-0.24457616293580031</v>
      </c>
      <c r="J588">
        <f t="shared" si="29"/>
        <v>5.9817499476399145E-2</v>
      </c>
    </row>
    <row r="589" spans="1:10" x14ac:dyDescent="0.2">
      <c r="A589" s="4">
        <f t="shared" si="27"/>
        <v>8</v>
      </c>
      <c r="B589" s="4">
        <v>585</v>
      </c>
      <c r="C589" s="5">
        <v>41128</v>
      </c>
      <c r="D589" s="6">
        <v>0</v>
      </c>
      <c r="E589" s="4">
        <v>6.1</v>
      </c>
      <c r="F589" s="4">
        <v>0</v>
      </c>
      <c r="G589" s="4">
        <v>591</v>
      </c>
      <c r="H589">
        <f>Constant2*Display^F589*VLOOKUP(E589,PricePoint_Factors,2)*VLOOKUP(A589,MonthFactors,2)*Trend^B589*EndDec^D589</f>
        <v>597.88878203326885</v>
      </c>
      <c r="I589">
        <f t="shared" si="28"/>
        <v>6.8887820332688534</v>
      </c>
      <c r="J589">
        <f t="shared" si="29"/>
        <v>47.45531790188776</v>
      </c>
    </row>
    <row r="590" spans="1:10" x14ac:dyDescent="0.2">
      <c r="A590" s="4">
        <f t="shared" si="27"/>
        <v>8</v>
      </c>
      <c r="B590" s="4">
        <v>586</v>
      </c>
      <c r="C590" s="5">
        <v>41129</v>
      </c>
      <c r="D590" s="6">
        <v>0</v>
      </c>
      <c r="E590" s="4">
        <v>5.95</v>
      </c>
      <c r="F590" s="4">
        <v>0</v>
      </c>
      <c r="G590" s="4">
        <v>738</v>
      </c>
      <c r="H590">
        <f>Constant2*Display^F590*VLOOKUP(E590,PricePoint_Factors,2)*VLOOKUP(A590,MonthFactors,2)*Trend^B590*EndDec^D590</f>
        <v>759.5687831091916</v>
      </c>
      <c r="I590">
        <f t="shared" si="28"/>
        <v>21.5687831091916</v>
      </c>
      <c r="J590">
        <f t="shared" si="29"/>
        <v>465.21240481134885</v>
      </c>
    </row>
    <row r="591" spans="1:10" x14ac:dyDescent="0.2">
      <c r="A591" s="4">
        <f t="shared" si="27"/>
        <v>8</v>
      </c>
      <c r="B591" s="4">
        <v>587</v>
      </c>
      <c r="C591" s="5">
        <v>41130</v>
      </c>
      <c r="D591" s="6">
        <v>0</v>
      </c>
      <c r="E591" s="4">
        <v>6.98</v>
      </c>
      <c r="F591" s="4">
        <v>0</v>
      </c>
      <c r="G591" s="4">
        <v>558</v>
      </c>
      <c r="H591">
        <f>Constant2*Display^F591*VLOOKUP(E591,PricePoint_Factors,2)*VLOOKUP(A591,MonthFactors,2)*Trend^B591*EndDec^D591</f>
        <v>577.14393585210541</v>
      </c>
      <c r="I591">
        <f t="shared" si="28"/>
        <v>19.143935852105415</v>
      </c>
      <c r="J591">
        <f t="shared" si="29"/>
        <v>366.49027990952709</v>
      </c>
    </row>
    <row r="592" spans="1:10" x14ac:dyDescent="0.2">
      <c r="A592" s="4">
        <f t="shared" si="27"/>
        <v>8</v>
      </c>
      <c r="B592" s="4">
        <v>588</v>
      </c>
      <c r="C592" s="5">
        <v>41131</v>
      </c>
      <c r="D592" s="6">
        <v>0</v>
      </c>
      <c r="E592" s="4">
        <v>5.95</v>
      </c>
      <c r="F592" s="4">
        <v>0</v>
      </c>
      <c r="G592" s="4">
        <v>771</v>
      </c>
      <c r="H592">
        <f>Constant2*Display^F592*VLOOKUP(E592,PricePoint_Factors,2)*VLOOKUP(A592,MonthFactors,2)*Trend^B592*EndDec^D592</f>
        <v>759.77864729336932</v>
      </c>
      <c r="I592">
        <f t="shared" si="28"/>
        <v>-11.221352706630682</v>
      </c>
      <c r="J592">
        <f t="shared" si="29"/>
        <v>125.91875656660774</v>
      </c>
    </row>
    <row r="593" spans="1:10" x14ac:dyDescent="0.2">
      <c r="A593" s="4">
        <f t="shared" si="27"/>
        <v>8</v>
      </c>
      <c r="B593" s="4">
        <v>589</v>
      </c>
      <c r="C593" s="5">
        <v>41132</v>
      </c>
      <c r="D593" s="6">
        <v>0</v>
      </c>
      <c r="E593" s="4">
        <v>5.95</v>
      </c>
      <c r="F593" s="4">
        <v>0</v>
      </c>
      <c r="G593" s="4">
        <v>754</v>
      </c>
      <c r="H593">
        <f>Constant2*Display^F593*VLOOKUP(E593,PricePoint_Factors,2)*VLOOKUP(A593,MonthFactors,2)*Trend^B593*EndDec^D593</f>
        <v>759.88360112852581</v>
      </c>
      <c r="I593">
        <f t="shared" si="28"/>
        <v>5.883601128525811</v>
      </c>
      <c r="J593">
        <f t="shared" si="29"/>
        <v>34.616762239590194</v>
      </c>
    </row>
    <row r="594" spans="1:10" x14ac:dyDescent="0.2">
      <c r="A594" s="4">
        <f t="shared" si="27"/>
        <v>8</v>
      </c>
      <c r="B594" s="4">
        <v>590</v>
      </c>
      <c r="C594" s="5">
        <v>41133</v>
      </c>
      <c r="D594" s="6">
        <v>0</v>
      </c>
      <c r="E594" s="4">
        <v>6.2</v>
      </c>
      <c r="F594" s="4">
        <v>0</v>
      </c>
      <c r="G594" s="4">
        <v>579</v>
      </c>
      <c r="H594">
        <f>Constant2*Display^F594*VLOOKUP(E594,PricePoint_Factors,2)*VLOOKUP(A594,MonthFactors,2)*Trend^B594*EndDec^D594</f>
        <v>586.24107986149647</v>
      </c>
      <c r="I594">
        <f t="shared" si="28"/>
        <v>7.2410798614964733</v>
      </c>
      <c r="J594">
        <f t="shared" si="29"/>
        <v>52.433237560569786</v>
      </c>
    </row>
    <row r="595" spans="1:10" x14ac:dyDescent="0.2">
      <c r="A595" s="4">
        <f t="shared" si="27"/>
        <v>8</v>
      </c>
      <c r="B595" s="4">
        <v>591</v>
      </c>
      <c r="C595" s="5">
        <v>41134</v>
      </c>
      <c r="D595" s="6">
        <v>0</v>
      </c>
      <c r="E595" s="4">
        <v>6.98</v>
      </c>
      <c r="F595" s="4">
        <v>1</v>
      </c>
      <c r="G595" s="4">
        <v>624</v>
      </c>
      <c r="H595">
        <f>Constant2*Display^F595*VLOOKUP(E595,PricePoint_Factors,2)*VLOOKUP(A595,MonthFactors,2)*Trend^B595*EndDec^D595</f>
        <v>636.82975921371735</v>
      </c>
      <c r="I595">
        <f t="shared" si="28"/>
        <v>12.829759213717352</v>
      </c>
      <c r="J595">
        <f t="shared" si="29"/>
        <v>164.60272148196529</v>
      </c>
    </row>
    <row r="596" spans="1:10" x14ac:dyDescent="0.2">
      <c r="A596" s="4">
        <f t="shared" si="27"/>
        <v>8</v>
      </c>
      <c r="B596" s="4">
        <v>592</v>
      </c>
      <c r="C596" s="5">
        <v>41135</v>
      </c>
      <c r="D596" s="6">
        <v>0</v>
      </c>
      <c r="E596" s="4">
        <v>6.1</v>
      </c>
      <c r="F596" s="4">
        <v>0</v>
      </c>
      <c r="G596" s="4">
        <v>608</v>
      </c>
      <c r="H596">
        <f>Constant2*Display^F596*VLOOKUP(E596,PricePoint_Factors,2)*VLOOKUP(A596,MonthFactors,2)*Trend^B596*EndDec^D596</f>
        <v>598.46715722294971</v>
      </c>
      <c r="I596">
        <f t="shared" si="28"/>
        <v>-9.5328427770502913</v>
      </c>
      <c r="J596">
        <f t="shared" si="29"/>
        <v>90.875091411959914</v>
      </c>
    </row>
    <row r="597" spans="1:10" x14ac:dyDescent="0.2">
      <c r="A597" s="4">
        <f t="shared" si="27"/>
        <v>8</v>
      </c>
      <c r="B597" s="4">
        <v>593</v>
      </c>
      <c r="C597" s="5">
        <v>41136</v>
      </c>
      <c r="D597" s="6">
        <v>0</v>
      </c>
      <c r="E597" s="4">
        <v>7.32</v>
      </c>
      <c r="F597" s="4">
        <v>0</v>
      </c>
      <c r="G597" s="4">
        <v>443</v>
      </c>
      <c r="H597">
        <f>Constant2*Display^F597*VLOOKUP(E597,PricePoint_Factors,2)*VLOOKUP(A597,MonthFactors,2)*Trend^B597*EndDec^D597</f>
        <v>434.72654707702776</v>
      </c>
      <c r="I597">
        <f t="shared" si="28"/>
        <v>-8.2734529229722398</v>
      </c>
      <c r="J597">
        <f t="shared" si="29"/>
        <v>68.450023268637892</v>
      </c>
    </row>
    <row r="598" spans="1:10" x14ac:dyDescent="0.2">
      <c r="A598" s="4">
        <f t="shared" si="27"/>
        <v>8</v>
      </c>
      <c r="B598" s="4">
        <v>594</v>
      </c>
      <c r="C598" s="5">
        <v>41137</v>
      </c>
      <c r="D598" s="6">
        <v>0</v>
      </c>
      <c r="E598" s="4">
        <v>5.95</v>
      </c>
      <c r="F598" s="4">
        <v>0</v>
      </c>
      <c r="G598" s="4">
        <v>777</v>
      </c>
      <c r="H598">
        <f>Constant2*Display^F598*VLOOKUP(E598,PricePoint_Factors,2)*VLOOKUP(A598,MonthFactors,2)*Trend^B598*EndDec^D598</f>
        <v>760.40858781509087</v>
      </c>
      <c r="I598">
        <f t="shared" si="28"/>
        <v>-16.591412184909132</v>
      </c>
      <c r="J598">
        <f t="shared" si="29"/>
        <v>275.27495828955119</v>
      </c>
    </row>
    <row r="599" spans="1:10" x14ac:dyDescent="0.2">
      <c r="A599" s="4">
        <f t="shared" si="27"/>
        <v>8</v>
      </c>
      <c r="B599" s="4">
        <v>595</v>
      </c>
      <c r="C599" s="5">
        <v>41138</v>
      </c>
      <c r="D599" s="6">
        <v>0</v>
      </c>
      <c r="E599" s="4">
        <v>6.2</v>
      </c>
      <c r="F599" s="4">
        <v>1</v>
      </c>
      <c r="G599" s="4">
        <v>662</v>
      </c>
      <c r="H599">
        <f>Constant2*Display^F599*VLOOKUP(E599,PricePoint_Factors,2)*VLOOKUP(A599,MonthFactors,2)*Trend^B599*EndDec^D599</f>
        <v>646.95704859887178</v>
      </c>
      <c r="I599">
        <f t="shared" si="28"/>
        <v>-15.042951401128221</v>
      </c>
      <c r="J599">
        <f t="shared" si="29"/>
        <v>226.29038685670551</v>
      </c>
    </row>
    <row r="600" spans="1:10" x14ac:dyDescent="0.2">
      <c r="A600" s="4">
        <f t="shared" si="27"/>
        <v>8</v>
      </c>
      <c r="B600" s="4">
        <v>596</v>
      </c>
      <c r="C600" s="5">
        <v>41139</v>
      </c>
      <c r="D600" s="6">
        <v>0</v>
      </c>
      <c r="E600" s="4">
        <v>7.12</v>
      </c>
      <c r="F600" s="4">
        <v>1</v>
      </c>
      <c r="G600" s="4">
        <v>475</v>
      </c>
      <c r="H600">
        <f>Constant2*Display^F600*VLOOKUP(E600,PricePoint_Factors,2)*VLOOKUP(A600,MonthFactors,2)*Trend^B600*EndDec^D600</f>
        <v>490.93551012247656</v>
      </c>
      <c r="I600">
        <f t="shared" si="28"/>
        <v>15.935510122476558</v>
      </c>
      <c r="J600">
        <f t="shared" si="29"/>
        <v>253.94048286355283</v>
      </c>
    </row>
    <row r="601" spans="1:10" x14ac:dyDescent="0.2">
      <c r="A601" s="4">
        <f t="shared" si="27"/>
        <v>8</v>
      </c>
      <c r="B601" s="4">
        <v>597</v>
      </c>
      <c r="C601" s="5">
        <v>41140</v>
      </c>
      <c r="D601" s="6">
        <v>0</v>
      </c>
      <c r="E601" s="4">
        <v>6.98</v>
      </c>
      <c r="F601" s="4">
        <v>0</v>
      </c>
      <c r="G601" s="4">
        <v>581</v>
      </c>
      <c r="H601">
        <f>Constant2*Display^F601*VLOOKUP(E601,PricePoint_Factors,2)*VLOOKUP(A601,MonthFactors,2)*Trend^B601*EndDec^D601</f>
        <v>577.94168315873821</v>
      </c>
      <c r="I601">
        <f t="shared" si="28"/>
        <v>-3.0583168412617852</v>
      </c>
      <c r="J601">
        <f t="shared" si="29"/>
        <v>9.3533019015454624</v>
      </c>
    </row>
    <row r="602" spans="1:10" x14ac:dyDescent="0.2">
      <c r="A602" s="4">
        <f t="shared" si="27"/>
        <v>8</v>
      </c>
      <c r="B602" s="4">
        <v>598</v>
      </c>
      <c r="C602" s="5">
        <v>41141</v>
      </c>
      <c r="D602" s="6">
        <v>0</v>
      </c>
      <c r="E602" s="4">
        <v>6.98</v>
      </c>
      <c r="F602" s="4">
        <v>0</v>
      </c>
      <c r="G602" s="4">
        <v>573</v>
      </c>
      <c r="H602">
        <f>Constant2*Display^F602*VLOOKUP(E602,PricePoint_Factors,2)*VLOOKUP(A602,MonthFactors,2)*Trend^B602*EndDec^D602</f>
        <v>578.02151851125871</v>
      </c>
      <c r="I602">
        <f t="shared" si="28"/>
        <v>5.0215185112587051</v>
      </c>
      <c r="J602">
        <f t="shared" si="29"/>
        <v>25.21564815891384</v>
      </c>
    </row>
    <row r="603" spans="1:10" x14ac:dyDescent="0.2">
      <c r="A603" s="4">
        <f t="shared" si="27"/>
        <v>8</v>
      </c>
      <c r="B603" s="4">
        <v>599</v>
      </c>
      <c r="C603" s="5">
        <v>41142</v>
      </c>
      <c r="D603" s="6">
        <v>0</v>
      </c>
      <c r="E603" s="4">
        <v>6.2</v>
      </c>
      <c r="F603" s="4">
        <v>0</v>
      </c>
      <c r="G603" s="4">
        <v>572</v>
      </c>
      <c r="H603">
        <f>Constant2*Display^F603*VLOOKUP(E603,PricePoint_Factors,2)*VLOOKUP(A603,MonthFactors,2)*Trend^B603*EndDec^D603</f>
        <v>586.97031899474871</v>
      </c>
      <c r="I603">
        <f t="shared" si="28"/>
        <v>14.970318994748709</v>
      </c>
      <c r="J603">
        <f t="shared" si="29"/>
        <v>224.110450804534</v>
      </c>
    </row>
    <row r="604" spans="1:10" x14ac:dyDescent="0.2">
      <c r="A604" s="4">
        <f t="shared" si="27"/>
        <v>8</v>
      </c>
      <c r="B604" s="4">
        <v>600</v>
      </c>
      <c r="C604" s="5">
        <v>41143</v>
      </c>
      <c r="D604" s="6">
        <v>0</v>
      </c>
      <c r="E604" s="4">
        <v>6.2</v>
      </c>
      <c r="F604" s="4">
        <v>0</v>
      </c>
      <c r="G604" s="4">
        <v>584</v>
      </c>
      <c r="H604">
        <f>Constant2*Display^F604*VLOOKUP(E604,PricePoint_Factors,2)*VLOOKUP(A604,MonthFactors,2)*Trend^B604*EndDec^D604</f>
        <v>587.05140153940965</v>
      </c>
      <c r="I604">
        <f t="shared" si="28"/>
        <v>3.0514015394096532</v>
      </c>
      <c r="J604">
        <f t="shared" si="29"/>
        <v>9.3110513547116014</v>
      </c>
    </row>
    <row r="605" spans="1:10" x14ac:dyDescent="0.2">
      <c r="A605" s="4">
        <f t="shared" si="27"/>
        <v>8</v>
      </c>
      <c r="B605" s="4">
        <v>601</v>
      </c>
      <c r="C605" s="5">
        <v>41144</v>
      </c>
      <c r="D605" s="6">
        <v>0</v>
      </c>
      <c r="E605" s="4">
        <v>6.2</v>
      </c>
      <c r="F605" s="4">
        <v>0</v>
      </c>
      <c r="G605" s="4">
        <v>575</v>
      </c>
      <c r="H605">
        <f>Constant2*Display^F605*VLOOKUP(E605,PricePoint_Factors,2)*VLOOKUP(A605,MonthFactors,2)*Trend^B605*EndDec^D605</f>
        <v>587.13249528460096</v>
      </c>
      <c r="I605">
        <f t="shared" si="28"/>
        <v>12.132495284600964</v>
      </c>
      <c r="J605">
        <f t="shared" si="29"/>
        <v>147.19744183086462</v>
      </c>
    </row>
    <row r="606" spans="1:10" x14ac:dyDescent="0.2">
      <c r="A606" s="4">
        <f t="shared" si="27"/>
        <v>8</v>
      </c>
      <c r="B606" s="4">
        <v>602</v>
      </c>
      <c r="C606" s="5">
        <v>41145</v>
      </c>
      <c r="D606" s="6">
        <v>0</v>
      </c>
      <c r="E606" s="4">
        <v>6.98</v>
      </c>
      <c r="F606" s="4">
        <v>0</v>
      </c>
      <c r="G606" s="4">
        <v>580</v>
      </c>
      <c r="H606">
        <f>Constant2*Display^F606*VLOOKUP(E606,PricePoint_Factors,2)*VLOOKUP(A606,MonthFactors,2)*Trend^B606*EndDec^D606</f>
        <v>578.34097021904404</v>
      </c>
      <c r="I606">
        <f t="shared" si="28"/>
        <v>-1.6590297809559615</v>
      </c>
      <c r="J606">
        <f t="shared" si="29"/>
        <v>2.7523798140987856</v>
      </c>
    </row>
    <row r="607" spans="1:10" x14ac:dyDescent="0.2">
      <c r="A607" s="4">
        <f t="shared" si="27"/>
        <v>8</v>
      </c>
      <c r="B607" s="4">
        <v>603</v>
      </c>
      <c r="C607" s="5">
        <v>41146</v>
      </c>
      <c r="D607" s="6">
        <v>0</v>
      </c>
      <c r="E607" s="4">
        <v>7.12</v>
      </c>
      <c r="F607" s="4">
        <v>0</v>
      </c>
      <c r="G607" s="4">
        <v>446</v>
      </c>
      <c r="H607">
        <f>Constant2*Display^F607*VLOOKUP(E607,PricePoint_Factors,2)*VLOOKUP(A607,MonthFactors,2)*Trend^B607*EndDec^D607</f>
        <v>445.59991888956444</v>
      </c>
      <c r="I607">
        <f t="shared" si="28"/>
        <v>-0.40008111043556482</v>
      </c>
      <c r="J607">
        <f t="shared" si="29"/>
        <v>0.16006489492735462</v>
      </c>
    </row>
    <row r="608" spans="1:10" x14ac:dyDescent="0.2">
      <c r="A608" s="4">
        <f t="shared" si="27"/>
        <v>8</v>
      </c>
      <c r="B608" s="4">
        <v>604</v>
      </c>
      <c r="C608" s="5">
        <v>41147</v>
      </c>
      <c r="D608" s="6">
        <v>0</v>
      </c>
      <c r="E608" s="4">
        <v>6.1</v>
      </c>
      <c r="F608" s="4">
        <v>0</v>
      </c>
      <c r="G608" s="4">
        <v>608</v>
      </c>
      <c r="H608">
        <f>Constant2*Display^F608*VLOOKUP(E608,PricePoint_Factors,2)*VLOOKUP(A608,MonthFactors,2)*Trend^B608*EndDec^D608</f>
        <v>599.45995953823012</v>
      </c>
      <c r="I608">
        <f t="shared" si="28"/>
        <v>-8.5400404617698769</v>
      </c>
      <c r="J608">
        <f t="shared" si="29"/>
        <v>72.932291088666645</v>
      </c>
    </row>
    <row r="609" spans="1:10" x14ac:dyDescent="0.2">
      <c r="A609" s="4">
        <f t="shared" si="27"/>
        <v>8</v>
      </c>
      <c r="B609" s="4">
        <v>605</v>
      </c>
      <c r="C609" s="5">
        <v>41148</v>
      </c>
      <c r="D609" s="6">
        <v>0</v>
      </c>
      <c r="E609" s="4">
        <v>6.1</v>
      </c>
      <c r="F609" s="4">
        <v>1</v>
      </c>
      <c r="G609" s="4">
        <v>672</v>
      </c>
      <c r="H609">
        <f>Constant2*Display^F609*VLOOKUP(E609,PricePoint_Factors,2)*VLOOKUP(A609,MonthFactors,2)*Trend^B609*EndDec^D609</f>
        <v>661.17957447140884</v>
      </c>
      <c r="I609">
        <f t="shared" si="28"/>
        <v>-10.820425528591159</v>
      </c>
      <c r="J609">
        <f t="shared" si="29"/>
        <v>117.08160861978725</v>
      </c>
    </row>
    <row r="610" spans="1:10" x14ac:dyDescent="0.2">
      <c r="A610" s="4">
        <f t="shared" si="27"/>
        <v>8</v>
      </c>
      <c r="B610" s="4">
        <v>606</v>
      </c>
      <c r="C610" s="5">
        <v>41149</v>
      </c>
      <c r="D610" s="6">
        <v>0</v>
      </c>
      <c r="E610" s="4">
        <v>6.98</v>
      </c>
      <c r="F610" s="4">
        <v>0</v>
      </c>
      <c r="G610" s="4">
        <v>576</v>
      </c>
      <c r="H610">
        <f>Constant2*Display^F610*VLOOKUP(E610,PricePoint_Factors,2)*VLOOKUP(A610,MonthFactors,2)*Trend^B610*EndDec^D610</f>
        <v>578.66059847630106</v>
      </c>
      <c r="I610">
        <f t="shared" si="28"/>
        <v>2.6605984763010611</v>
      </c>
      <c r="J610">
        <f t="shared" si="29"/>
        <v>7.0787842520955273</v>
      </c>
    </row>
    <row r="611" spans="1:10" x14ac:dyDescent="0.2">
      <c r="A611" s="4">
        <f t="shared" si="27"/>
        <v>8</v>
      </c>
      <c r="B611" s="4">
        <v>607</v>
      </c>
      <c r="C611" s="5">
        <v>41150</v>
      </c>
      <c r="D611" s="6">
        <v>0</v>
      </c>
      <c r="E611" s="4">
        <v>6.2</v>
      </c>
      <c r="F611" s="4">
        <v>0</v>
      </c>
      <c r="G611" s="4">
        <v>603</v>
      </c>
      <c r="H611">
        <f>Constant2*Display^F611*VLOOKUP(E611,PricePoint_Factors,2)*VLOOKUP(A611,MonthFactors,2)*Trend^B611*EndDec^D611</f>
        <v>587.61929305355204</v>
      </c>
      <c r="I611">
        <f t="shared" si="28"/>
        <v>-15.380706946447958</v>
      </c>
      <c r="J611">
        <f t="shared" si="29"/>
        <v>236.56614617251248</v>
      </c>
    </row>
    <row r="612" spans="1:10" x14ac:dyDescent="0.2">
      <c r="A612" s="4">
        <f t="shared" si="27"/>
        <v>8</v>
      </c>
      <c r="B612" s="4">
        <v>608</v>
      </c>
      <c r="C612" s="5">
        <v>41151</v>
      </c>
      <c r="D612" s="6">
        <v>0</v>
      </c>
      <c r="E612" s="4">
        <v>6.1</v>
      </c>
      <c r="F612" s="4">
        <v>0</v>
      </c>
      <c r="G612" s="4">
        <v>603</v>
      </c>
      <c r="H612">
        <f>Constant2*Display^F612*VLOOKUP(E612,PricePoint_Factors,2)*VLOOKUP(A612,MonthFactors,2)*Trend^B612*EndDec^D612</f>
        <v>599.79125950145067</v>
      </c>
      <c r="I612">
        <f t="shared" si="28"/>
        <v>-3.2087404985493322</v>
      </c>
      <c r="J612">
        <f t="shared" si="29"/>
        <v>10.296015587030617</v>
      </c>
    </row>
    <row r="613" spans="1:10" x14ac:dyDescent="0.2">
      <c r="A613" s="4">
        <f t="shared" si="27"/>
        <v>8</v>
      </c>
      <c r="B613" s="4">
        <v>609</v>
      </c>
      <c r="C613" s="5">
        <v>41152</v>
      </c>
      <c r="D613" s="6">
        <v>0</v>
      </c>
      <c r="E613" s="4">
        <v>5.95</v>
      </c>
      <c r="F613" s="4">
        <v>0</v>
      </c>
      <c r="G613" s="4">
        <v>766</v>
      </c>
      <c r="H613">
        <f>Constant2*Display^F613*VLOOKUP(E613,PricePoint_Factors,2)*VLOOKUP(A613,MonthFactors,2)*Trend^B613*EndDec^D613</f>
        <v>761.9857250870715</v>
      </c>
      <c r="I613">
        <f t="shared" si="28"/>
        <v>-4.0142749129284994</v>
      </c>
      <c r="J613">
        <f t="shared" si="29"/>
        <v>16.114403076567111</v>
      </c>
    </row>
    <row r="614" spans="1:10" x14ac:dyDescent="0.2">
      <c r="A614" s="4">
        <f t="shared" si="27"/>
        <v>9</v>
      </c>
      <c r="B614" s="4">
        <v>610</v>
      </c>
      <c r="C614" s="5">
        <v>41153</v>
      </c>
      <c r="D614" s="6">
        <v>0</v>
      </c>
      <c r="E614" s="4">
        <v>7.12</v>
      </c>
      <c r="F614" s="4">
        <v>0</v>
      </c>
      <c r="G614" s="4">
        <v>439</v>
      </c>
      <c r="H614">
        <f>Constant2*Display^F614*VLOOKUP(E614,PricePoint_Factors,2)*VLOOKUP(A614,MonthFactors,2)*Trend^B614*EndDec^D614</f>
        <v>442.51534300480421</v>
      </c>
      <c r="I614">
        <f t="shared" si="28"/>
        <v>3.5153430048042082</v>
      </c>
      <c r="J614">
        <f t="shared" si="29"/>
        <v>12.35763644142588</v>
      </c>
    </row>
    <row r="615" spans="1:10" x14ac:dyDescent="0.2">
      <c r="A615" s="4">
        <f t="shared" si="27"/>
        <v>9</v>
      </c>
      <c r="B615" s="4">
        <v>611</v>
      </c>
      <c r="C615" s="5">
        <v>41154</v>
      </c>
      <c r="D615" s="6">
        <v>0</v>
      </c>
      <c r="E615" s="4">
        <v>6.1</v>
      </c>
      <c r="F615" s="4">
        <v>1</v>
      </c>
      <c r="G615" s="4">
        <v>659</v>
      </c>
      <c r="H615">
        <f>Constant2*Display^F615*VLOOKUP(E615,PricePoint_Factors,2)*VLOOKUP(A615,MonthFactors,2)*Trend^B615*EndDec^D615</f>
        <v>656.5120028956801</v>
      </c>
      <c r="I615">
        <f t="shared" si="28"/>
        <v>-2.4879971043199021</v>
      </c>
      <c r="J615">
        <f t="shared" si="29"/>
        <v>6.1901295911042178</v>
      </c>
    </row>
    <row r="616" spans="1:10" x14ac:dyDescent="0.2">
      <c r="A616" s="4">
        <f t="shared" si="27"/>
        <v>9</v>
      </c>
      <c r="B616" s="4">
        <v>612</v>
      </c>
      <c r="C616" s="5">
        <v>41155</v>
      </c>
      <c r="D616" s="6">
        <v>0</v>
      </c>
      <c r="E616" s="4">
        <v>7.12</v>
      </c>
      <c r="F616" s="4">
        <v>1</v>
      </c>
      <c r="G616" s="4">
        <v>497</v>
      </c>
      <c r="H616">
        <f>Constant2*Display^F616*VLOOKUP(E616,PricePoint_Factors,2)*VLOOKUP(A616,MonthFactors,2)*Trend^B616*EndDec^D616</f>
        <v>488.14356664839426</v>
      </c>
      <c r="I616">
        <f t="shared" si="28"/>
        <v>-8.8564333516057445</v>
      </c>
      <c r="J616">
        <f t="shared" si="29"/>
        <v>78.436411711434559</v>
      </c>
    </row>
    <row r="617" spans="1:10" x14ac:dyDescent="0.2">
      <c r="A617" s="4">
        <f t="shared" si="27"/>
        <v>9</v>
      </c>
      <c r="B617" s="4">
        <v>613</v>
      </c>
      <c r="C617" s="5">
        <v>41156</v>
      </c>
      <c r="D617" s="6">
        <v>0</v>
      </c>
      <c r="E617" s="4">
        <v>6.98</v>
      </c>
      <c r="F617" s="4">
        <v>0</v>
      </c>
      <c r="G617" s="4">
        <v>586</v>
      </c>
      <c r="H617">
        <f>Constant2*Display^F617*VLOOKUP(E617,PricePoint_Factors,2)*VLOOKUP(A617,MonthFactors,2)*Trend^B617*EndDec^D617</f>
        <v>574.65493677876543</v>
      </c>
      <c r="I617">
        <f t="shared" si="28"/>
        <v>-11.345063221234568</v>
      </c>
      <c r="J617">
        <f t="shared" si="29"/>
        <v>128.71045949380928</v>
      </c>
    </row>
    <row r="618" spans="1:10" x14ac:dyDescent="0.2">
      <c r="A618" s="4">
        <f t="shared" si="27"/>
        <v>9</v>
      </c>
      <c r="B618" s="4">
        <v>614</v>
      </c>
      <c r="C618" s="5">
        <v>41157</v>
      </c>
      <c r="D618" s="6">
        <v>0</v>
      </c>
      <c r="E618" s="4">
        <v>6.98</v>
      </c>
      <c r="F618" s="4">
        <v>1</v>
      </c>
      <c r="G618" s="4">
        <v>626</v>
      </c>
      <c r="H618">
        <f>Constant2*Display^F618*VLOOKUP(E618,PricePoint_Factors,2)*VLOOKUP(A618,MonthFactors,2)*Trend^B618*EndDec^D618</f>
        <v>633.82065894769323</v>
      </c>
      <c r="I618">
        <f t="shared" si="28"/>
        <v>7.8206589476932322</v>
      </c>
      <c r="J618">
        <f t="shared" si="29"/>
        <v>61.162706376134217</v>
      </c>
    </row>
    <row r="619" spans="1:10" x14ac:dyDescent="0.2">
      <c r="A619" s="4">
        <f t="shared" si="27"/>
        <v>9</v>
      </c>
      <c r="B619" s="4">
        <v>615</v>
      </c>
      <c r="C619" s="5">
        <v>41158</v>
      </c>
      <c r="D619" s="6">
        <v>0</v>
      </c>
      <c r="E619" s="4">
        <v>6.1</v>
      </c>
      <c r="F619" s="4">
        <v>0</v>
      </c>
      <c r="G619" s="4">
        <v>595</v>
      </c>
      <c r="H619">
        <f>Constant2*Display^F619*VLOOKUP(E619,PricePoint_Factors,2)*VLOOKUP(A619,MonthFactors,2)*Trend^B619*EndDec^D619</f>
        <v>595.63932504966999</v>
      </c>
      <c r="I619">
        <f t="shared" si="28"/>
        <v>0.63932504966999204</v>
      </c>
      <c r="J619">
        <f t="shared" si="29"/>
        <v>0.40873651913553777</v>
      </c>
    </row>
    <row r="620" spans="1:10" x14ac:dyDescent="0.2">
      <c r="A620" s="4">
        <f t="shared" si="27"/>
        <v>9</v>
      </c>
      <c r="B620" s="4">
        <v>616</v>
      </c>
      <c r="C620" s="5">
        <v>41159</v>
      </c>
      <c r="D620" s="6">
        <v>0</v>
      </c>
      <c r="E620" s="4">
        <v>7.12</v>
      </c>
      <c r="F620" s="4">
        <v>0</v>
      </c>
      <c r="G620" s="4">
        <v>444</v>
      </c>
      <c r="H620">
        <f>Constant2*Display^F620*VLOOKUP(E620,PricePoint_Factors,2)*VLOOKUP(A620,MonthFactors,2)*Trend^B620*EndDec^D620</f>
        <v>442.88223716145797</v>
      </c>
      <c r="I620">
        <f t="shared" si="28"/>
        <v>-1.1177628385420348</v>
      </c>
      <c r="J620">
        <f t="shared" si="29"/>
        <v>1.249393763225547</v>
      </c>
    </row>
    <row r="621" spans="1:10" x14ac:dyDescent="0.2">
      <c r="A621" s="4">
        <f t="shared" si="27"/>
        <v>9</v>
      </c>
      <c r="B621" s="4">
        <v>617</v>
      </c>
      <c r="C621" s="5">
        <v>41160</v>
      </c>
      <c r="D621" s="6">
        <v>0</v>
      </c>
      <c r="E621" s="4">
        <v>5.95</v>
      </c>
      <c r="F621" s="4">
        <v>0</v>
      </c>
      <c r="G621" s="4">
        <v>741</v>
      </c>
      <c r="H621">
        <f>Constant2*Display^F621*VLOOKUP(E621,PricePoint_Factors,2)*VLOOKUP(A621,MonthFactors,2)*Trend^B621*EndDec^D621</f>
        <v>756.81556212686507</v>
      </c>
      <c r="I621">
        <f t="shared" si="28"/>
        <v>15.815562126865075</v>
      </c>
      <c r="J621">
        <f t="shared" si="29"/>
        <v>250.13200538872894</v>
      </c>
    </row>
    <row r="622" spans="1:10" x14ac:dyDescent="0.2">
      <c r="A622" s="4">
        <f t="shared" si="27"/>
        <v>9</v>
      </c>
      <c r="B622" s="4">
        <v>618</v>
      </c>
      <c r="C622" s="5">
        <v>41161</v>
      </c>
      <c r="D622" s="6">
        <v>0</v>
      </c>
      <c r="E622" s="4">
        <v>5.95</v>
      </c>
      <c r="F622" s="4">
        <v>0</v>
      </c>
      <c r="G622" s="4">
        <v>744</v>
      </c>
      <c r="H622">
        <f>Constant2*Display^F622*VLOOKUP(E622,PricePoint_Factors,2)*VLOOKUP(A622,MonthFactors,2)*Trend^B622*EndDec^D622</f>
        <v>756.92010664918621</v>
      </c>
      <c r="I622">
        <f t="shared" si="28"/>
        <v>12.920106649186209</v>
      </c>
      <c r="J622">
        <f t="shared" si="29"/>
        <v>166.92915582634569</v>
      </c>
    </row>
    <row r="623" spans="1:10" x14ac:dyDescent="0.2">
      <c r="A623" s="4">
        <f t="shared" si="27"/>
        <v>9</v>
      </c>
      <c r="B623" s="4">
        <v>619</v>
      </c>
      <c r="C623" s="5">
        <v>41162</v>
      </c>
      <c r="D623" s="6">
        <v>0</v>
      </c>
      <c r="E623" s="4">
        <v>6.98</v>
      </c>
      <c r="F623" s="4">
        <v>0</v>
      </c>
      <c r="G623" s="4">
        <v>563</v>
      </c>
      <c r="H623">
        <f>Constant2*Display^F623*VLOOKUP(E623,PricePoint_Factors,2)*VLOOKUP(A623,MonthFactors,2)*Trend^B623*EndDec^D623</f>
        <v>575.13138927183536</v>
      </c>
      <c r="I623">
        <f t="shared" si="28"/>
        <v>12.13138927183536</v>
      </c>
      <c r="J623">
        <f t="shared" si="29"/>
        <v>147.17060566480205</v>
      </c>
    </row>
    <row r="624" spans="1:10" x14ac:dyDescent="0.2">
      <c r="A624" s="4">
        <f t="shared" si="27"/>
        <v>9</v>
      </c>
      <c r="B624" s="4">
        <v>620</v>
      </c>
      <c r="C624" s="5">
        <v>41163</v>
      </c>
      <c r="D624" s="6">
        <v>0</v>
      </c>
      <c r="E624" s="4">
        <v>6.98</v>
      </c>
      <c r="F624" s="4">
        <v>0</v>
      </c>
      <c r="G624" s="4">
        <v>568</v>
      </c>
      <c r="H624">
        <f>Constant2*Display^F624*VLOOKUP(E624,PricePoint_Factors,2)*VLOOKUP(A624,MonthFactors,2)*Trend^B624*EndDec^D624</f>
        <v>575.21083641770849</v>
      </c>
      <c r="I624">
        <f t="shared" si="28"/>
        <v>7.2108364177084923</v>
      </c>
      <c r="J624">
        <f t="shared" si="29"/>
        <v>51.996161842951039</v>
      </c>
    </row>
    <row r="625" spans="1:10" x14ac:dyDescent="0.2">
      <c r="A625" s="4">
        <f t="shared" si="27"/>
        <v>9</v>
      </c>
      <c r="B625" s="4">
        <v>621</v>
      </c>
      <c r="C625" s="5">
        <v>41164</v>
      </c>
      <c r="D625" s="6">
        <v>0</v>
      </c>
      <c r="E625" s="4">
        <v>7.32</v>
      </c>
      <c r="F625" s="4">
        <v>1</v>
      </c>
      <c r="G625" s="4">
        <v>472</v>
      </c>
      <c r="H625">
        <f>Constant2*Display^F625*VLOOKUP(E625,PricePoint_Factors,2)*VLOOKUP(A625,MonthFactors,2)*Trend^B625*EndDec^D625</f>
        <v>477.48353851155218</v>
      </c>
      <c r="I625">
        <f t="shared" si="28"/>
        <v>5.4835385115521831</v>
      </c>
      <c r="J625">
        <f t="shared" si="29"/>
        <v>30.069194607675932</v>
      </c>
    </row>
    <row r="626" spans="1:10" x14ac:dyDescent="0.2">
      <c r="A626" s="4">
        <f t="shared" si="27"/>
        <v>9</v>
      </c>
      <c r="B626" s="4">
        <v>622</v>
      </c>
      <c r="C626" s="5">
        <v>41165</v>
      </c>
      <c r="D626" s="6">
        <v>0</v>
      </c>
      <c r="E626" s="4">
        <v>7.52</v>
      </c>
      <c r="F626" s="4">
        <v>0</v>
      </c>
      <c r="G626" s="4">
        <v>433</v>
      </c>
      <c r="H626">
        <f>Constant2*Display^F626*VLOOKUP(E626,PricePoint_Factors,2)*VLOOKUP(A626,MonthFactors,2)*Trend^B626*EndDec^D626</f>
        <v>422.83998070166666</v>
      </c>
      <c r="I626">
        <f t="shared" si="28"/>
        <v>-10.160019298333339</v>
      </c>
      <c r="J626">
        <f t="shared" si="29"/>
        <v>103.22599214250586</v>
      </c>
    </row>
    <row r="627" spans="1:10" x14ac:dyDescent="0.2">
      <c r="A627" s="4">
        <f t="shared" si="27"/>
        <v>9</v>
      </c>
      <c r="B627" s="4">
        <v>623</v>
      </c>
      <c r="C627" s="5">
        <v>41166</v>
      </c>
      <c r="D627" s="6">
        <v>0</v>
      </c>
      <c r="E627" s="4">
        <v>5.95</v>
      </c>
      <c r="F627" s="4">
        <v>1</v>
      </c>
      <c r="G627" s="4">
        <v>819</v>
      </c>
      <c r="H627">
        <f>Constant2*Display^F627*VLOOKUP(E627,PricePoint_Factors,2)*VLOOKUP(A627,MonthFactors,2)*Trend^B627*EndDec^D627</f>
        <v>835.31300525475706</v>
      </c>
      <c r="I627">
        <f t="shared" si="28"/>
        <v>16.313005254757059</v>
      </c>
      <c r="J627">
        <f t="shared" si="29"/>
        <v>266.11414044173142</v>
      </c>
    </row>
    <row r="628" spans="1:10" x14ac:dyDescent="0.2">
      <c r="A628" s="4">
        <f t="shared" si="27"/>
        <v>9</v>
      </c>
      <c r="B628" s="4">
        <v>624</v>
      </c>
      <c r="C628" s="5">
        <v>41167</v>
      </c>
      <c r="D628" s="6">
        <v>0</v>
      </c>
      <c r="E628" s="4">
        <v>7.32</v>
      </c>
      <c r="F628" s="4">
        <v>0</v>
      </c>
      <c r="G628" s="4">
        <v>446</v>
      </c>
      <c r="H628">
        <f>Constant2*Display^F628*VLOOKUP(E628,PricePoint_Factors,2)*VLOOKUP(A628,MonthFactors,2)*Trend^B628*EndDec^D628</f>
        <v>433.15078688571555</v>
      </c>
      <c r="I628">
        <f t="shared" si="28"/>
        <v>-12.849213114284453</v>
      </c>
      <c r="J628">
        <f t="shared" si="29"/>
        <v>165.10227765629958</v>
      </c>
    </row>
    <row r="629" spans="1:10" x14ac:dyDescent="0.2">
      <c r="A629" s="4">
        <f t="shared" si="27"/>
        <v>9</v>
      </c>
      <c r="B629" s="4">
        <v>625</v>
      </c>
      <c r="C629" s="5">
        <v>41168</v>
      </c>
      <c r="D629" s="6">
        <v>0</v>
      </c>
      <c r="E629" s="4">
        <v>6.2</v>
      </c>
      <c r="F629" s="4">
        <v>0</v>
      </c>
      <c r="G629" s="4">
        <v>589</v>
      </c>
      <c r="H629">
        <f>Constant2*Display^F629*VLOOKUP(E629,PricePoint_Factors,2)*VLOOKUP(A629,MonthFactors,2)*Trend^B629*EndDec^D629</f>
        <v>584.43894252295229</v>
      </c>
      <c r="I629">
        <f t="shared" si="28"/>
        <v>-4.5610574770477115</v>
      </c>
      <c r="J629">
        <f t="shared" si="29"/>
        <v>20.803245308932834</v>
      </c>
    </row>
    <row r="630" spans="1:10" x14ac:dyDescent="0.2">
      <c r="A630" s="4">
        <f t="shared" si="27"/>
        <v>9</v>
      </c>
      <c r="B630" s="4">
        <v>626</v>
      </c>
      <c r="C630" s="5">
        <v>41169</v>
      </c>
      <c r="D630" s="6">
        <v>0</v>
      </c>
      <c r="E630" s="4">
        <v>6.98</v>
      </c>
      <c r="F630" s="4">
        <v>0</v>
      </c>
      <c r="G630" s="4">
        <v>577</v>
      </c>
      <c r="H630">
        <f>Constant2*Display^F630*VLOOKUP(E630,PricePoint_Factors,2)*VLOOKUP(A630,MonthFactors,2)*Trend^B630*EndDec^D630</f>
        <v>575.68774981305558</v>
      </c>
      <c r="I630">
        <f t="shared" si="28"/>
        <v>-1.312250186944425</v>
      </c>
      <c r="J630">
        <f t="shared" si="29"/>
        <v>1.7220005531356783</v>
      </c>
    </row>
    <row r="631" spans="1:10" x14ac:dyDescent="0.2">
      <c r="A631" s="4">
        <f t="shared" si="27"/>
        <v>9</v>
      </c>
      <c r="B631" s="4">
        <v>627</v>
      </c>
      <c r="C631" s="5">
        <v>41170</v>
      </c>
      <c r="D631" s="6">
        <v>0</v>
      </c>
      <c r="E631" s="4">
        <v>7.12</v>
      </c>
      <c r="F631" s="4">
        <v>0</v>
      </c>
      <c r="G631" s="4">
        <v>456</v>
      </c>
      <c r="H631">
        <f>Constant2*Display^F631*VLOOKUP(E631,PricePoint_Factors,2)*VLOOKUP(A631,MonthFactors,2)*Trend^B631*EndDec^D631</f>
        <v>443.55566669477895</v>
      </c>
      <c r="I631">
        <f t="shared" si="28"/>
        <v>-12.444333305221051</v>
      </c>
      <c r="J631">
        <f t="shared" si="29"/>
        <v>154.86143141143387</v>
      </c>
    </row>
    <row r="632" spans="1:10" x14ac:dyDescent="0.2">
      <c r="A632" s="4">
        <f t="shared" si="27"/>
        <v>9</v>
      </c>
      <c r="B632" s="4">
        <v>628</v>
      </c>
      <c r="C632" s="5">
        <v>41171</v>
      </c>
      <c r="D632" s="6">
        <v>0</v>
      </c>
      <c r="E632" s="4">
        <v>6.1</v>
      </c>
      <c r="F632" s="4">
        <v>0</v>
      </c>
      <c r="G632" s="4">
        <v>615</v>
      </c>
      <c r="H632">
        <f>Constant2*Display^F632*VLOOKUP(E632,PricePoint_Factors,2)*VLOOKUP(A632,MonthFactors,2)*Trend^B632*EndDec^D632</f>
        <v>596.70985280341324</v>
      </c>
      <c r="I632">
        <f t="shared" si="28"/>
        <v>-18.290147196586759</v>
      </c>
      <c r="J632">
        <f t="shared" si="29"/>
        <v>334.52948447281045</v>
      </c>
    </row>
    <row r="633" spans="1:10" x14ac:dyDescent="0.2">
      <c r="A633" s="4">
        <f t="shared" si="27"/>
        <v>9</v>
      </c>
      <c r="B633" s="4">
        <v>629</v>
      </c>
      <c r="C633" s="5">
        <v>41172</v>
      </c>
      <c r="D633" s="6">
        <v>0</v>
      </c>
      <c r="E633" s="4">
        <v>7.32</v>
      </c>
      <c r="F633" s="4">
        <v>0</v>
      </c>
      <c r="G633" s="4">
        <v>444</v>
      </c>
      <c r="H633">
        <f>Constant2*Display^F633*VLOOKUP(E633,PricePoint_Factors,2)*VLOOKUP(A633,MonthFactors,2)*Trend^B633*EndDec^D633</f>
        <v>433.45004113472487</v>
      </c>
      <c r="I633">
        <f t="shared" si="28"/>
        <v>-10.54995886527513</v>
      </c>
      <c r="J633">
        <f t="shared" si="29"/>
        <v>111.30163205899731</v>
      </c>
    </row>
    <row r="634" spans="1:10" x14ac:dyDescent="0.2">
      <c r="A634" s="4">
        <f t="shared" si="27"/>
        <v>9</v>
      </c>
      <c r="B634" s="4">
        <v>630</v>
      </c>
      <c r="C634" s="5">
        <v>41173</v>
      </c>
      <c r="D634" s="6">
        <v>0</v>
      </c>
      <c r="E634" s="4">
        <v>6.98</v>
      </c>
      <c r="F634" s="4">
        <v>0</v>
      </c>
      <c r="G634" s="4">
        <v>582</v>
      </c>
      <c r="H634">
        <f>Constant2*Display^F634*VLOOKUP(E634,PricePoint_Factors,2)*VLOOKUP(A634,MonthFactors,2)*Trend^B634*EndDec^D634</f>
        <v>576.00591173080318</v>
      </c>
      <c r="I634">
        <f t="shared" si="28"/>
        <v>-5.9940882691968227</v>
      </c>
      <c r="J634">
        <f t="shared" si="29"/>
        <v>35.929094178922959</v>
      </c>
    </row>
    <row r="635" spans="1:10" x14ac:dyDescent="0.2">
      <c r="A635" s="4">
        <f t="shared" si="27"/>
        <v>9</v>
      </c>
      <c r="B635" s="4">
        <v>631</v>
      </c>
      <c r="C635" s="5">
        <v>41174</v>
      </c>
      <c r="D635" s="6">
        <v>0</v>
      </c>
      <c r="E635" s="4">
        <v>7.32</v>
      </c>
      <c r="F635" s="4">
        <v>0</v>
      </c>
      <c r="G635" s="4">
        <v>440</v>
      </c>
      <c r="H635">
        <f>Constant2*Display^F635*VLOOKUP(E635,PricePoint_Factors,2)*VLOOKUP(A635,MonthFactors,2)*Trend^B635*EndDec^D635</f>
        <v>433.56980071580182</v>
      </c>
      <c r="I635">
        <f t="shared" si="28"/>
        <v>-6.4301992841981814</v>
      </c>
      <c r="J635">
        <f t="shared" si="29"/>
        <v>41.347462834502807</v>
      </c>
    </row>
    <row r="636" spans="1:10" x14ac:dyDescent="0.2">
      <c r="A636" s="4">
        <f t="shared" si="27"/>
        <v>9</v>
      </c>
      <c r="B636" s="4">
        <v>632</v>
      </c>
      <c r="C636" s="5">
        <v>41175</v>
      </c>
      <c r="D636" s="6">
        <v>0</v>
      </c>
      <c r="E636" s="4">
        <v>7.52</v>
      </c>
      <c r="F636" s="4">
        <v>1</v>
      </c>
      <c r="G636" s="4">
        <v>478</v>
      </c>
      <c r="H636">
        <f>Constant2*Display^F636*VLOOKUP(E636,PricePoint_Factors,2)*VLOOKUP(A636,MonthFactors,2)*Trend^B636*EndDec^D636</f>
        <v>466.95516808858821</v>
      </c>
      <c r="I636">
        <f t="shared" si="28"/>
        <v>-11.044831911411791</v>
      </c>
      <c r="J636">
        <f t="shared" si="29"/>
        <v>121.98831195134024</v>
      </c>
    </row>
    <row r="637" spans="1:10" x14ac:dyDescent="0.2">
      <c r="A637" s="4">
        <f t="shared" si="27"/>
        <v>9</v>
      </c>
      <c r="B637" s="4">
        <v>633</v>
      </c>
      <c r="C637" s="5">
        <v>41176</v>
      </c>
      <c r="D637" s="6">
        <v>0</v>
      </c>
      <c r="E637" s="4">
        <v>6.1</v>
      </c>
      <c r="F637" s="4">
        <v>0</v>
      </c>
      <c r="G637" s="4">
        <v>616</v>
      </c>
      <c r="H637">
        <f>Constant2*Display^F637*VLOOKUP(E637,PricePoint_Factors,2)*VLOOKUP(A637,MonthFactors,2)*Trend^B637*EndDec^D637</f>
        <v>597.12210637487965</v>
      </c>
      <c r="I637">
        <f t="shared" si="28"/>
        <v>-18.87789362512035</v>
      </c>
      <c r="J637">
        <f t="shared" si="29"/>
        <v>356.37486772135958</v>
      </c>
    </row>
    <row r="638" spans="1:10" x14ac:dyDescent="0.2">
      <c r="A638" s="4">
        <f t="shared" si="27"/>
        <v>9</v>
      </c>
      <c r="B638" s="4">
        <v>634</v>
      </c>
      <c r="C638" s="5">
        <v>41177</v>
      </c>
      <c r="D638" s="6">
        <v>0</v>
      </c>
      <c r="E638" s="4">
        <v>7.32</v>
      </c>
      <c r="F638" s="4">
        <v>0</v>
      </c>
      <c r="G638" s="4">
        <v>432</v>
      </c>
      <c r="H638">
        <f>Constant2*Display^F638*VLOOKUP(E638,PricePoint_Factors,2)*VLOOKUP(A638,MonthFactors,2)*Trend^B638*EndDec^D638</f>
        <v>433.74950213184167</v>
      </c>
      <c r="I638">
        <f t="shared" si="28"/>
        <v>1.7495021318416661</v>
      </c>
      <c r="J638">
        <f t="shared" si="29"/>
        <v>3.0607577093185347</v>
      </c>
    </row>
    <row r="639" spans="1:10" x14ac:dyDescent="0.2">
      <c r="A639" s="4">
        <f t="shared" si="27"/>
        <v>9</v>
      </c>
      <c r="B639" s="4">
        <v>635</v>
      </c>
      <c r="C639" s="5">
        <v>41178</v>
      </c>
      <c r="D639" s="6">
        <v>0</v>
      </c>
      <c r="E639" s="4">
        <v>6.98</v>
      </c>
      <c r="F639" s="4">
        <v>0</v>
      </c>
      <c r="G639" s="4">
        <v>592</v>
      </c>
      <c r="H639">
        <f>Constant2*Display^F639*VLOOKUP(E639,PricePoint_Factors,2)*VLOOKUP(A639,MonthFactors,2)*Trend^B639*EndDec^D639</f>
        <v>576.40386140966496</v>
      </c>
      <c r="I639">
        <f t="shared" si="28"/>
        <v>-15.596138590335045</v>
      </c>
      <c r="J639">
        <f t="shared" si="29"/>
        <v>243.239538928938</v>
      </c>
    </row>
    <row r="640" spans="1:10" x14ac:dyDescent="0.2">
      <c r="A640" s="4">
        <f t="shared" si="27"/>
        <v>9</v>
      </c>
      <c r="B640" s="4">
        <v>636</v>
      </c>
      <c r="C640" s="5">
        <v>41179</v>
      </c>
      <c r="D640" s="6">
        <v>0</v>
      </c>
      <c r="E640" s="4">
        <v>7.52</v>
      </c>
      <c r="F640" s="4">
        <v>0</v>
      </c>
      <c r="G640" s="4">
        <v>428</v>
      </c>
      <c r="H640">
        <f>Constant2*Display^F640*VLOOKUP(E640,PricePoint_Factors,2)*VLOOKUP(A640,MonthFactors,2)*Trend^B640*EndDec^D640</f>
        <v>423.65845547676611</v>
      </c>
      <c r="I640">
        <f t="shared" si="28"/>
        <v>-4.3415445232338925</v>
      </c>
      <c r="J640">
        <f t="shared" si="29"/>
        <v>18.849008847222208</v>
      </c>
    </row>
    <row r="641" spans="1:10" x14ac:dyDescent="0.2">
      <c r="A641" s="4">
        <f t="shared" si="27"/>
        <v>9</v>
      </c>
      <c r="B641" s="4">
        <v>637</v>
      </c>
      <c r="C641" s="5">
        <v>41180</v>
      </c>
      <c r="D641" s="6">
        <v>0</v>
      </c>
      <c r="E641" s="4">
        <v>7.52</v>
      </c>
      <c r="F641" s="4">
        <v>0</v>
      </c>
      <c r="G641" s="4">
        <v>435</v>
      </c>
      <c r="H641">
        <f>Constant2*Display^F641*VLOOKUP(E641,PricePoint_Factors,2)*VLOOKUP(A641,MonthFactors,2)*Trend^B641*EndDec^D641</f>
        <v>423.71697854773828</v>
      </c>
      <c r="I641">
        <f t="shared" si="28"/>
        <v>-11.283021452261721</v>
      </c>
      <c r="J641">
        <f t="shared" si="29"/>
        <v>127.30657309219819</v>
      </c>
    </row>
    <row r="642" spans="1:10" x14ac:dyDescent="0.2">
      <c r="A642" s="4">
        <f t="shared" si="27"/>
        <v>9</v>
      </c>
      <c r="B642" s="4">
        <v>638</v>
      </c>
      <c r="C642" s="5">
        <v>41181</v>
      </c>
      <c r="D642" s="6">
        <v>0</v>
      </c>
      <c r="E642" s="4">
        <v>7.52</v>
      </c>
      <c r="F642" s="4">
        <v>0</v>
      </c>
      <c r="G642" s="4">
        <v>435</v>
      </c>
      <c r="H642">
        <f>Constant2*Display^F642*VLOOKUP(E642,PricePoint_Factors,2)*VLOOKUP(A642,MonthFactors,2)*Trend^B642*EndDec^D642</f>
        <v>423.77550970293447</v>
      </c>
      <c r="I642">
        <f t="shared" si="28"/>
        <v>-11.224490297065529</v>
      </c>
      <c r="J642">
        <f t="shared" si="29"/>
        <v>125.98918242891821</v>
      </c>
    </row>
    <row r="643" spans="1:10" x14ac:dyDescent="0.2">
      <c r="A643" s="4">
        <f t="shared" si="27"/>
        <v>9</v>
      </c>
      <c r="B643" s="4">
        <v>639</v>
      </c>
      <c r="C643" s="5">
        <v>41182</v>
      </c>
      <c r="D643" s="6">
        <v>0</v>
      </c>
      <c r="E643" s="4">
        <v>6.1</v>
      </c>
      <c r="F643" s="4">
        <v>0</v>
      </c>
      <c r="G643" s="4">
        <v>617</v>
      </c>
      <c r="H643">
        <f>Constant2*Display^F643*VLOOKUP(E643,PricePoint_Factors,2)*VLOOKUP(A643,MonthFactors,2)*Trend^B643*EndDec^D643</f>
        <v>597.617186636165</v>
      </c>
      <c r="I643">
        <f t="shared" si="28"/>
        <v>-19.382813363834998</v>
      </c>
      <c r="J643">
        <f t="shared" si="29"/>
        <v>375.69345389726061</v>
      </c>
    </row>
    <row r="644" spans="1:10" x14ac:dyDescent="0.2">
      <c r="A644" s="4">
        <f t="shared" si="27"/>
        <v>10</v>
      </c>
      <c r="B644" s="4">
        <v>640</v>
      </c>
      <c r="C644" s="5">
        <v>41183</v>
      </c>
      <c r="D644" s="6">
        <v>0</v>
      </c>
      <c r="E644" s="4">
        <v>7.52</v>
      </c>
      <c r="F644" s="4">
        <v>0</v>
      </c>
      <c r="G644" s="4">
        <v>465</v>
      </c>
      <c r="H644">
        <f>Constant2*Display^F644*VLOOKUP(E644,PricePoint_Factors,2)*VLOOKUP(A644,MonthFactors,2)*Trend^B644*EndDec^D644</f>
        <v>468.47052419365826</v>
      </c>
      <c r="I644">
        <f t="shared" si="28"/>
        <v>3.4705241936582638</v>
      </c>
      <c r="J644">
        <f t="shared" si="29"/>
        <v>12.044538178767342</v>
      </c>
    </row>
    <row r="645" spans="1:10" x14ac:dyDescent="0.2">
      <c r="A645" s="4">
        <f t="shared" si="27"/>
        <v>10</v>
      </c>
      <c r="B645" s="4">
        <v>641</v>
      </c>
      <c r="C645" s="5">
        <v>41184</v>
      </c>
      <c r="D645" s="6">
        <v>0</v>
      </c>
      <c r="E645" s="4">
        <v>5.95</v>
      </c>
      <c r="F645" s="4">
        <v>0</v>
      </c>
      <c r="G645" s="4">
        <v>861</v>
      </c>
      <c r="H645">
        <f>Constant2*Display^F645*VLOOKUP(E645,PricePoint_Factors,2)*VLOOKUP(A645,MonthFactors,2)*Trend^B645*EndDec^D645</f>
        <v>839.18209480026644</v>
      </c>
      <c r="I645">
        <f t="shared" si="28"/>
        <v>-21.817905199733559</v>
      </c>
      <c r="J645">
        <f t="shared" si="29"/>
        <v>476.02098730456066</v>
      </c>
    </row>
    <row r="646" spans="1:10" x14ac:dyDescent="0.2">
      <c r="A646" s="4">
        <f t="shared" ref="A646:A709" si="30">MONTH(C646)</f>
        <v>10</v>
      </c>
      <c r="B646" s="4">
        <v>642</v>
      </c>
      <c r="C646" s="5">
        <v>41185</v>
      </c>
      <c r="D646" s="6">
        <v>0</v>
      </c>
      <c r="E646" s="4">
        <v>7.52</v>
      </c>
      <c r="F646" s="4">
        <v>1</v>
      </c>
      <c r="G646" s="4">
        <v>520</v>
      </c>
      <c r="H646">
        <f>Constant2*Display^F646*VLOOKUP(E646,PricePoint_Factors,2)*VLOOKUP(A646,MonthFactors,2)*Trend^B646*EndDec^D646</f>
        <v>516.77501393901389</v>
      </c>
      <c r="I646">
        <f t="shared" ref="I646:I709" si="31">H646-G646</f>
        <v>-3.2249860609861116</v>
      </c>
      <c r="J646">
        <f t="shared" ref="J646:J709" si="32">I646^2</f>
        <v>10.400535093554716</v>
      </c>
    </row>
    <row r="647" spans="1:10" x14ac:dyDescent="0.2">
      <c r="A647" s="4">
        <f t="shared" si="30"/>
        <v>10</v>
      </c>
      <c r="B647" s="4">
        <v>643</v>
      </c>
      <c r="C647" s="5">
        <v>41186</v>
      </c>
      <c r="D647" s="6">
        <v>0</v>
      </c>
      <c r="E647" s="4">
        <v>6.98</v>
      </c>
      <c r="F647" s="4">
        <v>0</v>
      </c>
      <c r="G647" s="4">
        <v>645</v>
      </c>
      <c r="H647">
        <f>Constant2*Display^F647*VLOOKUP(E647,PricePoint_Factors,2)*VLOOKUP(A647,MonthFactors,2)*Trend^B647*EndDec^D647</f>
        <v>637.72468245522339</v>
      </c>
      <c r="I647">
        <f t="shared" si="31"/>
        <v>-7.2753175447766125</v>
      </c>
      <c r="J647">
        <f t="shared" si="32"/>
        <v>52.930245377334394</v>
      </c>
    </row>
    <row r="648" spans="1:10" x14ac:dyDescent="0.2">
      <c r="A648" s="4">
        <f t="shared" si="30"/>
        <v>10</v>
      </c>
      <c r="B648" s="4">
        <v>644</v>
      </c>
      <c r="C648" s="5">
        <v>41187</v>
      </c>
      <c r="D648" s="6">
        <v>0</v>
      </c>
      <c r="E648" s="4">
        <v>7.32</v>
      </c>
      <c r="F648" s="4">
        <v>1</v>
      </c>
      <c r="G648" s="4">
        <v>533</v>
      </c>
      <c r="H648">
        <f>Constant2*Display^F648*VLOOKUP(E648,PricePoint_Factors,2)*VLOOKUP(A648,MonthFactors,2)*Trend^B648*EndDec^D648</f>
        <v>529.37639330868058</v>
      </c>
      <c r="I648">
        <f t="shared" si="31"/>
        <v>-3.6236066913194236</v>
      </c>
      <c r="J648">
        <f t="shared" si="32"/>
        <v>13.130525453374901</v>
      </c>
    </row>
    <row r="649" spans="1:10" x14ac:dyDescent="0.2">
      <c r="A649" s="4">
        <f t="shared" si="30"/>
        <v>10</v>
      </c>
      <c r="B649" s="4">
        <v>645</v>
      </c>
      <c r="C649" s="5">
        <v>41188</v>
      </c>
      <c r="D649" s="6">
        <v>0</v>
      </c>
      <c r="E649" s="4">
        <v>7.32</v>
      </c>
      <c r="F649" s="4">
        <v>0</v>
      </c>
      <c r="G649" s="4">
        <v>467</v>
      </c>
      <c r="H649">
        <f>Constant2*Display^F649*VLOOKUP(E649,PricePoint_Factors,2)*VLOOKUP(A649,MonthFactors,2)*Trend^B649*EndDec^D649</f>
        <v>480.09291673039087</v>
      </c>
      <c r="I649">
        <f t="shared" si="31"/>
        <v>13.092916730390868</v>
      </c>
      <c r="J649">
        <f t="shared" si="32"/>
        <v>171.4244685089491</v>
      </c>
    </row>
    <row r="650" spans="1:10" x14ac:dyDescent="0.2">
      <c r="A650" s="4">
        <f t="shared" si="30"/>
        <v>10</v>
      </c>
      <c r="B650" s="4">
        <v>646</v>
      </c>
      <c r="C650" s="5">
        <v>41189</v>
      </c>
      <c r="D650" s="6">
        <v>0</v>
      </c>
      <c r="E650" s="4">
        <v>5.95</v>
      </c>
      <c r="F650" s="4">
        <v>0</v>
      </c>
      <c r="G650" s="4">
        <v>829</v>
      </c>
      <c r="H650">
        <f>Constant2*Display^F650*VLOOKUP(E650,PricePoint_Factors,2)*VLOOKUP(A650,MonthFactors,2)*Trend^B650*EndDec^D650</f>
        <v>839.76186705317434</v>
      </c>
      <c r="I650">
        <f t="shared" si="31"/>
        <v>10.761867053174342</v>
      </c>
      <c r="J650">
        <f t="shared" si="32"/>
        <v>115.81778247019939</v>
      </c>
    </row>
    <row r="651" spans="1:10" x14ac:dyDescent="0.2">
      <c r="A651" s="4">
        <f t="shared" si="30"/>
        <v>10</v>
      </c>
      <c r="B651" s="4">
        <v>647</v>
      </c>
      <c r="C651" s="5">
        <v>41190</v>
      </c>
      <c r="D651" s="6">
        <v>0</v>
      </c>
      <c r="E651" s="4">
        <v>6.98</v>
      </c>
      <c r="F651" s="4">
        <v>0</v>
      </c>
      <c r="G651" s="4">
        <v>623</v>
      </c>
      <c r="H651">
        <f>Constant2*Display^F651*VLOOKUP(E651,PricePoint_Factors,2)*VLOOKUP(A651,MonthFactors,2)*Trend^B651*EndDec^D651</f>
        <v>638.07712995481108</v>
      </c>
      <c r="I651">
        <f t="shared" si="31"/>
        <v>15.077129954811085</v>
      </c>
      <c r="J651">
        <f t="shared" si="32"/>
        <v>227.31984767426169</v>
      </c>
    </row>
    <row r="652" spans="1:10" x14ac:dyDescent="0.2">
      <c r="A652" s="4">
        <f t="shared" si="30"/>
        <v>10</v>
      </c>
      <c r="B652" s="4">
        <v>648</v>
      </c>
      <c r="C652" s="5">
        <v>41191</v>
      </c>
      <c r="D652" s="6">
        <v>0</v>
      </c>
      <c r="E652" s="4">
        <v>5.95</v>
      </c>
      <c r="F652" s="4">
        <v>0</v>
      </c>
      <c r="G652" s="4">
        <v>842</v>
      </c>
      <c r="H652">
        <f>Constant2*Display^F652*VLOOKUP(E652,PricePoint_Factors,2)*VLOOKUP(A652,MonthFactors,2)*Trend^B652*EndDec^D652</f>
        <v>839.99388809333743</v>
      </c>
      <c r="I652">
        <f t="shared" si="31"/>
        <v>-2.0061119066625679</v>
      </c>
      <c r="J652">
        <f t="shared" si="32"/>
        <v>4.0244849820533233</v>
      </c>
    </row>
    <row r="653" spans="1:10" x14ac:dyDescent="0.2">
      <c r="A653" s="4">
        <f t="shared" si="30"/>
        <v>10</v>
      </c>
      <c r="B653" s="4">
        <v>649</v>
      </c>
      <c r="C653" s="5">
        <v>41192</v>
      </c>
      <c r="D653" s="6">
        <v>0</v>
      </c>
      <c r="E653" s="4">
        <v>7.32</v>
      </c>
      <c r="F653" s="4">
        <v>0</v>
      </c>
      <c r="G653" s="4">
        <v>474</v>
      </c>
      <c r="H653">
        <f>Constant2*Display^F653*VLOOKUP(E653,PricePoint_Factors,2)*VLOOKUP(A653,MonthFactors,2)*Trend^B653*EndDec^D653</f>
        <v>480.35824682145784</v>
      </c>
      <c r="I653">
        <f t="shared" si="31"/>
        <v>6.3582468214578398</v>
      </c>
      <c r="J653">
        <f t="shared" si="32"/>
        <v>40.427302642578724</v>
      </c>
    </row>
    <row r="654" spans="1:10" x14ac:dyDescent="0.2">
      <c r="A654" s="4">
        <f t="shared" si="30"/>
        <v>10</v>
      </c>
      <c r="B654" s="4">
        <v>650</v>
      </c>
      <c r="C654" s="5">
        <v>41193</v>
      </c>
      <c r="D654" s="6">
        <v>0</v>
      </c>
      <c r="E654" s="4">
        <v>5.95</v>
      </c>
      <c r="F654" s="4">
        <v>1</v>
      </c>
      <c r="G654" s="4">
        <v>950</v>
      </c>
      <c r="H654">
        <f>Constant2*Display^F654*VLOOKUP(E654,PricePoint_Factors,2)*VLOOKUP(A654,MonthFactors,2)*Trend^B654*EndDec^D654</f>
        <v>926.60654365668438</v>
      </c>
      <c r="I654">
        <f t="shared" si="31"/>
        <v>-23.39345634331562</v>
      </c>
      <c r="J654">
        <f t="shared" si="32"/>
        <v>547.25379968661377</v>
      </c>
    </row>
    <row r="655" spans="1:10" x14ac:dyDescent="0.2">
      <c r="A655" s="4">
        <f t="shared" si="30"/>
        <v>10</v>
      </c>
      <c r="B655" s="4">
        <v>651</v>
      </c>
      <c r="C655" s="5">
        <v>41194</v>
      </c>
      <c r="D655" s="6">
        <v>0</v>
      </c>
      <c r="E655" s="4">
        <v>5.95</v>
      </c>
      <c r="F655" s="4">
        <v>0</v>
      </c>
      <c r="G655" s="4">
        <v>822</v>
      </c>
      <c r="H655">
        <f>Constant2*Display^F655*VLOOKUP(E655,PricePoint_Factors,2)*VLOOKUP(A655,MonthFactors,2)*Trend^B655*EndDec^D655</f>
        <v>840.34203985784222</v>
      </c>
      <c r="I655">
        <f t="shared" si="31"/>
        <v>18.342039857842224</v>
      </c>
      <c r="J655">
        <f t="shared" si="32"/>
        <v>336.4304261466728</v>
      </c>
    </row>
    <row r="656" spans="1:10" x14ac:dyDescent="0.2">
      <c r="A656" s="4">
        <f t="shared" si="30"/>
        <v>10</v>
      </c>
      <c r="B656" s="4">
        <v>652</v>
      </c>
      <c r="C656" s="5">
        <v>41195</v>
      </c>
      <c r="D656" s="6">
        <v>0</v>
      </c>
      <c r="E656" s="4">
        <v>5.95</v>
      </c>
      <c r="F656" s="4">
        <v>0</v>
      </c>
      <c r="G656" s="4">
        <v>852</v>
      </c>
      <c r="H656">
        <f>Constant2*Display^F656*VLOOKUP(E656,PricePoint_Factors,2)*VLOOKUP(A656,MonthFactors,2)*Trend^B656*EndDec^D656</f>
        <v>840.45812250933602</v>
      </c>
      <c r="I656">
        <f t="shared" si="31"/>
        <v>-11.541877490663978</v>
      </c>
      <c r="J656">
        <f t="shared" si="32"/>
        <v>133.2149360094958</v>
      </c>
    </row>
    <row r="657" spans="1:10" x14ac:dyDescent="0.2">
      <c r="A657" s="4">
        <f t="shared" si="30"/>
        <v>10</v>
      </c>
      <c r="B657" s="4">
        <v>653</v>
      </c>
      <c r="C657" s="5">
        <v>41196</v>
      </c>
      <c r="D657" s="6">
        <v>0</v>
      </c>
      <c r="E657" s="4">
        <v>7.52</v>
      </c>
      <c r="F657" s="4">
        <v>1</v>
      </c>
      <c r="G657" s="4">
        <v>511</v>
      </c>
      <c r="H657">
        <f>Constant2*Display^F657*VLOOKUP(E657,PricePoint_Factors,2)*VLOOKUP(A657,MonthFactors,2)*Trend^B657*EndDec^D657</f>
        <v>517.56080195954814</v>
      </c>
      <c r="I657">
        <f t="shared" si="31"/>
        <v>6.5608019595481437</v>
      </c>
      <c r="J657">
        <f t="shared" si="32"/>
        <v>43.04412235241076</v>
      </c>
    </row>
    <row r="658" spans="1:10" x14ac:dyDescent="0.2">
      <c r="A658" s="4">
        <f t="shared" si="30"/>
        <v>10</v>
      </c>
      <c r="B658" s="4">
        <v>654</v>
      </c>
      <c r="C658" s="5">
        <v>41197</v>
      </c>
      <c r="D658" s="6">
        <v>0</v>
      </c>
      <c r="E658" s="4">
        <v>6.2</v>
      </c>
      <c r="F658" s="4">
        <v>0</v>
      </c>
      <c r="G658" s="4">
        <v>632</v>
      </c>
      <c r="H658">
        <f>Constant2*Display^F658*VLOOKUP(E658,PricePoint_Factors,2)*VLOOKUP(A658,MonthFactors,2)*Trend^B658*EndDec^D658</f>
        <v>648.49292497685997</v>
      </c>
      <c r="I658">
        <f t="shared" si="31"/>
        <v>16.492924976859968</v>
      </c>
      <c r="J658">
        <f t="shared" si="32"/>
        <v>272.01657429233137</v>
      </c>
    </row>
    <row r="659" spans="1:10" x14ac:dyDescent="0.2">
      <c r="A659" s="4">
        <f t="shared" si="30"/>
        <v>10</v>
      </c>
      <c r="B659" s="4">
        <v>655</v>
      </c>
      <c r="C659" s="5">
        <v>41198</v>
      </c>
      <c r="D659" s="6">
        <v>0</v>
      </c>
      <c r="E659" s="4">
        <v>6.98</v>
      </c>
      <c r="F659" s="4">
        <v>0</v>
      </c>
      <c r="G659" s="4">
        <v>642</v>
      </c>
      <c r="H659">
        <f>Constant2*Display^F659*VLOOKUP(E659,PricePoint_Factors,2)*VLOOKUP(A659,MonthFactors,2)*Trend^B659*EndDec^D659</f>
        <v>638.78260941681447</v>
      </c>
      <c r="I659">
        <f t="shared" si="31"/>
        <v>-3.2173905831855336</v>
      </c>
      <c r="J659">
        <f t="shared" si="32"/>
        <v>10.351602164770949</v>
      </c>
    </row>
    <row r="660" spans="1:10" x14ac:dyDescent="0.2">
      <c r="A660" s="4">
        <f t="shared" si="30"/>
        <v>10</v>
      </c>
      <c r="B660" s="4">
        <v>656</v>
      </c>
      <c r="C660" s="5">
        <v>41199</v>
      </c>
      <c r="D660" s="6">
        <v>0</v>
      </c>
      <c r="E660" s="4">
        <v>5.95</v>
      </c>
      <c r="F660" s="4">
        <v>0</v>
      </c>
      <c r="G660" s="4">
        <v>837</v>
      </c>
      <c r="H660">
        <f>Constant2*Display^F660*VLOOKUP(E660,PricePoint_Factors,2)*VLOOKUP(A660,MonthFactors,2)*Trend^B660*EndDec^D660</f>
        <v>840.92261349100272</v>
      </c>
      <c r="I660">
        <f t="shared" si="31"/>
        <v>3.9226134910027213</v>
      </c>
      <c r="J660">
        <f t="shared" si="32"/>
        <v>15.386896599796556</v>
      </c>
    </row>
    <row r="661" spans="1:10" x14ac:dyDescent="0.2">
      <c r="A661" s="4">
        <f t="shared" si="30"/>
        <v>10</v>
      </c>
      <c r="B661" s="4">
        <v>657</v>
      </c>
      <c r="C661" s="5">
        <v>41200</v>
      </c>
      <c r="D661" s="6">
        <v>0</v>
      </c>
      <c r="E661" s="4">
        <v>5.95</v>
      </c>
      <c r="F661" s="4">
        <v>0</v>
      </c>
      <c r="G661" s="4">
        <v>845</v>
      </c>
      <c r="H661">
        <f>Constant2*Display^F661*VLOOKUP(E661,PricePoint_Factors,2)*VLOOKUP(A661,MonthFactors,2)*Trend^B661*EndDec^D661</f>
        <v>841.03877634141975</v>
      </c>
      <c r="I661">
        <f t="shared" si="31"/>
        <v>-3.961223658580252</v>
      </c>
      <c r="J661">
        <f t="shared" si="32"/>
        <v>15.691292873295918</v>
      </c>
    </row>
    <row r="662" spans="1:10" x14ac:dyDescent="0.2">
      <c r="A662" s="4">
        <f t="shared" si="30"/>
        <v>10</v>
      </c>
      <c r="B662" s="4">
        <v>658</v>
      </c>
      <c r="C662" s="5">
        <v>41201</v>
      </c>
      <c r="D662" s="6">
        <v>0</v>
      </c>
      <c r="E662" s="4">
        <v>5.95</v>
      </c>
      <c r="F662" s="4">
        <v>0</v>
      </c>
      <c r="G662" s="4">
        <v>848</v>
      </c>
      <c r="H662">
        <f>Constant2*Display^F662*VLOOKUP(E662,PricePoint_Factors,2)*VLOOKUP(A662,MonthFactors,2)*Trend^B662*EndDec^D662</f>
        <v>841.15495523826928</v>
      </c>
      <c r="I662">
        <f t="shared" si="31"/>
        <v>-6.8450447617307191</v>
      </c>
      <c r="J662">
        <f t="shared" si="32"/>
        <v>46.854637790097158</v>
      </c>
    </row>
    <row r="663" spans="1:10" x14ac:dyDescent="0.2">
      <c r="A663" s="4">
        <f t="shared" si="30"/>
        <v>10</v>
      </c>
      <c r="B663" s="4">
        <v>659</v>
      </c>
      <c r="C663" s="5">
        <v>41202</v>
      </c>
      <c r="D663" s="6">
        <v>0</v>
      </c>
      <c r="E663" s="4">
        <v>7.52</v>
      </c>
      <c r="F663" s="4">
        <v>0</v>
      </c>
      <c r="G663" s="4">
        <v>461</v>
      </c>
      <c r="H663">
        <f>Constant2*Display^F663*VLOOKUP(E663,PricePoint_Factors,2)*VLOOKUP(A663,MonthFactors,2)*Trend^B663*EndDec^D663</f>
        <v>469.70160658133477</v>
      </c>
      <c r="I663">
        <f t="shared" si="31"/>
        <v>8.7016065813347723</v>
      </c>
      <c r="J663">
        <f t="shared" si="32"/>
        <v>75.717957096328618</v>
      </c>
    </row>
    <row r="664" spans="1:10" x14ac:dyDescent="0.2">
      <c r="A664" s="4">
        <f t="shared" si="30"/>
        <v>10</v>
      </c>
      <c r="B664" s="4">
        <v>660</v>
      </c>
      <c r="C664" s="5">
        <v>41203</v>
      </c>
      <c r="D664" s="6">
        <v>0</v>
      </c>
      <c r="E664" s="4">
        <v>6.2</v>
      </c>
      <c r="F664" s="4">
        <v>1</v>
      </c>
      <c r="G664" s="4">
        <v>720</v>
      </c>
      <c r="H664">
        <f>Constant2*Display^F664*VLOOKUP(E664,PricePoint_Factors,2)*VLOOKUP(A664,MonthFactors,2)*Trend^B664*EndDec^D664</f>
        <v>715.75506788807888</v>
      </c>
      <c r="I664">
        <f t="shared" si="31"/>
        <v>-4.2449321119211163</v>
      </c>
      <c r="J664">
        <f t="shared" si="32"/>
        <v>18.019448634819067</v>
      </c>
    </row>
    <row r="665" spans="1:10" x14ac:dyDescent="0.2">
      <c r="A665" s="4">
        <f t="shared" si="30"/>
        <v>10</v>
      </c>
      <c r="B665" s="4">
        <v>661</v>
      </c>
      <c r="C665" s="5">
        <v>41204</v>
      </c>
      <c r="D665" s="6">
        <v>0</v>
      </c>
      <c r="E665" s="4">
        <v>7.12</v>
      </c>
      <c r="F665" s="4">
        <v>0</v>
      </c>
      <c r="G665" s="4">
        <v>494</v>
      </c>
      <c r="H665">
        <f>Constant2*Display^F665*VLOOKUP(E665,PricePoint_Factors,2)*VLOOKUP(A665,MonthFactors,2)*Trend^B665*EndDec^D665</f>
        <v>492.50899742771622</v>
      </c>
      <c r="I665">
        <f t="shared" si="31"/>
        <v>-1.4910025722837759</v>
      </c>
      <c r="J665">
        <f t="shared" si="32"/>
        <v>2.2230886705568365</v>
      </c>
    </row>
    <row r="666" spans="1:10" x14ac:dyDescent="0.2">
      <c r="A666" s="4">
        <f t="shared" si="30"/>
        <v>10</v>
      </c>
      <c r="B666" s="4">
        <v>662</v>
      </c>
      <c r="C666" s="5">
        <v>41205</v>
      </c>
      <c r="D666" s="6">
        <v>0</v>
      </c>
      <c r="E666" s="4">
        <v>6.2</v>
      </c>
      <c r="F666" s="4">
        <v>0</v>
      </c>
      <c r="G666" s="4">
        <v>651</v>
      </c>
      <c r="H666">
        <f>Constant2*Display^F666*VLOOKUP(E666,PricePoint_Factors,2)*VLOOKUP(A666,MonthFactors,2)*Trend^B666*EndDec^D666</f>
        <v>649.20992049095753</v>
      </c>
      <c r="I666">
        <f t="shared" si="31"/>
        <v>-1.7900795090424708</v>
      </c>
      <c r="J666">
        <f t="shared" si="32"/>
        <v>3.2043846486937335</v>
      </c>
    </row>
    <row r="667" spans="1:10" x14ac:dyDescent="0.2">
      <c r="A667" s="4">
        <f t="shared" si="30"/>
        <v>10</v>
      </c>
      <c r="B667" s="4">
        <v>663</v>
      </c>
      <c r="C667" s="5">
        <v>41206</v>
      </c>
      <c r="D667" s="6">
        <v>0</v>
      </c>
      <c r="E667" s="4">
        <v>5.95</v>
      </c>
      <c r="F667" s="4">
        <v>0</v>
      </c>
      <c r="G667" s="4">
        <v>831</v>
      </c>
      <c r="H667">
        <f>Constant2*Display^F667*VLOOKUP(E667,PricePoint_Factors,2)*VLOOKUP(A667,MonthFactors,2)*Trend^B667*EndDec^D667</f>
        <v>841.73609049659342</v>
      </c>
      <c r="I667">
        <f t="shared" si="31"/>
        <v>10.73609049659342</v>
      </c>
      <c r="J667">
        <f t="shared" si="32"/>
        <v>115.26363915104353</v>
      </c>
    </row>
    <row r="668" spans="1:10" x14ac:dyDescent="0.2">
      <c r="A668" s="4">
        <f t="shared" si="30"/>
        <v>10</v>
      </c>
      <c r="B668" s="4">
        <v>664</v>
      </c>
      <c r="C668" s="5">
        <v>41207</v>
      </c>
      <c r="D668" s="6">
        <v>0</v>
      </c>
      <c r="E668" s="4">
        <v>6.1</v>
      </c>
      <c r="F668" s="4">
        <v>0</v>
      </c>
      <c r="G668" s="4">
        <v>660</v>
      </c>
      <c r="H668">
        <f>Constant2*Display^F668*VLOOKUP(E668,PricePoint_Factors,2)*VLOOKUP(A668,MonthFactors,2)*Trend^B668*EndDec^D668</f>
        <v>662.7492151333945</v>
      </c>
      <c r="I668">
        <f t="shared" si="31"/>
        <v>2.7492151333945003</v>
      </c>
      <c r="J668">
        <f t="shared" si="32"/>
        <v>7.5581838496853404</v>
      </c>
    </row>
    <row r="669" spans="1:10" x14ac:dyDescent="0.2">
      <c r="A669" s="4">
        <f t="shared" si="30"/>
        <v>10</v>
      </c>
      <c r="B669" s="4">
        <v>665</v>
      </c>
      <c r="C669" s="5">
        <v>41208</v>
      </c>
      <c r="D669" s="6">
        <v>0</v>
      </c>
      <c r="E669" s="4">
        <v>6.98</v>
      </c>
      <c r="F669" s="4">
        <v>0</v>
      </c>
      <c r="G669" s="4">
        <v>656</v>
      </c>
      <c r="H669">
        <f>Constant2*Display^F669*VLOOKUP(E669,PricePoint_Factors,2)*VLOOKUP(A669,MonthFactors,2)*Trend^B669*EndDec^D669</f>
        <v>639.66555572280629</v>
      </c>
      <c r="I669">
        <f t="shared" si="31"/>
        <v>-16.334444277193711</v>
      </c>
      <c r="J669">
        <f t="shared" si="32"/>
        <v>266.81406984474637</v>
      </c>
    </row>
    <row r="670" spans="1:10" x14ac:dyDescent="0.2">
      <c r="A670" s="4">
        <f t="shared" si="30"/>
        <v>10</v>
      </c>
      <c r="B670" s="4">
        <v>666</v>
      </c>
      <c r="C670" s="5">
        <v>41209</v>
      </c>
      <c r="D670" s="6">
        <v>0</v>
      </c>
      <c r="E670" s="4">
        <v>7.12</v>
      </c>
      <c r="F670" s="4">
        <v>1</v>
      </c>
      <c r="G670" s="4">
        <v>530</v>
      </c>
      <c r="H670">
        <f>Constant2*Display^F670*VLOOKUP(E670,PricePoint_Factors,2)*VLOOKUP(A670,MonthFactors,2)*Trend^B670*EndDec^D670</f>
        <v>543.51729745636999</v>
      </c>
      <c r="I670">
        <f t="shared" si="31"/>
        <v>13.517297456369988</v>
      </c>
      <c r="J670">
        <f t="shared" si="32"/>
        <v>182.71733052398656</v>
      </c>
    </row>
    <row r="671" spans="1:10" x14ac:dyDescent="0.2">
      <c r="A671" s="4">
        <f t="shared" si="30"/>
        <v>10</v>
      </c>
      <c r="B671" s="4">
        <v>667</v>
      </c>
      <c r="C671" s="5">
        <v>41210</v>
      </c>
      <c r="D671" s="6">
        <v>0</v>
      </c>
      <c r="E671" s="4">
        <v>7.32</v>
      </c>
      <c r="F671" s="4">
        <v>0</v>
      </c>
      <c r="G671" s="4">
        <v>472</v>
      </c>
      <c r="H671">
        <f>Constant2*Display^F671*VLOOKUP(E671,PricePoint_Factors,2)*VLOOKUP(A671,MonthFactors,2)*Trend^B671*EndDec^D671</f>
        <v>481.554048051905</v>
      </c>
      <c r="I671">
        <f t="shared" si="31"/>
        <v>9.5540480519049993</v>
      </c>
      <c r="J671">
        <f t="shared" si="32"/>
        <v>91.279834178109709</v>
      </c>
    </row>
    <row r="672" spans="1:10" x14ac:dyDescent="0.2">
      <c r="A672" s="4">
        <f t="shared" si="30"/>
        <v>10</v>
      </c>
      <c r="B672" s="4">
        <v>668</v>
      </c>
      <c r="C672" s="5">
        <v>41211</v>
      </c>
      <c r="D672" s="6">
        <v>0</v>
      </c>
      <c r="E672" s="4">
        <v>7.52</v>
      </c>
      <c r="F672" s="4">
        <v>0</v>
      </c>
      <c r="G672" s="4">
        <v>463</v>
      </c>
      <c r="H672">
        <f>Constant2*Display^F672*VLOOKUP(E672,PricePoint_Factors,2)*VLOOKUP(A672,MonthFactors,2)*Trend^B672*EndDec^D672</f>
        <v>470.28587950972025</v>
      </c>
      <c r="I672">
        <f t="shared" si="31"/>
        <v>7.285879509720246</v>
      </c>
      <c r="J672">
        <f t="shared" si="32"/>
        <v>53.084040230161335</v>
      </c>
    </row>
    <row r="673" spans="1:10" x14ac:dyDescent="0.2">
      <c r="A673" s="4">
        <f t="shared" si="30"/>
        <v>10</v>
      </c>
      <c r="B673" s="4">
        <v>669</v>
      </c>
      <c r="C673" s="5">
        <v>41212</v>
      </c>
      <c r="D673" s="6">
        <v>0</v>
      </c>
      <c r="E673" s="4">
        <v>6.2</v>
      </c>
      <c r="F673" s="4">
        <v>0</v>
      </c>
      <c r="G673" s="4">
        <v>652</v>
      </c>
      <c r="H673">
        <f>Constant2*Display^F673*VLOOKUP(E673,PricePoint_Factors,2)*VLOOKUP(A673,MonthFactors,2)*Trend^B673*EndDec^D673</f>
        <v>649.83794182567749</v>
      </c>
      <c r="I673">
        <f t="shared" si="31"/>
        <v>-2.1620581743225102</v>
      </c>
      <c r="J673">
        <f t="shared" si="32"/>
        <v>4.6744955491547859</v>
      </c>
    </row>
    <row r="674" spans="1:10" x14ac:dyDescent="0.2">
      <c r="A674" s="4">
        <f t="shared" si="30"/>
        <v>10</v>
      </c>
      <c r="B674" s="4">
        <v>670</v>
      </c>
      <c r="C674" s="5">
        <v>41213</v>
      </c>
      <c r="D674" s="6">
        <v>0</v>
      </c>
      <c r="E674" s="4">
        <v>6.2</v>
      </c>
      <c r="F674" s="4">
        <v>0</v>
      </c>
      <c r="G674" s="4">
        <v>653</v>
      </c>
      <c r="H674">
        <f>Constant2*Display^F674*VLOOKUP(E674,PricePoint_Factors,2)*VLOOKUP(A674,MonthFactors,2)*Trend^B674*EndDec^D674</f>
        <v>649.9277087393275</v>
      </c>
      <c r="I674">
        <f t="shared" si="31"/>
        <v>-3.0722912606725004</v>
      </c>
      <c r="J674">
        <f t="shared" si="32"/>
        <v>9.4389735904046219</v>
      </c>
    </row>
    <row r="675" spans="1:10" x14ac:dyDescent="0.2">
      <c r="A675" s="4">
        <f t="shared" si="30"/>
        <v>11</v>
      </c>
      <c r="B675" s="4">
        <v>671</v>
      </c>
      <c r="C675" s="5">
        <v>41214</v>
      </c>
      <c r="D675" s="6">
        <v>0</v>
      </c>
      <c r="E675" s="4">
        <v>7.52</v>
      </c>
      <c r="F675" s="4">
        <v>0</v>
      </c>
      <c r="G675" s="4">
        <v>562</v>
      </c>
      <c r="H675">
        <f>Constant2*Display^F675*VLOOKUP(E675,PricePoint_Factors,2)*VLOOKUP(A675,MonthFactors,2)*Trend^B675*EndDec^D675</f>
        <v>555.66517087607042</v>
      </c>
      <c r="I675">
        <f t="shared" si="31"/>
        <v>-6.3348291239295804</v>
      </c>
      <c r="J675">
        <f t="shared" si="32"/>
        <v>40.130060029386414</v>
      </c>
    </row>
    <row r="676" spans="1:10" x14ac:dyDescent="0.2">
      <c r="A676" s="4">
        <f t="shared" si="30"/>
        <v>11</v>
      </c>
      <c r="B676" s="4">
        <v>672</v>
      </c>
      <c r="C676" s="5">
        <v>41215</v>
      </c>
      <c r="D676" s="6">
        <v>0</v>
      </c>
      <c r="E676" s="4">
        <v>5.95</v>
      </c>
      <c r="F676" s="4">
        <v>0</v>
      </c>
      <c r="G676" s="4">
        <v>1020</v>
      </c>
      <c r="H676">
        <f>Constant2*Display^F676*VLOOKUP(E676,PricePoint_Factors,2)*VLOOKUP(A676,MonthFactors,2)*Trend^B676*EndDec^D676</f>
        <v>995.37588390634005</v>
      </c>
      <c r="I676">
        <f t="shared" si="31"/>
        <v>-24.62411609365995</v>
      </c>
      <c r="J676">
        <f t="shared" si="32"/>
        <v>606.34709339404299</v>
      </c>
    </row>
    <row r="677" spans="1:10" x14ac:dyDescent="0.2">
      <c r="A677" s="4">
        <f t="shared" si="30"/>
        <v>11</v>
      </c>
      <c r="B677" s="4">
        <v>673</v>
      </c>
      <c r="C677" s="5">
        <v>41216</v>
      </c>
      <c r="D677" s="6">
        <v>0</v>
      </c>
      <c r="E677" s="4">
        <v>6.98</v>
      </c>
      <c r="F677" s="4">
        <v>0</v>
      </c>
      <c r="G677" s="4">
        <v>749</v>
      </c>
      <c r="H677">
        <f>Constant2*Display^F677*VLOOKUP(E677,PricePoint_Factors,2)*VLOOKUP(A677,MonthFactors,2)*Trend^B677*EndDec^D677</f>
        <v>756.31748969255591</v>
      </c>
      <c r="I677">
        <f t="shared" si="31"/>
        <v>7.3174896925559096</v>
      </c>
      <c r="J677">
        <f t="shared" si="32"/>
        <v>53.545655400661978</v>
      </c>
    </row>
    <row r="678" spans="1:10" x14ac:dyDescent="0.2">
      <c r="A678" s="4">
        <f t="shared" si="30"/>
        <v>11</v>
      </c>
      <c r="B678" s="4">
        <v>674</v>
      </c>
      <c r="C678" s="5">
        <v>41217</v>
      </c>
      <c r="D678" s="6">
        <v>0</v>
      </c>
      <c r="E678" s="4">
        <v>6.98</v>
      </c>
      <c r="F678" s="4">
        <v>1</v>
      </c>
      <c r="G678" s="4">
        <v>846</v>
      </c>
      <c r="H678">
        <f>Constant2*Display^F678*VLOOKUP(E678,PricePoint_Factors,2)*VLOOKUP(A678,MonthFactors,2)*Trend^B678*EndDec^D678</f>
        <v>834.18695117754123</v>
      </c>
      <c r="I678">
        <f t="shared" si="31"/>
        <v>-11.813048822458768</v>
      </c>
      <c r="J678">
        <f t="shared" si="32"/>
        <v>139.54812248179448</v>
      </c>
    </row>
    <row r="679" spans="1:10" x14ac:dyDescent="0.2">
      <c r="A679" s="4">
        <f t="shared" si="30"/>
        <v>11</v>
      </c>
      <c r="B679" s="4">
        <v>675</v>
      </c>
      <c r="C679" s="5">
        <v>41218</v>
      </c>
      <c r="D679" s="6">
        <v>0</v>
      </c>
      <c r="E679" s="4">
        <v>5.95</v>
      </c>
      <c r="F679" s="4">
        <v>1</v>
      </c>
      <c r="G679" s="4">
        <v>1114</v>
      </c>
      <c r="H679">
        <f>Constant2*Display^F679*VLOOKUP(E679,PricePoint_Factors,2)*VLOOKUP(A679,MonthFactors,2)*Trend^B679*EndDec^D679</f>
        <v>1098.1618171552</v>
      </c>
      <c r="I679">
        <f t="shared" si="31"/>
        <v>-15.838182844800031</v>
      </c>
      <c r="J679">
        <f t="shared" si="32"/>
        <v>250.84803582531799</v>
      </c>
    </row>
    <row r="680" spans="1:10" x14ac:dyDescent="0.2">
      <c r="A680" s="4">
        <f t="shared" si="30"/>
        <v>11</v>
      </c>
      <c r="B680" s="4">
        <v>676</v>
      </c>
      <c r="C680" s="5">
        <v>41219</v>
      </c>
      <c r="D680" s="6">
        <v>0</v>
      </c>
      <c r="E680" s="4">
        <v>6.1</v>
      </c>
      <c r="F680" s="4">
        <v>1</v>
      </c>
      <c r="G680" s="4">
        <v>841</v>
      </c>
      <c r="H680">
        <f>Constant2*Display^F680*VLOOKUP(E680,PricePoint_Factors,2)*VLOOKUP(A680,MonthFactors,2)*Trend^B680*EndDec^D680</f>
        <v>864.648540826724</v>
      </c>
      <c r="I680">
        <f t="shared" si="31"/>
        <v>23.648540826724002</v>
      </c>
      <c r="J680">
        <f t="shared" si="32"/>
        <v>559.25348323323192</v>
      </c>
    </row>
    <row r="681" spans="1:10" x14ac:dyDescent="0.2">
      <c r="A681" s="4">
        <f t="shared" si="30"/>
        <v>11</v>
      </c>
      <c r="B681" s="4">
        <v>677</v>
      </c>
      <c r="C681" s="5">
        <v>41220</v>
      </c>
      <c r="D681" s="6">
        <v>0</v>
      </c>
      <c r="E681" s="4">
        <v>5.95</v>
      </c>
      <c r="F681" s="4">
        <v>0</v>
      </c>
      <c r="G681" s="4">
        <v>1008</v>
      </c>
      <c r="H681">
        <f>Constant2*Display^F681*VLOOKUP(E681,PricePoint_Factors,2)*VLOOKUP(A681,MonthFactors,2)*Trend^B681*EndDec^D681</f>
        <v>996.06356697569777</v>
      </c>
      <c r="I681">
        <f t="shared" si="31"/>
        <v>-11.936433024302232</v>
      </c>
      <c r="J681">
        <f t="shared" si="32"/>
        <v>142.47843334365294</v>
      </c>
    </row>
    <row r="682" spans="1:10" x14ac:dyDescent="0.2">
      <c r="A682" s="4">
        <f t="shared" si="30"/>
        <v>11</v>
      </c>
      <c r="B682" s="4">
        <v>678</v>
      </c>
      <c r="C682" s="5">
        <v>41221</v>
      </c>
      <c r="D682" s="6">
        <v>0</v>
      </c>
      <c r="E682" s="4">
        <v>6.2</v>
      </c>
      <c r="F682" s="4">
        <v>0</v>
      </c>
      <c r="G682" s="4">
        <v>792</v>
      </c>
      <c r="H682">
        <f>Constant2*Display^F682*VLOOKUP(E682,PricePoint_Factors,2)*VLOOKUP(A682,MonthFactors,2)*Trend^B682*EndDec^D682</f>
        <v>768.45108941331318</v>
      </c>
      <c r="I682">
        <f t="shared" si="31"/>
        <v>-23.548910586686816</v>
      </c>
      <c r="J682">
        <f t="shared" si="32"/>
        <v>554.55118981977034</v>
      </c>
    </row>
    <row r="683" spans="1:10" x14ac:dyDescent="0.2">
      <c r="A683" s="4">
        <f t="shared" si="30"/>
        <v>11</v>
      </c>
      <c r="B683" s="4">
        <v>679</v>
      </c>
      <c r="C683" s="5">
        <v>41222</v>
      </c>
      <c r="D683" s="6">
        <v>0</v>
      </c>
      <c r="E683" s="4">
        <v>7.32</v>
      </c>
      <c r="F683" s="4">
        <v>1</v>
      </c>
      <c r="G683" s="4">
        <v>619</v>
      </c>
      <c r="H683">
        <f>Constant2*Display^F683*VLOOKUP(E683,PricePoint_Factors,2)*VLOOKUP(A683,MonthFactors,2)*Trend^B683*EndDec^D683</f>
        <v>628.25424077413061</v>
      </c>
      <c r="I683">
        <f t="shared" si="31"/>
        <v>9.2542407741306079</v>
      </c>
      <c r="J683">
        <f t="shared" si="32"/>
        <v>85.640972305581471</v>
      </c>
    </row>
    <row r="684" spans="1:10" x14ac:dyDescent="0.2">
      <c r="A684" s="4">
        <f t="shared" si="30"/>
        <v>11</v>
      </c>
      <c r="B684" s="4">
        <v>680</v>
      </c>
      <c r="C684" s="5">
        <v>41223</v>
      </c>
      <c r="D684" s="6">
        <v>0</v>
      </c>
      <c r="E684" s="4">
        <v>7.32</v>
      </c>
      <c r="F684" s="4">
        <v>0</v>
      </c>
      <c r="G684" s="4">
        <v>583</v>
      </c>
      <c r="H684">
        <f>Constant2*Display^F684*VLOOKUP(E684,PricePoint_Factors,2)*VLOOKUP(A684,MonthFactors,2)*Trend^B684*EndDec^D684</f>
        <v>569.76551035137334</v>
      </c>
      <c r="I684">
        <f t="shared" si="31"/>
        <v>-13.234489648626663</v>
      </c>
      <c r="J684">
        <f t="shared" si="32"/>
        <v>175.1517162596063</v>
      </c>
    </row>
    <row r="685" spans="1:10" x14ac:dyDescent="0.2">
      <c r="A685" s="4">
        <f t="shared" si="30"/>
        <v>11</v>
      </c>
      <c r="B685" s="4">
        <v>681</v>
      </c>
      <c r="C685" s="5">
        <v>41224</v>
      </c>
      <c r="D685" s="6">
        <v>0</v>
      </c>
      <c r="E685" s="4">
        <v>5.95</v>
      </c>
      <c r="F685" s="4">
        <v>0</v>
      </c>
      <c r="G685" s="4">
        <v>1020</v>
      </c>
      <c r="H685">
        <f>Constant2*Display^F685*VLOOKUP(E685,PricePoint_Factors,2)*VLOOKUP(A685,MonthFactors,2)*Trend^B685*EndDec^D685</f>
        <v>996.61405549099186</v>
      </c>
      <c r="I685">
        <f t="shared" si="31"/>
        <v>-23.385944509008141</v>
      </c>
      <c r="J685">
        <f t="shared" si="32"/>
        <v>546.90240057840799</v>
      </c>
    </row>
    <row r="686" spans="1:10" x14ac:dyDescent="0.2">
      <c r="A686" s="4">
        <f t="shared" si="30"/>
        <v>11</v>
      </c>
      <c r="B686" s="4">
        <v>682</v>
      </c>
      <c r="C686" s="5">
        <v>41225</v>
      </c>
      <c r="D686" s="6">
        <v>0</v>
      </c>
      <c r="E686" s="4">
        <v>6.1</v>
      </c>
      <c r="F686" s="4">
        <v>1</v>
      </c>
      <c r="G686" s="4">
        <v>873</v>
      </c>
      <c r="H686">
        <f>Constant2*Display^F686*VLOOKUP(E686,PricePoint_Factors,2)*VLOOKUP(A686,MonthFactors,2)*Trend^B686*EndDec^D686</f>
        <v>865.36543008763488</v>
      </c>
      <c r="I686">
        <f t="shared" si="31"/>
        <v>-7.6345699123651229</v>
      </c>
      <c r="J686">
        <f t="shared" si="32"/>
        <v>58.286657746790802</v>
      </c>
    </row>
    <row r="687" spans="1:10" x14ac:dyDescent="0.2">
      <c r="A687" s="4">
        <f t="shared" si="30"/>
        <v>11</v>
      </c>
      <c r="B687" s="4">
        <v>683</v>
      </c>
      <c r="C687" s="5">
        <v>41226</v>
      </c>
      <c r="D687" s="6">
        <v>0</v>
      </c>
      <c r="E687" s="4">
        <v>6.2</v>
      </c>
      <c r="F687" s="4">
        <v>0</v>
      </c>
      <c r="G687" s="4">
        <v>752</v>
      </c>
      <c r="H687">
        <f>Constant2*Display^F687*VLOOKUP(E687,PricePoint_Factors,2)*VLOOKUP(A687,MonthFactors,2)*Trend^B687*EndDec^D687</f>
        <v>768.98199518706497</v>
      </c>
      <c r="I687">
        <f t="shared" si="31"/>
        <v>16.981995187064967</v>
      </c>
      <c r="J687">
        <f t="shared" si="32"/>
        <v>288.38816053349774</v>
      </c>
    </row>
    <row r="688" spans="1:10" x14ac:dyDescent="0.2">
      <c r="A688" s="4">
        <f t="shared" si="30"/>
        <v>11</v>
      </c>
      <c r="B688" s="4">
        <v>684</v>
      </c>
      <c r="C688" s="5">
        <v>41227</v>
      </c>
      <c r="D688" s="6">
        <v>0</v>
      </c>
      <c r="E688" s="4">
        <v>6.2</v>
      </c>
      <c r="F688" s="4">
        <v>0</v>
      </c>
      <c r="G688" s="4">
        <v>792</v>
      </c>
      <c r="H688">
        <f>Constant2*Display^F688*VLOOKUP(E688,PricePoint_Factors,2)*VLOOKUP(A688,MonthFactors,2)*Trend^B688*EndDec^D688</f>
        <v>769.08822034862817</v>
      </c>
      <c r="I688">
        <f t="shared" si="31"/>
        <v>-22.91177965137183</v>
      </c>
      <c r="J688">
        <f t="shared" si="32"/>
        <v>524.94964679301631</v>
      </c>
    </row>
    <row r="689" spans="1:10" x14ac:dyDescent="0.2">
      <c r="A689" s="4">
        <f t="shared" si="30"/>
        <v>11</v>
      </c>
      <c r="B689" s="4">
        <v>685</v>
      </c>
      <c r="C689" s="5">
        <v>41228</v>
      </c>
      <c r="D689" s="6">
        <v>0</v>
      </c>
      <c r="E689" s="4">
        <v>7.12</v>
      </c>
      <c r="F689" s="4">
        <v>0</v>
      </c>
      <c r="G689" s="4">
        <v>580</v>
      </c>
      <c r="H689">
        <f>Constant2*Display^F689*VLOOKUP(E689,PricePoint_Factors,2)*VLOOKUP(A689,MonthFactors,2)*Trend^B689*EndDec^D689</f>
        <v>583.61326861459884</v>
      </c>
      <c r="I689">
        <f t="shared" si="31"/>
        <v>3.6132686145988373</v>
      </c>
      <c r="J689">
        <f t="shared" si="32"/>
        <v>13.055710081245001</v>
      </c>
    </row>
    <row r="690" spans="1:10" x14ac:dyDescent="0.2">
      <c r="A690" s="4">
        <f t="shared" si="30"/>
        <v>11</v>
      </c>
      <c r="B690" s="4">
        <v>686</v>
      </c>
      <c r="C690" s="5">
        <v>41229</v>
      </c>
      <c r="D690" s="6">
        <v>0</v>
      </c>
      <c r="E690" s="4">
        <v>6.2</v>
      </c>
      <c r="F690" s="4">
        <v>0</v>
      </c>
      <c r="G690" s="4">
        <v>761</v>
      </c>
      <c r="H690">
        <f>Constant2*Display^F690*VLOOKUP(E690,PricePoint_Factors,2)*VLOOKUP(A690,MonthFactors,2)*Trend^B690*EndDec^D690</f>
        <v>769.30071469477957</v>
      </c>
      <c r="I690">
        <f t="shared" si="31"/>
        <v>8.3007146947795718</v>
      </c>
      <c r="J690">
        <f t="shared" si="32"/>
        <v>68.901864444129515</v>
      </c>
    </row>
    <row r="691" spans="1:10" x14ac:dyDescent="0.2">
      <c r="A691" s="4">
        <f t="shared" si="30"/>
        <v>11</v>
      </c>
      <c r="B691" s="4">
        <v>687</v>
      </c>
      <c r="C691" s="5">
        <v>41230</v>
      </c>
      <c r="D691" s="6">
        <v>0</v>
      </c>
      <c r="E691" s="4">
        <v>5.95</v>
      </c>
      <c r="F691" s="4">
        <v>1</v>
      </c>
      <c r="G691" s="4">
        <v>1073</v>
      </c>
      <c r="H691">
        <f>Constant2*Display^F691*VLOOKUP(E691,PricePoint_Factors,2)*VLOOKUP(A691,MonthFactors,2)*Trend^B691*EndDec^D691</f>
        <v>1099.983567240339</v>
      </c>
      <c r="I691">
        <f t="shared" si="31"/>
        <v>26.983567240338971</v>
      </c>
      <c r="J691">
        <f t="shared" si="32"/>
        <v>728.11290101389454</v>
      </c>
    </row>
    <row r="692" spans="1:10" x14ac:dyDescent="0.2">
      <c r="A692" s="4">
        <f t="shared" si="30"/>
        <v>11</v>
      </c>
      <c r="B692" s="4">
        <v>688</v>
      </c>
      <c r="C692" s="5">
        <v>41231</v>
      </c>
      <c r="D692" s="6">
        <v>0</v>
      </c>
      <c r="E692" s="4">
        <v>6.98</v>
      </c>
      <c r="F692" s="4">
        <v>1</v>
      </c>
      <c r="G692" s="4">
        <v>836</v>
      </c>
      <c r="H692">
        <f>Constant2*Display^F692*VLOOKUP(E692,PricePoint_Factors,2)*VLOOKUP(A692,MonthFactors,2)*Trend^B692*EndDec^D692</f>
        <v>835.80165415837791</v>
      </c>
      <c r="I692">
        <f t="shared" si="31"/>
        <v>-0.19834584162208557</v>
      </c>
      <c r="J692">
        <f t="shared" si="32"/>
        <v>3.9341072888773455E-2</v>
      </c>
    </row>
    <row r="693" spans="1:10" x14ac:dyDescent="0.2">
      <c r="A693" s="4">
        <f t="shared" si="30"/>
        <v>11</v>
      </c>
      <c r="B693" s="4">
        <v>689</v>
      </c>
      <c r="C693" s="5">
        <v>41232</v>
      </c>
      <c r="D693" s="6">
        <v>0</v>
      </c>
      <c r="E693" s="4">
        <v>6.1</v>
      </c>
      <c r="F693" s="4">
        <v>1</v>
      </c>
      <c r="G693" s="4">
        <v>862</v>
      </c>
      <c r="H693">
        <f>Constant2*Display^F693*VLOOKUP(E693,PricePoint_Factors,2)*VLOOKUP(A693,MonthFactors,2)*Trend^B693*EndDec^D693</f>
        <v>866.20255215750922</v>
      </c>
      <c r="I693">
        <f t="shared" si="31"/>
        <v>4.2025521575092171</v>
      </c>
      <c r="J693">
        <f t="shared" si="32"/>
        <v>17.661444636585376</v>
      </c>
    </row>
    <row r="694" spans="1:10" x14ac:dyDescent="0.2">
      <c r="A694" s="4">
        <f t="shared" si="30"/>
        <v>11</v>
      </c>
      <c r="B694" s="4">
        <v>690</v>
      </c>
      <c r="C694" s="5">
        <v>41233</v>
      </c>
      <c r="D694" s="6">
        <v>0</v>
      </c>
      <c r="E694" s="4">
        <v>7.32</v>
      </c>
      <c r="F694" s="4">
        <v>1</v>
      </c>
      <c r="G694" s="4">
        <v>641</v>
      </c>
      <c r="H694">
        <f>Constant2*Display^F694*VLOOKUP(E694,PricePoint_Factors,2)*VLOOKUP(A694,MonthFactors,2)*Trend^B694*EndDec^D694</f>
        <v>629.20953977840588</v>
      </c>
      <c r="I694">
        <f t="shared" si="31"/>
        <v>-11.790460221594117</v>
      </c>
      <c r="J694">
        <f t="shared" si="32"/>
        <v>139.0149522369932</v>
      </c>
    </row>
    <row r="695" spans="1:10" x14ac:dyDescent="0.2">
      <c r="A695" s="4">
        <f t="shared" si="30"/>
        <v>11</v>
      </c>
      <c r="B695" s="4">
        <v>691</v>
      </c>
      <c r="C695" s="5">
        <v>41234</v>
      </c>
      <c r="D695" s="6">
        <v>0</v>
      </c>
      <c r="E695" s="4">
        <v>7.12</v>
      </c>
      <c r="F695" s="4">
        <v>0</v>
      </c>
      <c r="G695" s="4">
        <v>583</v>
      </c>
      <c r="H695">
        <f>Constant2*Display^F695*VLOOKUP(E695,PricePoint_Factors,2)*VLOOKUP(A695,MonthFactors,2)*Trend^B695*EndDec^D695</f>
        <v>584.09714855545303</v>
      </c>
      <c r="I695">
        <f t="shared" si="31"/>
        <v>1.0971485554530318</v>
      </c>
      <c r="J695">
        <f t="shared" si="32"/>
        <v>1.2037349527326744</v>
      </c>
    </row>
    <row r="696" spans="1:10" x14ac:dyDescent="0.2">
      <c r="A696" s="4">
        <f t="shared" si="30"/>
        <v>11</v>
      </c>
      <c r="B696" s="4">
        <v>692</v>
      </c>
      <c r="C696" s="5">
        <v>41235</v>
      </c>
      <c r="D696" s="6">
        <v>0</v>
      </c>
      <c r="E696" s="4">
        <v>6.2</v>
      </c>
      <c r="F696" s="4">
        <v>0</v>
      </c>
      <c r="G696" s="4">
        <v>786</v>
      </c>
      <c r="H696">
        <f>Constant2*Display^F696*VLOOKUP(E696,PricePoint_Factors,2)*VLOOKUP(A696,MonthFactors,2)*Trend^B696*EndDec^D696</f>
        <v>769.93855006341244</v>
      </c>
      <c r="I696">
        <f t="shared" si="31"/>
        <v>-16.061449936587564</v>
      </c>
      <c r="J696">
        <f t="shared" si="32"/>
        <v>257.97017406550867</v>
      </c>
    </row>
    <row r="697" spans="1:10" x14ac:dyDescent="0.2">
      <c r="A697" s="4">
        <f t="shared" si="30"/>
        <v>11</v>
      </c>
      <c r="B697" s="4">
        <v>693</v>
      </c>
      <c r="C697" s="5">
        <v>41236</v>
      </c>
      <c r="D697" s="6">
        <v>0</v>
      </c>
      <c r="E697" s="4">
        <v>5.95</v>
      </c>
      <c r="F697" s="4">
        <v>0</v>
      </c>
      <c r="G697" s="4">
        <v>1008</v>
      </c>
      <c r="H697">
        <f>Constant2*Display^F697*VLOOKUP(E697,PricePoint_Factors,2)*VLOOKUP(A697,MonthFactors,2)*Trend^B697*EndDec^D697</f>
        <v>998.26734712076768</v>
      </c>
      <c r="I697">
        <f t="shared" si="31"/>
        <v>-9.7326528792323188</v>
      </c>
      <c r="J697">
        <f t="shared" si="32"/>
        <v>94.724532067629141</v>
      </c>
    </row>
    <row r="698" spans="1:10" x14ac:dyDescent="0.2">
      <c r="A698" s="4">
        <f t="shared" si="30"/>
        <v>11</v>
      </c>
      <c r="B698" s="4">
        <v>694</v>
      </c>
      <c r="C698" s="5">
        <v>41237</v>
      </c>
      <c r="D698" s="6">
        <v>0</v>
      </c>
      <c r="E698" s="4">
        <v>5.95</v>
      </c>
      <c r="F698" s="4">
        <v>0</v>
      </c>
      <c r="G698" s="4">
        <v>1008</v>
      </c>
      <c r="H698">
        <f>Constant2*Display^F698*VLOOKUP(E698,PricePoint_Factors,2)*VLOOKUP(A698,MonthFactors,2)*Trend^B698*EndDec^D698</f>
        <v>998.40524516115761</v>
      </c>
      <c r="I698">
        <f t="shared" si="31"/>
        <v>-9.5947548388423911</v>
      </c>
      <c r="J698">
        <f t="shared" si="32"/>
        <v>92.059320417489474</v>
      </c>
    </row>
    <row r="699" spans="1:10" x14ac:dyDescent="0.2">
      <c r="A699" s="4">
        <f t="shared" si="30"/>
        <v>11</v>
      </c>
      <c r="B699" s="4">
        <v>695</v>
      </c>
      <c r="C699" s="5">
        <v>41238</v>
      </c>
      <c r="D699" s="6">
        <v>0</v>
      </c>
      <c r="E699" s="4">
        <v>6.98</v>
      </c>
      <c r="F699" s="4">
        <v>0</v>
      </c>
      <c r="G699" s="4">
        <v>772</v>
      </c>
      <c r="H699">
        <f>Constant2*Display^F699*VLOOKUP(E699,PricePoint_Factors,2)*VLOOKUP(A699,MonthFactors,2)*Trend^B699*EndDec^D699</f>
        <v>758.61929239509243</v>
      </c>
      <c r="I699">
        <f t="shared" si="31"/>
        <v>-13.38070760490757</v>
      </c>
      <c r="J699">
        <f t="shared" si="32"/>
        <v>179.04333600803128</v>
      </c>
    </row>
    <row r="700" spans="1:10" x14ac:dyDescent="0.2">
      <c r="A700" s="4">
        <f t="shared" si="30"/>
        <v>11</v>
      </c>
      <c r="B700" s="4">
        <v>696</v>
      </c>
      <c r="C700" s="5">
        <v>41239</v>
      </c>
      <c r="D700" s="6">
        <v>0</v>
      </c>
      <c r="E700" s="4">
        <v>5.95</v>
      </c>
      <c r="F700" s="4">
        <v>0</v>
      </c>
      <c r="G700" s="4">
        <v>995</v>
      </c>
      <c r="H700">
        <f>Constant2*Display^F700*VLOOKUP(E700,PricePoint_Factors,2)*VLOOKUP(A700,MonthFactors,2)*Trend^B700*EndDec^D700</f>
        <v>998.68109839119245</v>
      </c>
      <c r="I700">
        <f t="shared" si="31"/>
        <v>3.6810983911924495</v>
      </c>
      <c r="J700">
        <f t="shared" si="32"/>
        <v>13.55048536563964</v>
      </c>
    </row>
    <row r="701" spans="1:10" x14ac:dyDescent="0.2">
      <c r="A701" s="4">
        <f t="shared" si="30"/>
        <v>11</v>
      </c>
      <c r="B701" s="4">
        <v>697</v>
      </c>
      <c r="C701" s="5">
        <v>41240</v>
      </c>
      <c r="D701" s="6">
        <v>0</v>
      </c>
      <c r="E701" s="4">
        <v>5.95</v>
      </c>
      <c r="F701" s="4">
        <v>0</v>
      </c>
      <c r="G701" s="4">
        <v>997</v>
      </c>
      <c r="H701">
        <f>Constant2*Display^F701*VLOOKUP(E701,PricePoint_Factors,2)*VLOOKUP(A701,MonthFactors,2)*Trend^B701*EndDec^D701</f>
        <v>998.81905358610049</v>
      </c>
      <c r="I701">
        <f t="shared" si="31"/>
        <v>1.8190535861004946</v>
      </c>
      <c r="J701">
        <f t="shared" si="32"/>
        <v>3.3089559491050697</v>
      </c>
    </row>
    <row r="702" spans="1:10" x14ac:dyDescent="0.2">
      <c r="A702" s="4">
        <f t="shared" si="30"/>
        <v>11</v>
      </c>
      <c r="B702" s="4">
        <v>698</v>
      </c>
      <c r="C702" s="5">
        <v>41241</v>
      </c>
      <c r="D702" s="6">
        <v>0</v>
      </c>
      <c r="E702" s="4">
        <v>7.32</v>
      </c>
      <c r="F702" s="4">
        <v>1</v>
      </c>
      <c r="G702" s="4">
        <v>634</v>
      </c>
      <c r="H702">
        <f>Constant2*Display^F702*VLOOKUP(E702,PricePoint_Factors,2)*VLOOKUP(A702,MonthFactors,2)*Trend^B702*EndDec^D702</f>
        <v>629.90521493548556</v>
      </c>
      <c r="I702">
        <f t="shared" si="31"/>
        <v>-4.0947850645144399</v>
      </c>
      <c r="J702">
        <f t="shared" si="32"/>
        <v>16.767264724570527</v>
      </c>
    </row>
    <row r="703" spans="1:10" x14ac:dyDescent="0.2">
      <c r="A703" s="4">
        <f t="shared" si="30"/>
        <v>11</v>
      </c>
      <c r="B703" s="4">
        <v>699</v>
      </c>
      <c r="C703" s="5">
        <v>41242</v>
      </c>
      <c r="D703" s="6">
        <v>0</v>
      </c>
      <c r="E703" s="4">
        <v>7.52</v>
      </c>
      <c r="F703" s="4">
        <v>0</v>
      </c>
      <c r="G703" s="4">
        <v>563</v>
      </c>
      <c r="H703">
        <f>Constant2*Display^F703*VLOOKUP(E703,PricePoint_Factors,2)*VLOOKUP(A703,MonthFactors,2)*Trend^B703*EndDec^D703</f>
        <v>557.81841141054542</v>
      </c>
      <c r="I703">
        <f t="shared" si="31"/>
        <v>-5.1815885894545772</v>
      </c>
      <c r="J703">
        <f t="shared" si="32"/>
        <v>26.848860310365875</v>
      </c>
    </row>
    <row r="704" spans="1:10" x14ac:dyDescent="0.2">
      <c r="A704" s="4">
        <f t="shared" si="30"/>
        <v>11</v>
      </c>
      <c r="B704" s="4">
        <v>700</v>
      </c>
      <c r="C704" s="5">
        <v>41243</v>
      </c>
      <c r="D704" s="6">
        <v>0</v>
      </c>
      <c r="E704" s="4">
        <v>7.52</v>
      </c>
      <c r="F704" s="4">
        <v>0</v>
      </c>
      <c r="G704" s="4">
        <v>566</v>
      </c>
      <c r="H704">
        <f>Constant2*Display^F704*VLOOKUP(E704,PricePoint_Factors,2)*VLOOKUP(A704,MonthFactors,2)*Trend^B704*EndDec^D704</f>
        <v>557.89546698693846</v>
      </c>
      <c r="I704">
        <f t="shared" si="31"/>
        <v>-8.1045330130615412</v>
      </c>
      <c r="J704">
        <f t="shared" si="32"/>
        <v>65.683455359804384</v>
      </c>
    </row>
    <row r="705" spans="1:10" x14ac:dyDescent="0.2">
      <c r="A705" s="4">
        <f t="shared" si="30"/>
        <v>12</v>
      </c>
      <c r="B705" s="4">
        <v>701</v>
      </c>
      <c r="C705" s="5">
        <v>41244</v>
      </c>
      <c r="D705" s="6">
        <v>0</v>
      </c>
      <c r="E705" s="4">
        <v>5.95</v>
      </c>
      <c r="F705" s="4">
        <v>0</v>
      </c>
      <c r="G705" s="4">
        <v>1198</v>
      </c>
      <c r="H705">
        <f>Constant2*Display^F705*VLOOKUP(E705,PricePoint_Factors,2)*VLOOKUP(A705,MonthFactors,2)*Trend^B705*EndDec^D705</f>
        <v>1230.9210828794708</v>
      </c>
      <c r="I705">
        <f t="shared" si="31"/>
        <v>32.92108287947076</v>
      </c>
      <c r="J705">
        <f t="shared" si="32"/>
        <v>1083.7976979569828</v>
      </c>
    </row>
    <row r="706" spans="1:10" x14ac:dyDescent="0.2">
      <c r="A706" s="4">
        <f t="shared" si="30"/>
        <v>12</v>
      </c>
      <c r="B706" s="4">
        <v>702</v>
      </c>
      <c r="C706" s="5">
        <v>41245</v>
      </c>
      <c r="D706" s="6">
        <v>0</v>
      </c>
      <c r="E706" s="4">
        <v>5.95</v>
      </c>
      <c r="F706" s="4">
        <v>0</v>
      </c>
      <c r="G706" s="4">
        <v>1246</v>
      </c>
      <c r="H706">
        <f>Constant2*Display^F706*VLOOKUP(E706,PricePoint_Factors,2)*VLOOKUP(A706,MonthFactors,2)*Trend^B706*EndDec^D706</f>
        <v>1231.0911190984186</v>
      </c>
      <c r="I706">
        <f t="shared" si="31"/>
        <v>-14.908880901581369</v>
      </c>
      <c r="J706">
        <f t="shared" si="32"/>
        <v>222.27472973753771</v>
      </c>
    </row>
    <row r="707" spans="1:10" x14ac:dyDescent="0.2">
      <c r="A707" s="4">
        <f t="shared" si="30"/>
        <v>12</v>
      </c>
      <c r="B707" s="4">
        <v>703</v>
      </c>
      <c r="C707" s="5">
        <v>41246</v>
      </c>
      <c r="D707" s="6">
        <v>0</v>
      </c>
      <c r="E707" s="4">
        <v>7.12</v>
      </c>
      <c r="F707" s="4">
        <v>0</v>
      </c>
      <c r="G707" s="4">
        <v>720</v>
      </c>
      <c r="H707">
        <f>Constant2*Display^F707*VLOOKUP(E707,PricePoint_Factors,2)*VLOOKUP(A707,MonthFactors,2)*Trend^B707*EndDec^D707</f>
        <v>720.62343788822375</v>
      </c>
      <c r="I707">
        <f t="shared" si="31"/>
        <v>0.6234378882237479</v>
      </c>
      <c r="J707">
        <f t="shared" si="32"/>
        <v>0.38867480047288638</v>
      </c>
    </row>
    <row r="708" spans="1:10" x14ac:dyDescent="0.2">
      <c r="A708" s="4">
        <f t="shared" si="30"/>
        <v>12</v>
      </c>
      <c r="B708" s="4">
        <v>704</v>
      </c>
      <c r="C708" s="5">
        <v>41247</v>
      </c>
      <c r="D708" s="6">
        <v>0</v>
      </c>
      <c r="E708" s="4">
        <v>5.95</v>
      </c>
      <c r="F708" s="4">
        <v>0</v>
      </c>
      <c r="G708" s="4">
        <v>1226</v>
      </c>
      <c r="H708">
        <f>Constant2*Display^F708*VLOOKUP(E708,PricePoint_Factors,2)*VLOOKUP(A708,MonthFactors,2)*Trend^B708*EndDec^D708</f>
        <v>1231.4312620046348</v>
      </c>
      <c r="I708">
        <f t="shared" si="31"/>
        <v>5.4312620046348457</v>
      </c>
      <c r="J708">
        <f t="shared" si="32"/>
        <v>29.498606962990124</v>
      </c>
    </row>
    <row r="709" spans="1:10" x14ac:dyDescent="0.2">
      <c r="A709" s="4">
        <f t="shared" si="30"/>
        <v>12</v>
      </c>
      <c r="B709" s="4">
        <v>705</v>
      </c>
      <c r="C709" s="5">
        <v>41248</v>
      </c>
      <c r="D709" s="6">
        <v>0</v>
      </c>
      <c r="E709" s="4">
        <v>6.1</v>
      </c>
      <c r="F709" s="4">
        <v>0</v>
      </c>
      <c r="G709" s="4">
        <v>975</v>
      </c>
      <c r="H709">
        <f>Constant2*Display^F709*VLOOKUP(E709,PricePoint_Factors,2)*VLOOKUP(A709,MonthFactors,2)*Trend^B709*EndDec^D709</f>
        <v>969.57955301977177</v>
      </c>
      <c r="I709">
        <f t="shared" si="31"/>
        <v>-5.4204469802282347</v>
      </c>
      <c r="J709">
        <f t="shared" si="32"/>
        <v>29.381245465465387</v>
      </c>
    </row>
    <row r="710" spans="1:10" x14ac:dyDescent="0.2">
      <c r="A710" s="4">
        <f t="shared" ref="A710:A773" si="33">MONTH(C710)</f>
        <v>12</v>
      </c>
      <c r="B710" s="4">
        <v>706</v>
      </c>
      <c r="C710" s="5">
        <v>41249</v>
      </c>
      <c r="D710" s="6">
        <v>0</v>
      </c>
      <c r="E710" s="4">
        <v>6.98</v>
      </c>
      <c r="F710" s="4">
        <v>0</v>
      </c>
      <c r="G710" s="4">
        <v>931</v>
      </c>
      <c r="H710">
        <f>Constant2*Display^F710*VLOOKUP(E710,PricePoint_Factors,2)*VLOOKUP(A710,MonthFactors,2)*Trend^B710*EndDec^D710</f>
        <v>935.80894467755888</v>
      </c>
      <c r="I710">
        <f t="shared" ref="I710:I773" si="34">H710-G710</f>
        <v>4.808944677558884</v>
      </c>
      <c r="J710">
        <f t="shared" ref="J710:J773" si="35">I710^2</f>
        <v>23.125948911821919</v>
      </c>
    </row>
    <row r="711" spans="1:10" x14ac:dyDescent="0.2">
      <c r="A711" s="4">
        <f t="shared" si="33"/>
        <v>12</v>
      </c>
      <c r="B711" s="4">
        <v>707</v>
      </c>
      <c r="C711" s="5">
        <v>41250</v>
      </c>
      <c r="D711" s="6">
        <v>0</v>
      </c>
      <c r="E711" s="4">
        <v>5.95</v>
      </c>
      <c r="F711" s="4">
        <v>0</v>
      </c>
      <c r="G711" s="4">
        <v>1243</v>
      </c>
      <c r="H711">
        <f>Constant2*Display^F711*VLOOKUP(E711,PricePoint_Factors,2)*VLOOKUP(A711,MonthFactors,2)*Trend^B711*EndDec^D711</f>
        <v>1231.9416525834361</v>
      </c>
      <c r="I711">
        <f t="shared" si="34"/>
        <v>-11.058347416563947</v>
      </c>
      <c r="J711">
        <f t="shared" si="35"/>
        <v>122.28704758542652</v>
      </c>
    </row>
    <row r="712" spans="1:10" x14ac:dyDescent="0.2">
      <c r="A712" s="4">
        <f t="shared" si="33"/>
        <v>12</v>
      </c>
      <c r="B712" s="4">
        <v>708</v>
      </c>
      <c r="C712" s="5">
        <v>41251</v>
      </c>
      <c r="D712" s="6">
        <v>0</v>
      </c>
      <c r="E712" s="4">
        <v>5.95</v>
      </c>
      <c r="F712" s="4">
        <v>1</v>
      </c>
      <c r="G712" s="4">
        <v>1341</v>
      </c>
      <c r="H712">
        <f>Constant2*Display^F712*VLOOKUP(E712,PricePoint_Factors,2)*VLOOKUP(A712,MonthFactors,2)*Trend^B712*EndDec^D712</f>
        <v>1358.7807570269822</v>
      </c>
      <c r="I712">
        <f t="shared" si="34"/>
        <v>17.780757026982201</v>
      </c>
      <c r="J712">
        <f t="shared" si="35"/>
        <v>316.15532045257692</v>
      </c>
    </row>
    <row r="713" spans="1:10" x14ac:dyDescent="0.2">
      <c r="A713" s="4">
        <f t="shared" si="33"/>
        <v>12</v>
      </c>
      <c r="B713" s="4">
        <v>709</v>
      </c>
      <c r="C713" s="5">
        <v>41252</v>
      </c>
      <c r="D713" s="6">
        <v>0</v>
      </c>
      <c r="E713" s="4">
        <v>6.98</v>
      </c>
      <c r="F713" s="4">
        <v>0</v>
      </c>
      <c r="G713" s="4">
        <v>915</v>
      </c>
      <c r="H713">
        <f>Constant2*Display^F713*VLOOKUP(E713,PricePoint_Factors,2)*VLOOKUP(A713,MonthFactors,2)*Trend^B713*EndDec^D713</f>
        <v>936.19680885127138</v>
      </c>
      <c r="I713">
        <f t="shared" si="34"/>
        <v>21.196808851271385</v>
      </c>
      <c r="J713">
        <f t="shared" si="35"/>
        <v>449.30470547733694</v>
      </c>
    </row>
    <row r="714" spans="1:10" x14ac:dyDescent="0.2">
      <c r="A714" s="4">
        <f t="shared" si="33"/>
        <v>12</v>
      </c>
      <c r="B714" s="4">
        <v>710</v>
      </c>
      <c r="C714" s="5">
        <v>41253</v>
      </c>
      <c r="D714" s="6">
        <v>0</v>
      </c>
      <c r="E714" s="4">
        <v>5.95</v>
      </c>
      <c r="F714" s="4">
        <v>0</v>
      </c>
      <c r="G714" s="4">
        <v>1254</v>
      </c>
      <c r="H714">
        <f>Constant2*Display^F714*VLOOKUP(E714,PricePoint_Factors,2)*VLOOKUP(A714,MonthFactors,2)*Trend^B714*EndDec^D714</f>
        <v>1232.4522547035147</v>
      </c>
      <c r="I714">
        <f t="shared" si="34"/>
        <v>-21.547745296485346</v>
      </c>
      <c r="J714">
        <f t="shared" si="35"/>
        <v>464.30532736220636</v>
      </c>
    </row>
    <row r="715" spans="1:10" x14ac:dyDescent="0.2">
      <c r="A715" s="4">
        <f t="shared" si="33"/>
        <v>12</v>
      </c>
      <c r="B715" s="4">
        <v>711</v>
      </c>
      <c r="C715" s="5">
        <v>41254</v>
      </c>
      <c r="D715" s="6">
        <v>0</v>
      </c>
      <c r="E715" s="4">
        <v>5.95</v>
      </c>
      <c r="F715" s="4">
        <v>0</v>
      </c>
      <c r="G715" s="4">
        <v>1227</v>
      </c>
      <c r="H715">
        <f>Constant2*Display^F715*VLOOKUP(E715,PricePoint_Factors,2)*VLOOKUP(A715,MonthFactors,2)*Trend^B715*EndDec^D715</f>
        <v>1232.6225024345335</v>
      </c>
      <c r="I715">
        <f t="shared" si="34"/>
        <v>5.6225024345335441</v>
      </c>
      <c r="J715">
        <f t="shared" si="35"/>
        <v>31.61253362633563</v>
      </c>
    </row>
    <row r="716" spans="1:10" x14ac:dyDescent="0.2">
      <c r="A716" s="4">
        <f t="shared" si="33"/>
        <v>12</v>
      </c>
      <c r="B716" s="4">
        <v>712</v>
      </c>
      <c r="C716" s="5">
        <v>41255</v>
      </c>
      <c r="D716" s="6">
        <v>0</v>
      </c>
      <c r="E716" s="4">
        <v>7.32</v>
      </c>
      <c r="F716" s="4">
        <v>0</v>
      </c>
      <c r="G716" s="4">
        <v>687</v>
      </c>
      <c r="H716">
        <f>Constant2*Display^F716*VLOOKUP(E716,PricePoint_Factors,2)*VLOOKUP(A716,MonthFactors,2)*Trend^B716*EndDec^D716</f>
        <v>704.88653864626485</v>
      </c>
      <c r="I716">
        <f t="shared" si="34"/>
        <v>17.886538646264853</v>
      </c>
      <c r="J716">
        <f t="shared" si="35"/>
        <v>319.9282647443261</v>
      </c>
    </row>
    <row r="717" spans="1:10" x14ac:dyDescent="0.2">
      <c r="A717" s="4">
        <f t="shared" si="33"/>
        <v>12</v>
      </c>
      <c r="B717" s="4">
        <v>713</v>
      </c>
      <c r="C717" s="5">
        <v>41256</v>
      </c>
      <c r="D717" s="6">
        <v>0</v>
      </c>
      <c r="E717" s="4">
        <v>6.98</v>
      </c>
      <c r="F717" s="4">
        <v>0</v>
      </c>
      <c r="G717" s="4">
        <v>939</v>
      </c>
      <c r="H717">
        <f>Constant2*Display^F717*VLOOKUP(E717,PricePoint_Factors,2)*VLOOKUP(A717,MonthFactors,2)*Trend^B717*EndDec^D717</f>
        <v>936.71421116214219</v>
      </c>
      <c r="I717">
        <f t="shared" si="34"/>
        <v>-2.2857888378578082</v>
      </c>
      <c r="J717">
        <f t="shared" si="35"/>
        <v>5.2248306112753493</v>
      </c>
    </row>
    <row r="718" spans="1:10" x14ac:dyDescent="0.2">
      <c r="A718" s="4">
        <f t="shared" si="33"/>
        <v>12</v>
      </c>
      <c r="B718" s="4">
        <v>714</v>
      </c>
      <c r="C718" s="5">
        <v>41257</v>
      </c>
      <c r="D718" s="6">
        <v>0</v>
      </c>
      <c r="E718" s="4">
        <v>7.32</v>
      </c>
      <c r="F718" s="4">
        <v>0</v>
      </c>
      <c r="G718" s="4">
        <v>702</v>
      </c>
      <c r="H718">
        <f>Constant2*Display^F718*VLOOKUP(E718,PricePoint_Factors,2)*VLOOKUP(A718,MonthFactors,2)*Trend^B718*EndDec^D718</f>
        <v>705.08129446253884</v>
      </c>
      <c r="I718">
        <f t="shared" si="34"/>
        <v>3.0812944625388354</v>
      </c>
      <c r="J718">
        <f t="shared" si="35"/>
        <v>9.4943755648724899</v>
      </c>
    </row>
    <row r="719" spans="1:10" x14ac:dyDescent="0.2">
      <c r="A719" s="4">
        <f t="shared" si="33"/>
        <v>12</v>
      </c>
      <c r="B719" s="4">
        <v>715</v>
      </c>
      <c r="C719" s="5">
        <v>41258</v>
      </c>
      <c r="D719" s="6">
        <v>0</v>
      </c>
      <c r="E719" s="4">
        <v>6.1</v>
      </c>
      <c r="F719" s="4">
        <v>0</v>
      </c>
      <c r="G719" s="4">
        <v>974</v>
      </c>
      <c r="H719">
        <f>Constant2*Display^F719*VLOOKUP(E719,PricePoint_Factors,2)*VLOOKUP(A719,MonthFactors,2)*Trend^B719*EndDec^D719</f>
        <v>970.91973772750111</v>
      </c>
      <c r="I719">
        <f t="shared" si="34"/>
        <v>-3.0802622724988851</v>
      </c>
      <c r="J719">
        <f t="shared" si="35"/>
        <v>9.4880156673799956</v>
      </c>
    </row>
    <row r="720" spans="1:10" x14ac:dyDescent="0.2">
      <c r="A720" s="4">
        <f t="shared" si="33"/>
        <v>12</v>
      </c>
      <c r="B720" s="4">
        <v>716</v>
      </c>
      <c r="C720" s="5">
        <v>41259</v>
      </c>
      <c r="D720" s="6">
        <v>0</v>
      </c>
      <c r="E720" s="4">
        <v>6.1</v>
      </c>
      <c r="F720" s="4">
        <v>1</v>
      </c>
      <c r="G720" s="4">
        <v>1077</v>
      </c>
      <c r="H720">
        <f>Constant2*Display^F720*VLOOKUP(E720,PricePoint_Factors,2)*VLOOKUP(A720,MonthFactors,2)*Trend^B720*EndDec^D720</f>
        <v>1070.8843665406166</v>
      </c>
      <c r="I720">
        <f t="shared" si="34"/>
        <v>-6.115633459383389</v>
      </c>
      <c r="J720">
        <f t="shared" si="35"/>
        <v>37.400972609529639</v>
      </c>
    </row>
    <row r="721" spans="1:10" x14ac:dyDescent="0.2">
      <c r="A721" s="4">
        <f t="shared" si="33"/>
        <v>12</v>
      </c>
      <c r="B721" s="4">
        <v>717</v>
      </c>
      <c r="C721" s="5">
        <v>41260</v>
      </c>
      <c r="D721" s="6">
        <v>0</v>
      </c>
      <c r="E721" s="4">
        <v>6.2</v>
      </c>
      <c r="F721" s="4">
        <v>0</v>
      </c>
      <c r="G721" s="4">
        <v>934</v>
      </c>
      <c r="H721">
        <f>Constant2*Display^F721*VLOOKUP(E721,PricePoint_Factors,2)*VLOOKUP(A721,MonthFactors,2)*Trend^B721*EndDec^D721</f>
        <v>951.61046208379867</v>
      </c>
      <c r="I721">
        <f t="shared" si="34"/>
        <v>17.610462083798666</v>
      </c>
      <c r="J721">
        <f t="shared" si="35"/>
        <v>310.12837480491044</v>
      </c>
    </row>
    <row r="722" spans="1:10" x14ac:dyDescent="0.2">
      <c r="A722" s="4">
        <f t="shared" si="33"/>
        <v>12</v>
      </c>
      <c r="B722" s="4">
        <v>718</v>
      </c>
      <c r="C722" s="5">
        <v>41261</v>
      </c>
      <c r="D722" s="6">
        <v>0</v>
      </c>
      <c r="E722" s="4">
        <v>6.2</v>
      </c>
      <c r="F722" s="4">
        <v>0</v>
      </c>
      <c r="G722" s="4">
        <v>938</v>
      </c>
      <c r="H722">
        <f>Constant2*Display^F722*VLOOKUP(E722,PricePoint_Factors,2)*VLOOKUP(A722,MonthFactors,2)*Trend^B722*EndDec^D722</f>
        <v>951.74191506411898</v>
      </c>
      <c r="I722">
        <f t="shared" si="34"/>
        <v>13.741915064118984</v>
      </c>
      <c r="J722">
        <f t="shared" si="35"/>
        <v>188.84022962946028</v>
      </c>
    </row>
    <row r="723" spans="1:10" x14ac:dyDescent="0.2">
      <c r="A723" s="4">
        <f t="shared" si="33"/>
        <v>12</v>
      </c>
      <c r="B723" s="4">
        <v>719</v>
      </c>
      <c r="C723" s="5">
        <v>41262</v>
      </c>
      <c r="D723" s="6">
        <v>0</v>
      </c>
      <c r="E723" s="4">
        <v>6.1</v>
      </c>
      <c r="F723" s="4">
        <v>0</v>
      </c>
      <c r="G723" s="4">
        <v>993</v>
      </c>
      <c r="H723">
        <f>Constant2*Display^F723*VLOOKUP(E723,PricePoint_Factors,2)*VLOOKUP(A723,MonthFactors,2)*Trend^B723*EndDec^D723</f>
        <v>971.45633015253452</v>
      </c>
      <c r="I723">
        <f t="shared" si="34"/>
        <v>-21.54366984746548</v>
      </c>
      <c r="J723">
        <f t="shared" si="35"/>
        <v>464.1297104965933</v>
      </c>
    </row>
    <row r="724" spans="1:10" x14ac:dyDescent="0.2">
      <c r="A724" s="4">
        <f t="shared" si="33"/>
        <v>12</v>
      </c>
      <c r="B724" s="4">
        <v>720</v>
      </c>
      <c r="C724" s="5">
        <v>41263</v>
      </c>
      <c r="D724" s="6">
        <v>0</v>
      </c>
      <c r="E724" s="4">
        <v>7.32</v>
      </c>
      <c r="F724" s="4">
        <v>0</v>
      </c>
      <c r="G724" s="4">
        <v>687</v>
      </c>
      <c r="H724">
        <f>Constant2*Display^F724*VLOOKUP(E724,PricePoint_Factors,2)*VLOOKUP(A724,MonthFactors,2)*Trend^B724*EndDec^D724</f>
        <v>705.66588482984127</v>
      </c>
      <c r="I724">
        <f t="shared" si="34"/>
        <v>18.665884829841275</v>
      </c>
      <c r="J724">
        <f t="shared" si="35"/>
        <v>348.41525648089862</v>
      </c>
    </row>
    <row r="725" spans="1:10" x14ac:dyDescent="0.2">
      <c r="A725" s="4">
        <f t="shared" si="33"/>
        <v>12</v>
      </c>
      <c r="B725" s="4">
        <v>721</v>
      </c>
      <c r="C725" s="5">
        <v>41264</v>
      </c>
      <c r="D725" s="6">
        <v>0</v>
      </c>
      <c r="E725" s="4">
        <v>6.1</v>
      </c>
      <c r="F725" s="4">
        <v>0</v>
      </c>
      <c r="G725" s="4">
        <v>959</v>
      </c>
      <c r="H725">
        <f>Constant2*Display^F725*VLOOKUP(E725,PricePoint_Factors,2)*VLOOKUP(A725,MonthFactors,2)*Trend^B725*EndDec^D725</f>
        <v>971.72473756306192</v>
      </c>
      <c r="I725">
        <f t="shared" si="34"/>
        <v>12.724737563061922</v>
      </c>
      <c r="J725">
        <f t="shared" si="35"/>
        <v>161.91894604879906</v>
      </c>
    </row>
    <row r="726" spans="1:10" x14ac:dyDescent="0.2">
      <c r="A726" s="4">
        <f t="shared" si="33"/>
        <v>12</v>
      </c>
      <c r="B726" s="4">
        <v>722</v>
      </c>
      <c r="C726" s="5">
        <v>41265</v>
      </c>
      <c r="D726" s="6">
        <v>0</v>
      </c>
      <c r="E726" s="4">
        <v>6.98</v>
      </c>
      <c r="F726" s="4">
        <v>1</v>
      </c>
      <c r="G726" s="4">
        <v>1057</v>
      </c>
      <c r="H726">
        <f>Constant2*Display^F726*VLOOKUP(E726,PricePoint_Factors,2)*VLOOKUP(A726,MonthFactors,2)*Trend^B726*EndDec^D726</f>
        <v>1034.2993767111236</v>
      </c>
      <c r="I726">
        <f t="shared" si="34"/>
        <v>-22.700623288876386</v>
      </c>
      <c r="J726">
        <f t="shared" si="35"/>
        <v>515.3182977034769</v>
      </c>
    </row>
    <row r="727" spans="1:10" x14ac:dyDescent="0.2">
      <c r="A727" s="4">
        <f t="shared" si="33"/>
        <v>12</v>
      </c>
      <c r="B727" s="4">
        <v>723</v>
      </c>
      <c r="C727" s="5">
        <v>41266</v>
      </c>
      <c r="D727" s="6">
        <v>0</v>
      </c>
      <c r="E727" s="4">
        <v>5.95</v>
      </c>
      <c r="F727" s="4">
        <v>0</v>
      </c>
      <c r="G727" s="4">
        <v>1251</v>
      </c>
      <c r="H727">
        <f>Constant2*Display^F727*VLOOKUP(E727,PricePoint_Factors,2)*VLOOKUP(A727,MonthFactors,2)*Trend^B727*EndDec^D727</f>
        <v>1234.6673105071477</v>
      </c>
      <c r="I727">
        <f t="shared" si="34"/>
        <v>-16.332689492852296</v>
      </c>
      <c r="J727">
        <f t="shared" si="35"/>
        <v>266.75674606992777</v>
      </c>
    </row>
    <row r="728" spans="1:10" x14ac:dyDescent="0.2">
      <c r="A728" s="4">
        <f t="shared" si="33"/>
        <v>12</v>
      </c>
      <c r="B728" s="4">
        <v>724</v>
      </c>
      <c r="C728" s="5">
        <v>41267</v>
      </c>
      <c r="D728" s="6">
        <v>1</v>
      </c>
      <c r="E728" s="4">
        <v>6.98</v>
      </c>
      <c r="F728" s="4">
        <v>0</v>
      </c>
      <c r="G728" s="4">
        <v>570</v>
      </c>
      <c r="H728">
        <f>Constant2*Display^F728*VLOOKUP(E728,PricePoint_Factors,2)*VLOOKUP(A728,MonthFactors,2)*Trend^B728*EndDec^D728</f>
        <v>561.73162867408485</v>
      </c>
      <c r="I728">
        <f t="shared" si="34"/>
        <v>-8.2683713259151546</v>
      </c>
      <c r="J728">
        <f t="shared" si="35"/>
        <v>68.365964383215925</v>
      </c>
    </row>
    <row r="729" spans="1:10" x14ac:dyDescent="0.2">
      <c r="A729" s="4">
        <f t="shared" si="33"/>
        <v>12</v>
      </c>
      <c r="B729" s="4">
        <v>725</v>
      </c>
      <c r="C729" s="5">
        <v>41268</v>
      </c>
      <c r="D729" s="6">
        <v>1</v>
      </c>
      <c r="E729" s="4">
        <v>7.12</v>
      </c>
      <c r="F729" s="4">
        <v>0</v>
      </c>
      <c r="G729" s="4">
        <v>430</v>
      </c>
      <c r="H729">
        <f>Constant2*Display^F729*VLOOKUP(E729,PricePoint_Factors,2)*VLOOKUP(A729,MonthFactors,2)*Trend^B729*EndDec^D729</f>
        <v>432.80276007434213</v>
      </c>
      <c r="I729">
        <f t="shared" si="34"/>
        <v>2.8027600743421317</v>
      </c>
      <c r="J729">
        <f t="shared" si="35"/>
        <v>7.855464034326312</v>
      </c>
    </row>
    <row r="730" spans="1:10" x14ac:dyDescent="0.2">
      <c r="A730" s="4">
        <f t="shared" si="33"/>
        <v>12</v>
      </c>
      <c r="B730" s="4">
        <v>726</v>
      </c>
      <c r="C730" s="5">
        <v>41269</v>
      </c>
      <c r="D730" s="6">
        <v>1</v>
      </c>
      <c r="E730" s="4">
        <v>6.98</v>
      </c>
      <c r="F730" s="4">
        <v>0</v>
      </c>
      <c r="G730" s="4">
        <v>575</v>
      </c>
      <c r="H730">
        <f>Constant2*Display^F730*VLOOKUP(E730,PricePoint_Factors,2)*VLOOKUP(A730,MonthFactors,2)*Trend^B730*EndDec^D730</f>
        <v>561.88683166899443</v>
      </c>
      <c r="I730">
        <f t="shared" si="34"/>
        <v>-13.113168331005568</v>
      </c>
      <c r="J730">
        <f t="shared" si="35"/>
        <v>171.95518367728735</v>
      </c>
    </row>
    <row r="731" spans="1:10" x14ac:dyDescent="0.2">
      <c r="A731" s="4">
        <f t="shared" si="33"/>
        <v>12</v>
      </c>
      <c r="B731" s="4">
        <v>727</v>
      </c>
      <c r="C731" s="5">
        <v>41270</v>
      </c>
      <c r="D731" s="6">
        <v>1</v>
      </c>
      <c r="E731" s="4">
        <v>7.32</v>
      </c>
      <c r="F731" s="4">
        <v>0</v>
      </c>
      <c r="G731" s="4">
        <v>430</v>
      </c>
      <c r="H731">
        <f>Constant2*Display^F731*VLOOKUP(E731,PricePoint_Factors,2)*VLOOKUP(A731,MonthFactors,2)*Trend^B731*EndDec^D731</f>
        <v>422.94212033263631</v>
      </c>
      <c r="I731">
        <f t="shared" si="34"/>
        <v>-7.057879667363693</v>
      </c>
      <c r="J731">
        <f t="shared" si="35"/>
        <v>49.813665398985833</v>
      </c>
    </row>
    <row r="732" spans="1:10" x14ac:dyDescent="0.2">
      <c r="A732" s="4">
        <f t="shared" si="33"/>
        <v>12</v>
      </c>
      <c r="B732" s="4">
        <v>728</v>
      </c>
      <c r="C732" s="5">
        <v>41271</v>
      </c>
      <c r="D732" s="6">
        <v>1</v>
      </c>
      <c r="E732" s="4">
        <v>7.32</v>
      </c>
      <c r="F732" s="4">
        <v>0</v>
      </c>
      <c r="G732" s="4">
        <v>430</v>
      </c>
      <c r="H732">
        <f>Constant2*Display^F732*VLOOKUP(E732,PricePoint_Factors,2)*VLOOKUP(A732,MonthFactors,2)*Trend^B732*EndDec^D732</f>
        <v>423.00054445094543</v>
      </c>
      <c r="I732">
        <f t="shared" si="34"/>
        <v>-6.9994555490545736</v>
      </c>
      <c r="J732">
        <f t="shared" si="35"/>
        <v>48.992377983190863</v>
      </c>
    </row>
    <row r="733" spans="1:10" x14ac:dyDescent="0.2">
      <c r="A733" s="4">
        <f t="shared" si="33"/>
        <v>12</v>
      </c>
      <c r="B733" s="4">
        <v>729</v>
      </c>
      <c r="C733" s="5">
        <v>41272</v>
      </c>
      <c r="D733" s="6">
        <v>1</v>
      </c>
      <c r="E733" s="4">
        <v>7.52</v>
      </c>
      <c r="F733" s="4">
        <v>1</v>
      </c>
      <c r="G733" s="4">
        <v>447</v>
      </c>
      <c r="H733">
        <f>Constant2*Display^F733*VLOOKUP(E733,PricePoint_Factors,2)*VLOOKUP(A733,MonthFactors,2)*Trend^B733*EndDec^D733</f>
        <v>455.57206708021681</v>
      </c>
      <c r="I733">
        <f t="shared" si="34"/>
        <v>8.5720670802168115</v>
      </c>
      <c r="J733">
        <f t="shared" si="35"/>
        <v>73.480334027736774</v>
      </c>
    </row>
    <row r="734" spans="1:10" x14ac:dyDescent="0.2">
      <c r="A734" s="4">
        <f t="shared" si="33"/>
        <v>12</v>
      </c>
      <c r="B734" s="4">
        <v>730</v>
      </c>
      <c r="C734" s="5">
        <v>41273</v>
      </c>
      <c r="D734" s="6">
        <v>1</v>
      </c>
      <c r="E734" s="4">
        <v>7.52</v>
      </c>
      <c r="F734" s="4">
        <v>0</v>
      </c>
      <c r="G734" s="4">
        <v>403</v>
      </c>
      <c r="H734">
        <f>Constant2*Display^F734*VLOOKUP(E734,PricePoint_Factors,2)*VLOOKUP(A734,MonthFactors,2)*Trend^B734*EndDec^D734</f>
        <v>413.15956893812631</v>
      </c>
      <c r="I734">
        <f t="shared" si="34"/>
        <v>10.159568938126313</v>
      </c>
      <c r="J734">
        <f t="shared" si="35"/>
        <v>103.21684100854101</v>
      </c>
    </row>
    <row r="735" spans="1:10" x14ac:dyDescent="0.2">
      <c r="A735" s="4">
        <f t="shared" si="33"/>
        <v>12</v>
      </c>
      <c r="B735" s="4">
        <v>731</v>
      </c>
      <c r="C735" s="5">
        <v>41274</v>
      </c>
      <c r="D735" s="6">
        <v>1</v>
      </c>
      <c r="E735" s="4">
        <v>6.98</v>
      </c>
      <c r="F735" s="4">
        <v>1</v>
      </c>
      <c r="G735" s="4">
        <v>619</v>
      </c>
      <c r="H735">
        <f>Constant2*Display^F735*VLOOKUP(E735,PricePoint_Factors,2)*VLOOKUP(A735,MonthFactors,2)*Trend^B735*EndDec^D735</f>
        <v>620.0804732910002</v>
      </c>
      <c r="I735">
        <f t="shared" si="34"/>
        <v>1.0804732910002031</v>
      </c>
      <c r="J735">
        <f t="shared" si="35"/>
        <v>1.1674225325648095</v>
      </c>
    </row>
    <row r="736" spans="1:10" x14ac:dyDescent="0.2">
      <c r="A736" s="4">
        <f t="shared" si="33"/>
        <v>1</v>
      </c>
      <c r="B736" s="4">
        <v>732</v>
      </c>
      <c r="C736" s="5">
        <v>41275</v>
      </c>
      <c r="D736" s="6">
        <v>0</v>
      </c>
      <c r="E736" s="4">
        <v>7.32</v>
      </c>
      <c r="F736" s="4">
        <v>0</v>
      </c>
      <c r="G736" s="4">
        <v>387</v>
      </c>
      <c r="H736">
        <f>Constant2*Display^F736*VLOOKUP(E736,PricePoint_Factors,2)*VLOOKUP(A736,MonthFactors,2)*Trend^B736*EndDec^D736</f>
        <v>397.00166368734784</v>
      </c>
      <c r="I736">
        <f t="shared" si="34"/>
        <v>10.001663687347843</v>
      </c>
      <c r="J736">
        <f t="shared" si="35"/>
        <v>100.03327651481246</v>
      </c>
    </row>
    <row r="737" spans="1:10" x14ac:dyDescent="0.2">
      <c r="A737" s="4">
        <f t="shared" si="33"/>
        <v>1</v>
      </c>
      <c r="B737" s="4">
        <v>733</v>
      </c>
      <c r="C737" s="5">
        <v>41276</v>
      </c>
      <c r="D737" s="6">
        <v>0</v>
      </c>
      <c r="E737" s="4">
        <v>7.52</v>
      </c>
      <c r="F737" s="4">
        <v>0</v>
      </c>
      <c r="G737" s="4">
        <v>396</v>
      </c>
      <c r="H737">
        <f>Constant2*Display^F737*VLOOKUP(E737,PricePoint_Factors,2)*VLOOKUP(A737,MonthFactors,2)*Trend^B737*EndDec^D737</f>
        <v>387.71198649315954</v>
      </c>
      <c r="I737">
        <f t="shared" si="34"/>
        <v>-8.288013506840457</v>
      </c>
      <c r="J737">
        <f t="shared" si="35"/>
        <v>68.691167889569854</v>
      </c>
    </row>
    <row r="738" spans="1:10" x14ac:dyDescent="0.2">
      <c r="A738" s="4">
        <f t="shared" si="33"/>
        <v>1</v>
      </c>
      <c r="B738" s="4">
        <v>734</v>
      </c>
      <c r="C738" s="5">
        <v>41277</v>
      </c>
      <c r="D738" s="6">
        <v>0</v>
      </c>
      <c r="E738" s="4">
        <v>6.1</v>
      </c>
      <c r="F738" s="4">
        <v>0</v>
      </c>
      <c r="G738" s="4">
        <v>536</v>
      </c>
      <c r="H738">
        <f>Constant2*Display^F738*VLOOKUP(E738,PricePoint_Factors,2)*VLOOKUP(A738,MonthFactors,2)*Trend^B738*EndDec^D738</f>
        <v>546.75964346213459</v>
      </c>
      <c r="I738">
        <f t="shared" si="34"/>
        <v>10.759643462134591</v>
      </c>
      <c r="J738">
        <f t="shared" si="35"/>
        <v>115.76992743225564</v>
      </c>
    </row>
    <row r="739" spans="1:10" x14ac:dyDescent="0.2">
      <c r="A739" s="4">
        <f t="shared" si="33"/>
        <v>1</v>
      </c>
      <c r="B739" s="4">
        <v>735</v>
      </c>
      <c r="C739" s="5">
        <v>41278</v>
      </c>
      <c r="D739" s="6">
        <v>0</v>
      </c>
      <c r="E739" s="4">
        <v>5.95</v>
      </c>
      <c r="F739" s="4">
        <v>0</v>
      </c>
      <c r="G739" s="4">
        <v>688</v>
      </c>
      <c r="H739">
        <f>Constant2*Display^F739*VLOOKUP(E739,PricePoint_Factors,2)*VLOOKUP(A739,MonthFactors,2)*Trend^B739*EndDec^D739</f>
        <v>694.61339553054233</v>
      </c>
      <c r="I739">
        <f t="shared" si="34"/>
        <v>6.6133955305423342</v>
      </c>
      <c r="J739">
        <f t="shared" si="35"/>
        <v>43.737000443397321</v>
      </c>
    </row>
    <row r="740" spans="1:10" x14ac:dyDescent="0.2">
      <c r="A740" s="4">
        <f t="shared" si="33"/>
        <v>1</v>
      </c>
      <c r="B740" s="4">
        <v>736</v>
      </c>
      <c r="C740" s="5">
        <v>41279</v>
      </c>
      <c r="D740" s="6">
        <v>0</v>
      </c>
      <c r="E740" s="4">
        <v>7.52</v>
      </c>
      <c r="F740" s="4">
        <v>0</v>
      </c>
      <c r="G740" s="4">
        <v>400</v>
      </c>
      <c r="H740">
        <f>Constant2*Display^F740*VLOOKUP(E740,PricePoint_Factors,2)*VLOOKUP(A740,MonthFactors,2)*Trend^B740*EndDec^D740</f>
        <v>387.87268124836032</v>
      </c>
      <c r="I740">
        <f t="shared" si="34"/>
        <v>-12.127318751639677</v>
      </c>
      <c r="J740">
        <f t="shared" si="35"/>
        <v>147.07186010387133</v>
      </c>
    </row>
    <row r="741" spans="1:10" x14ac:dyDescent="0.2">
      <c r="A741" s="4">
        <f t="shared" si="33"/>
        <v>1</v>
      </c>
      <c r="B741" s="4">
        <v>737</v>
      </c>
      <c r="C741" s="5">
        <v>41280</v>
      </c>
      <c r="D741" s="6">
        <v>0</v>
      </c>
      <c r="E741" s="4">
        <v>6.2</v>
      </c>
      <c r="F741" s="4">
        <v>1</v>
      </c>
      <c r="G741" s="4">
        <v>591</v>
      </c>
      <c r="H741">
        <f>Constant2*Display^F741*VLOOKUP(E741,PricePoint_Factors,2)*VLOOKUP(A741,MonthFactors,2)*Trend^B741*EndDec^D741</f>
        <v>591.06001216280185</v>
      </c>
      <c r="I741">
        <f t="shared" si="34"/>
        <v>6.0012162801854174E-2</v>
      </c>
      <c r="J741">
        <f t="shared" si="35"/>
        <v>3.6014596841562499E-3</v>
      </c>
    </row>
    <row r="742" spans="1:10" x14ac:dyDescent="0.2">
      <c r="A742" s="4">
        <f t="shared" si="33"/>
        <v>1</v>
      </c>
      <c r="B742" s="4">
        <v>738</v>
      </c>
      <c r="C742" s="5">
        <v>41281</v>
      </c>
      <c r="D742" s="6">
        <v>0</v>
      </c>
      <c r="E742" s="4">
        <v>7.12</v>
      </c>
      <c r="F742" s="4">
        <v>0</v>
      </c>
      <c r="G742" s="4">
        <v>405</v>
      </c>
      <c r="H742">
        <f>Constant2*Display^F742*VLOOKUP(E742,PricePoint_Factors,2)*VLOOKUP(A742,MonthFactors,2)*Trend^B742*EndDec^D742</f>
        <v>406.70668929924267</v>
      </c>
      <c r="I742">
        <f t="shared" si="34"/>
        <v>1.7066892992426688</v>
      </c>
      <c r="J742">
        <f t="shared" si="35"/>
        <v>2.9127883641494319</v>
      </c>
    </row>
    <row r="743" spans="1:10" x14ac:dyDescent="0.2">
      <c r="A743" s="4">
        <f t="shared" si="33"/>
        <v>1</v>
      </c>
      <c r="B743" s="4">
        <v>739</v>
      </c>
      <c r="C743" s="5">
        <v>41282</v>
      </c>
      <c r="D743" s="6">
        <v>0</v>
      </c>
      <c r="E743" s="4">
        <v>7.32</v>
      </c>
      <c r="F743" s="4">
        <v>1</v>
      </c>
      <c r="G743" s="4">
        <v>448</v>
      </c>
      <c r="H743">
        <f>Constant2*Display^F743*VLOOKUP(E743,PricePoint_Factors,2)*VLOOKUP(A743,MonthFactors,2)*Trend^B743*EndDec^D743</f>
        <v>438.23948474760709</v>
      </c>
      <c r="I743">
        <f t="shared" si="34"/>
        <v>-9.7605152523929064</v>
      </c>
      <c r="J743">
        <f t="shared" si="35"/>
        <v>95.267657992194557</v>
      </c>
    </row>
    <row r="744" spans="1:10" x14ac:dyDescent="0.2">
      <c r="A744" s="4">
        <f t="shared" si="33"/>
        <v>1</v>
      </c>
      <c r="B744" s="4">
        <v>740</v>
      </c>
      <c r="C744" s="5">
        <v>41283</v>
      </c>
      <c r="D744" s="6">
        <v>0</v>
      </c>
      <c r="E744" s="4">
        <v>7.12</v>
      </c>
      <c r="F744" s="4">
        <v>0</v>
      </c>
      <c r="G744" s="4">
        <v>416</v>
      </c>
      <c r="H744">
        <f>Constant2*Display^F744*VLOOKUP(E744,PricePoint_Factors,2)*VLOOKUP(A744,MonthFactors,2)*Trend^B744*EndDec^D744</f>
        <v>406.8190598566527</v>
      </c>
      <c r="I744">
        <f t="shared" si="34"/>
        <v>-9.1809401433472999</v>
      </c>
      <c r="J744">
        <f t="shared" si="35"/>
        <v>84.289661915725944</v>
      </c>
    </row>
    <row r="745" spans="1:10" x14ac:dyDescent="0.2">
      <c r="A745" s="4">
        <f t="shared" si="33"/>
        <v>1</v>
      </c>
      <c r="B745" s="4">
        <v>741</v>
      </c>
      <c r="C745" s="5">
        <v>41284</v>
      </c>
      <c r="D745" s="6">
        <v>0</v>
      </c>
      <c r="E745" s="4">
        <v>7.32</v>
      </c>
      <c r="F745" s="4">
        <v>1</v>
      </c>
      <c r="G745" s="4">
        <v>451</v>
      </c>
      <c r="H745">
        <f>Constant2*Display^F745*VLOOKUP(E745,PricePoint_Factors,2)*VLOOKUP(A745,MonthFactors,2)*Trend^B745*EndDec^D745</f>
        <v>438.36056762250405</v>
      </c>
      <c r="I745">
        <f t="shared" si="34"/>
        <v>-12.63943237749595</v>
      </c>
      <c r="J745">
        <f t="shared" si="35"/>
        <v>159.75525082529293</v>
      </c>
    </row>
    <row r="746" spans="1:10" x14ac:dyDescent="0.2">
      <c r="A746" s="4">
        <f t="shared" si="33"/>
        <v>1</v>
      </c>
      <c r="B746" s="4">
        <v>742</v>
      </c>
      <c r="C746" s="5">
        <v>41285</v>
      </c>
      <c r="D746" s="6">
        <v>0</v>
      </c>
      <c r="E746" s="4">
        <v>5.95</v>
      </c>
      <c r="F746" s="4">
        <v>0</v>
      </c>
      <c r="G746" s="4">
        <v>685</v>
      </c>
      <c r="H746">
        <f>Constant2*Display^F746*VLOOKUP(E746,PricePoint_Factors,2)*VLOOKUP(A746,MonthFactors,2)*Trend^B746*EndDec^D746</f>
        <v>695.28533848459608</v>
      </c>
      <c r="I746">
        <f t="shared" si="34"/>
        <v>10.285338484596082</v>
      </c>
      <c r="J746">
        <f t="shared" si="35"/>
        <v>105.78818774271322</v>
      </c>
    </row>
    <row r="747" spans="1:10" x14ac:dyDescent="0.2">
      <c r="A747" s="4">
        <f t="shared" si="33"/>
        <v>1</v>
      </c>
      <c r="B747" s="4">
        <v>743</v>
      </c>
      <c r="C747" s="5">
        <v>41286</v>
      </c>
      <c r="D747" s="6">
        <v>0</v>
      </c>
      <c r="E747" s="4">
        <v>6.98</v>
      </c>
      <c r="F747" s="4">
        <v>0</v>
      </c>
      <c r="G747" s="4">
        <v>525</v>
      </c>
      <c r="H747">
        <f>Constant2*Display^F747*VLOOKUP(E747,PricePoint_Factors,2)*VLOOKUP(A747,MonthFactors,2)*Trend^B747*EndDec^D747</f>
        <v>528.29937948565873</v>
      </c>
      <c r="I747">
        <f t="shared" si="34"/>
        <v>3.2993794856587328</v>
      </c>
      <c r="J747">
        <f t="shared" si="35"/>
        <v>10.885904990385685</v>
      </c>
    </row>
    <row r="748" spans="1:10" x14ac:dyDescent="0.2">
      <c r="A748" s="4">
        <f t="shared" si="33"/>
        <v>1</v>
      </c>
      <c r="B748" s="4">
        <v>744</v>
      </c>
      <c r="C748" s="5">
        <v>41287</v>
      </c>
      <c r="D748" s="6">
        <v>0</v>
      </c>
      <c r="E748" s="4">
        <v>6.1</v>
      </c>
      <c r="F748" s="4">
        <v>0</v>
      </c>
      <c r="G748" s="4">
        <v>558</v>
      </c>
      <c r="H748">
        <f>Constant2*Display^F748*VLOOKUP(E748,PricePoint_Factors,2)*VLOOKUP(A748,MonthFactors,2)*Trend^B748*EndDec^D748</f>
        <v>547.51539260173774</v>
      </c>
      <c r="I748">
        <f t="shared" si="34"/>
        <v>-10.484607398262256</v>
      </c>
      <c r="J748">
        <f t="shared" si="35"/>
        <v>109.92699229569563</v>
      </c>
    </row>
    <row r="749" spans="1:10" x14ac:dyDescent="0.2">
      <c r="A749" s="4">
        <f t="shared" si="33"/>
        <v>1</v>
      </c>
      <c r="B749" s="4">
        <v>745</v>
      </c>
      <c r="C749" s="5">
        <v>41288</v>
      </c>
      <c r="D749" s="6">
        <v>0</v>
      </c>
      <c r="E749" s="4">
        <v>7.52</v>
      </c>
      <c r="F749" s="4">
        <v>0</v>
      </c>
      <c r="G749" s="4">
        <v>389</v>
      </c>
      <c r="H749">
        <f>Constant2*Display^F749*VLOOKUP(E749,PricePoint_Factors,2)*VLOOKUP(A749,MonthFactors,2)*Trend^B749*EndDec^D749</f>
        <v>388.35516524274806</v>
      </c>
      <c r="I749">
        <f t="shared" si="34"/>
        <v>-0.64483475725194239</v>
      </c>
      <c r="J749">
        <f t="shared" si="35"/>
        <v>0.41581186416017146</v>
      </c>
    </row>
    <row r="750" spans="1:10" x14ac:dyDescent="0.2">
      <c r="A750" s="4">
        <f t="shared" si="33"/>
        <v>1</v>
      </c>
      <c r="B750" s="4">
        <v>746</v>
      </c>
      <c r="C750" s="5">
        <v>41289</v>
      </c>
      <c r="D750" s="6">
        <v>0</v>
      </c>
      <c r="E750" s="4">
        <v>7.52</v>
      </c>
      <c r="F750" s="4">
        <v>1</v>
      </c>
      <c r="G750" s="4">
        <v>417</v>
      </c>
      <c r="H750">
        <f>Constant2*Display^F750*VLOOKUP(E750,PricePoint_Factors,2)*VLOOKUP(A750,MonthFactors,2)*Trend^B750*EndDec^D750</f>
        <v>428.33970611943494</v>
      </c>
      <c r="I750">
        <f t="shared" si="34"/>
        <v>11.339706119434936</v>
      </c>
      <c r="J750">
        <f t="shared" si="35"/>
        <v>128.58893487515013</v>
      </c>
    </row>
    <row r="751" spans="1:10" x14ac:dyDescent="0.2">
      <c r="A751" s="4">
        <f t="shared" si="33"/>
        <v>1</v>
      </c>
      <c r="B751" s="4">
        <v>747</v>
      </c>
      <c r="C751" s="5">
        <v>41290</v>
      </c>
      <c r="D751" s="6">
        <v>0</v>
      </c>
      <c r="E751" s="4">
        <v>7.12</v>
      </c>
      <c r="F751" s="4">
        <v>0</v>
      </c>
      <c r="G751" s="4">
        <v>399</v>
      </c>
      <c r="H751">
        <f>Constant2*Display^F751*VLOOKUP(E751,PricePoint_Factors,2)*VLOOKUP(A751,MonthFactors,2)*Trend^B751*EndDec^D751</f>
        <v>407.21260136132901</v>
      </c>
      <c r="I751">
        <f t="shared" si="34"/>
        <v>8.212601361329007</v>
      </c>
      <c r="J751">
        <f t="shared" si="35"/>
        <v>67.446821120103053</v>
      </c>
    </row>
    <row r="752" spans="1:10" x14ac:dyDescent="0.2">
      <c r="A752" s="4">
        <f t="shared" si="33"/>
        <v>1</v>
      </c>
      <c r="B752" s="4">
        <v>748</v>
      </c>
      <c r="C752" s="5">
        <v>41291</v>
      </c>
      <c r="D752" s="6">
        <v>0</v>
      </c>
      <c r="E752" s="4">
        <v>7.12</v>
      </c>
      <c r="F752" s="4">
        <v>0</v>
      </c>
      <c r="G752" s="4">
        <v>403</v>
      </c>
      <c r="H752">
        <f>Constant2*Display^F752*VLOOKUP(E752,PricePoint_Factors,2)*VLOOKUP(A752,MonthFactors,2)*Trend^B752*EndDec^D752</f>
        <v>407.26885264502744</v>
      </c>
      <c r="I752">
        <f t="shared" si="34"/>
        <v>4.2688526450274367</v>
      </c>
      <c r="J752">
        <f t="shared" si="35"/>
        <v>18.223102904957742</v>
      </c>
    </row>
    <row r="753" spans="1:10" x14ac:dyDescent="0.2">
      <c r="A753" s="4">
        <f t="shared" si="33"/>
        <v>1</v>
      </c>
      <c r="B753" s="4">
        <v>749</v>
      </c>
      <c r="C753" s="5">
        <v>41292</v>
      </c>
      <c r="D753" s="6">
        <v>0</v>
      </c>
      <c r="E753" s="4">
        <v>7.12</v>
      </c>
      <c r="F753" s="4">
        <v>1</v>
      </c>
      <c r="G753" s="4">
        <v>447</v>
      </c>
      <c r="H753">
        <f>Constant2*Display^F753*VLOOKUP(E753,PricePoint_Factors,2)*VLOOKUP(A753,MonthFactors,2)*Trend^B753*EndDec^D753</f>
        <v>449.20072208780311</v>
      </c>
      <c r="I753">
        <f t="shared" si="34"/>
        <v>2.2007220878031148</v>
      </c>
      <c r="J753">
        <f t="shared" si="35"/>
        <v>4.8431777077445011</v>
      </c>
    </row>
    <row r="754" spans="1:10" x14ac:dyDescent="0.2">
      <c r="A754" s="4">
        <f t="shared" si="33"/>
        <v>1</v>
      </c>
      <c r="B754" s="4">
        <v>750</v>
      </c>
      <c r="C754" s="5">
        <v>41293</v>
      </c>
      <c r="D754" s="6">
        <v>0</v>
      </c>
      <c r="E754" s="4">
        <v>5.95</v>
      </c>
      <c r="F754" s="4">
        <v>0</v>
      </c>
      <c r="G754" s="4">
        <v>701</v>
      </c>
      <c r="H754">
        <f>Constant2*Display^F754*VLOOKUP(E754,PricePoint_Factors,2)*VLOOKUP(A754,MonthFactors,2)*Trend^B754*EndDec^D754</f>
        <v>696.05406925945965</v>
      </c>
      <c r="I754">
        <f t="shared" si="34"/>
        <v>-4.9459307405403479</v>
      </c>
      <c r="J754">
        <f t="shared" si="35"/>
        <v>24.462230890221996</v>
      </c>
    </row>
    <row r="755" spans="1:10" x14ac:dyDescent="0.2">
      <c r="A755" s="4">
        <f t="shared" si="33"/>
        <v>1</v>
      </c>
      <c r="B755" s="4">
        <v>751</v>
      </c>
      <c r="C755" s="5">
        <v>41294</v>
      </c>
      <c r="D755" s="6">
        <v>0</v>
      </c>
      <c r="E755" s="4">
        <v>7.52</v>
      </c>
      <c r="F755" s="4">
        <v>0</v>
      </c>
      <c r="G755" s="4">
        <v>389</v>
      </c>
      <c r="H755">
        <f>Constant2*Display^F755*VLOOKUP(E755,PricePoint_Factors,2)*VLOOKUP(A755,MonthFactors,2)*Trend^B755*EndDec^D755</f>
        <v>388.67715462252022</v>
      </c>
      <c r="I755">
        <f t="shared" si="34"/>
        <v>-0.32284537747977993</v>
      </c>
      <c r="J755">
        <f t="shared" si="35"/>
        <v>0.1042291377600616</v>
      </c>
    </row>
    <row r="756" spans="1:10" x14ac:dyDescent="0.2">
      <c r="A756" s="4">
        <f t="shared" si="33"/>
        <v>1</v>
      </c>
      <c r="B756" s="4">
        <v>752</v>
      </c>
      <c r="C756" s="5">
        <v>41295</v>
      </c>
      <c r="D756" s="6">
        <v>0</v>
      </c>
      <c r="E756" s="4">
        <v>6.2</v>
      </c>
      <c r="F756" s="4">
        <v>0</v>
      </c>
      <c r="G756" s="4">
        <v>534</v>
      </c>
      <c r="H756">
        <f>Constant2*Display^F756*VLOOKUP(E756,PricePoint_Factors,2)*VLOOKUP(A756,MonthFactors,2)*Trend^B756*EndDec^D756</f>
        <v>537.07154137367377</v>
      </c>
      <c r="I756">
        <f t="shared" si="34"/>
        <v>3.0715413736737673</v>
      </c>
      <c r="J756">
        <f t="shared" si="35"/>
        <v>9.4343664101897335</v>
      </c>
    </row>
    <row r="757" spans="1:10" x14ac:dyDescent="0.2">
      <c r="A757" s="4">
        <f t="shared" si="33"/>
        <v>1</v>
      </c>
      <c r="B757" s="4">
        <v>753</v>
      </c>
      <c r="C757" s="5">
        <v>41296</v>
      </c>
      <c r="D757" s="6">
        <v>0</v>
      </c>
      <c r="E757" s="4">
        <v>7.52</v>
      </c>
      <c r="F757" s="4">
        <v>0</v>
      </c>
      <c r="G757" s="4">
        <v>400</v>
      </c>
      <c r="H757">
        <f>Constant2*Display^F757*VLOOKUP(E757,PricePoint_Factors,2)*VLOOKUP(A757,MonthFactors,2)*Trend^B757*EndDec^D757</f>
        <v>388.78454373036311</v>
      </c>
      <c r="I757">
        <f t="shared" si="34"/>
        <v>-11.215456269636888</v>
      </c>
      <c r="J757">
        <f t="shared" si="35"/>
        <v>125.78645933613738</v>
      </c>
    </row>
    <row r="758" spans="1:10" x14ac:dyDescent="0.2">
      <c r="A758" s="4">
        <f t="shared" si="33"/>
        <v>1</v>
      </c>
      <c r="B758" s="4">
        <v>754</v>
      </c>
      <c r="C758" s="5">
        <v>41297</v>
      </c>
      <c r="D758" s="6">
        <v>0</v>
      </c>
      <c r="E758" s="4">
        <v>7.12</v>
      </c>
      <c r="F758" s="4">
        <v>0</v>
      </c>
      <c r="G758" s="4">
        <v>408</v>
      </c>
      <c r="H758">
        <f>Constant2*Display^F758*VLOOKUP(E758,PricePoint_Factors,2)*VLOOKUP(A758,MonthFactors,2)*Trend^B758*EndDec^D758</f>
        <v>407.60652356330081</v>
      </c>
      <c r="I758">
        <f t="shared" si="34"/>
        <v>-0.39347643669918853</v>
      </c>
      <c r="J758">
        <f t="shared" si="35"/>
        <v>0.1548237062374905</v>
      </c>
    </row>
    <row r="759" spans="1:10" x14ac:dyDescent="0.2">
      <c r="A759" s="4">
        <f t="shared" si="33"/>
        <v>1</v>
      </c>
      <c r="B759" s="4">
        <v>755</v>
      </c>
      <c r="C759" s="5">
        <v>41298</v>
      </c>
      <c r="D759" s="6">
        <v>0</v>
      </c>
      <c r="E759" s="4">
        <v>6.1</v>
      </c>
      <c r="F759" s="4">
        <v>0</v>
      </c>
      <c r="G759" s="4">
        <v>556</v>
      </c>
      <c r="H759">
        <f>Constant2*Display^F759*VLOOKUP(E759,PricePoint_Factors,2)*VLOOKUP(A759,MonthFactors,2)*Trend^B759*EndDec^D759</f>
        <v>548.34792324846023</v>
      </c>
      <c r="I759">
        <f t="shared" si="34"/>
        <v>-7.6520767515397665</v>
      </c>
      <c r="J759">
        <f t="shared" si="35"/>
        <v>58.554278611455388</v>
      </c>
    </row>
    <row r="760" spans="1:10" x14ac:dyDescent="0.2">
      <c r="A760" s="4">
        <f t="shared" si="33"/>
        <v>1</v>
      </c>
      <c r="B760" s="4">
        <v>756</v>
      </c>
      <c r="C760" s="5">
        <v>41299</v>
      </c>
      <c r="D760" s="6">
        <v>0</v>
      </c>
      <c r="E760" s="4">
        <v>5.95</v>
      </c>
      <c r="F760" s="4">
        <v>0</v>
      </c>
      <c r="G760" s="4">
        <v>691</v>
      </c>
      <c r="H760">
        <f>Constant2*Display^F760*VLOOKUP(E760,PricePoint_Factors,2)*VLOOKUP(A760,MonthFactors,2)*Trend^B760*EndDec^D760</f>
        <v>696.63117505875766</v>
      </c>
      <c r="I760">
        <f t="shared" si="34"/>
        <v>5.6311750587576626</v>
      </c>
      <c r="J760">
        <f t="shared" si="35"/>
        <v>31.710132542374364</v>
      </c>
    </row>
    <row r="761" spans="1:10" x14ac:dyDescent="0.2">
      <c r="A761" s="4">
        <f t="shared" si="33"/>
        <v>1</v>
      </c>
      <c r="B761" s="4">
        <v>757</v>
      </c>
      <c r="C761" s="5">
        <v>41300</v>
      </c>
      <c r="D761" s="6">
        <v>0</v>
      </c>
      <c r="E761" s="4">
        <v>5.95</v>
      </c>
      <c r="F761" s="4">
        <v>0</v>
      </c>
      <c r="G761" s="4">
        <v>686</v>
      </c>
      <c r="H761">
        <f>Constant2*Display^F761*VLOOKUP(E761,PricePoint_Factors,2)*VLOOKUP(A761,MonthFactors,2)*Trend^B761*EndDec^D761</f>
        <v>696.72740586726002</v>
      </c>
      <c r="I761">
        <f t="shared" si="34"/>
        <v>10.727405867260018</v>
      </c>
      <c r="J761">
        <f t="shared" si="35"/>
        <v>115.07723664092465</v>
      </c>
    </row>
    <row r="762" spans="1:10" x14ac:dyDescent="0.2">
      <c r="A762" s="4">
        <f t="shared" si="33"/>
        <v>1</v>
      </c>
      <c r="B762" s="4">
        <v>758</v>
      </c>
      <c r="C762" s="5">
        <v>41301</v>
      </c>
      <c r="D762" s="6">
        <v>0</v>
      </c>
      <c r="E762" s="4">
        <v>5.95</v>
      </c>
      <c r="F762" s="4">
        <v>0</v>
      </c>
      <c r="G762" s="4">
        <v>697</v>
      </c>
      <c r="H762">
        <f>Constant2*Display^F762*VLOOKUP(E762,PricePoint_Factors,2)*VLOOKUP(A762,MonthFactors,2)*Trend^B762*EndDec^D762</f>
        <v>696.82364996883473</v>
      </c>
      <c r="I762">
        <f t="shared" si="34"/>
        <v>-0.17635003116527059</v>
      </c>
      <c r="J762">
        <f t="shared" si="35"/>
        <v>3.1099333491991909E-2</v>
      </c>
    </row>
    <row r="763" spans="1:10" x14ac:dyDescent="0.2">
      <c r="A763" s="4">
        <f t="shared" si="33"/>
        <v>1</v>
      </c>
      <c r="B763" s="4">
        <v>759</v>
      </c>
      <c r="C763" s="5">
        <v>41302</v>
      </c>
      <c r="D763" s="6">
        <v>0</v>
      </c>
      <c r="E763" s="4">
        <v>7.12</v>
      </c>
      <c r="F763" s="4">
        <v>0</v>
      </c>
      <c r="G763" s="4">
        <v>417</v>
      </c>
      <c r="H763">
        <f>Constant2*Display^F763*VLOOKUP(E763,PricePoint_Factors,2)*VLOOKUP(A763,MonthFactors,2)*Trend^B763*EndDec^D763</f>
        <v>407.88812984867121</v>
      </c>
      <c r="I763">
        <f t="shared" si="34"/>
        <v>-9.1118701513287874</v>
      </c>
      <c r="J763">
        <f t="shared" si="35"/>
        <v>83.026177654676502</v>
      </c>
    </row>
    <row r="764" spans="1:10" x14ac:dyDescent="0.2">
      <c r="A764" s="4">
        <f t="shared" si="33"/>
        <v>1</v>
      </c>
      <c r="B764" s="4">
        <v>760</v>
      </c>
      <c r="C764" s="5">
        <v>41303</v>
      </c>
      <c r="D764" s="6">
        <v>0</v>
      </c>
      <c r="E764" s="4">
        <v>6.98</v>
      </c>
      <c r="F764" s="4">
        <v>0</v>
      </c>
      <c r="G764" s="4">
        <v>520</v>
      </c>
      <c r="H764">
        <f>Constant2*Display^F764*VLOOKUP(E764,PricePoint_Factors,2)*VLOOKUP(A764,MonthFactors,2)*Trend^B764*EndDec^D764</f>
        <v>529.54137565272049</v>
      </c>
      <c r="I764">
        <f t="shared" si="34"/>
        <v>9.5413756527204896</v>
      </c>
      <c r="J764">
        <f t="shared" si="35"/>
        <v>91.037849346327349</v>
      </c>
    </row>
    <row r="765" spans="1:10" x14ac:dyDescent="0.2">
      <c r="A765" s="4">
        <f t="shared" si="33"/>
        <v>1</v>
      </c>
      <c r="B765" s="4">
        <v>761</v>
      </c>
      <c r="C765" s="5">
        <v>41304</v>
      </c>
      <c r="D765" s="6">
        <v>0</v>
      </c>
      <c r="E765" s="4">
        <v>6.2</v>
      </c>
      <c r="F765" s="4">
        <v>1</v>
      </c>
      <c r="G765" s="4">
        <v>578</v>
      </c>
      <c r="H765">
        <f>Constant2*Display^F765*VLOOKUP(E765,PricePoint_Factors,2)*VLOOKUP(A765,MonthFactors,2)*Trend^B765*EndDec^D765</f>
        <v>593.02266782404877</v>
      </c>
      <c r="I765">
        <f t="shared" si="34"/>
        <v>15.022667824048767</v>
      </c>
      <c r="J765">
        <f t="shared" si="35"/>
        <v>225.68054855171013</v>
      </c>
    </row>
    <row r="766" spans="1:10" x14ac:dyDescent="0.2">
      <c r="A766" s="4">
        <f t="shared" si="33"/>
        <v>1</v>
      </c>
      <c r="B766" s="4">
        <v>762</v>
      </c>
      <c r="C766" s="5">
        <v>41305</v>
      </c>
      <c r="D766" s="6">
        <v>0</v>
      </c>
      <c r="E766" s="4">
        <v>7.32</v>
      </c>
      <c r="F766" s="4">
        <v>0</v>
      </c>
      <c r="G766" s="4">
        <v>389</v>
      </c>
      <c r="H766">
        <f>Constant2*Display^F766*VLOOKUP(E766,PricePoint_Factors,2)*VLOOKUP(A766,MonthFactors,2)*Trend^B766*EndDec^D766</f>
        <v>398.65018645313035</v>
      </c>
      <c r="I766">
        <f t="shared" si="34"/>
        <v>9.6501864531303454</v>
      </c>
      <c r="J766">
        <f t="shared" si="35"/>
        <v>93.12609858018044</v>
      </c>
    </row>
    <row r="767" spans="1:10" x14ac:dyDescent="0.2">
      <c r="A767" s="4">
        <f t="shared" si="33"/>
        <v>2</v>
      </c>
      <c r="B767" s="4">
        <v>763</v>
      </c>
      <c r="C767" s="5">
        <v>41306</v>
      </c>
      <c r="D767" s="6">
        <v>0</v>
      </c>
      <c r="E767" s="4">
        <v>6.98</v>
      </c>
      <c r="F767" s="4">
        <v>0</v>
      </c>
      <c r="G767" s="4">
        <v>537</v>
      </c>
      <c r="H767">
        <f>Constant2*Display^F767*VLOOKUP(E767,PricePoint_Factors,2)*VLOOKUP(A767,MonthFactors,2)*Trend^B767*EndDec^D767</f>
        <v>536.61797786153875</v>
      </c>
      <c r="I767">
        <f t="shared" si="34"/>
        <v>-0.38202213846125233</v>
      </c>
      <c r="J767">
        <f t="shared" si="35"/>
        <v>0.14594091427450825</v>
      </c>
    </row>
    <row r="768" spans="1:10" x14ac:dyDescent="0.2">
      <c r="A768" s="4">
        <f t="shared" si="33"/>
        <v>2</v>
      </c>
      <c r="B768" s="4">
        <v>764</v>
      </c>
      <c r="C768" s="5">
        <v>41307</v>
      </c>
      <c r="D768" s="6">
        <v>0</v>
      </c>
      <c r="E768" s="4">
        <v>5.95</v>
      </c>
      <c r="F768" s="4">
        <v>0</v>
      </c>
      <c r="G768" s="4">
        <v>712</v>
      </c>
      <c r="H768">
        <f>Constant2*Display^F768*VLOOKUP(E768,PricePoint_Factors,2)*VLOOKUP(A768,MonthFactors,2)*Trend^B768*EndDec^D768</f>
        <v>706.42842453328683</v>
      </c>
      <c r="I768">
        <f t="shared" si="34"/>
        <v>-5.5715754667131705</v>
      </c>
      <c r="J768">
        <f t="shared" si="35"/>
        <v>31.042453181280084</v>
      </c>
    </row>
    <row r="769" spans="1:10" x14ac:dyDescent="0.2">
      <c r="A769" s="4">
        <f t="shared" si="33"/>
        <v>2</v>
      </c>
      <c r="B769" s="4">
        <v>765</v>
      </c>
      <c r="C769" s="5">
        <v>41308</v>
      </c>
      <c r="D769" s="6">
        <v>0</v>
      </c>
      <c r="E769" s="4">
        <v>6.1</v>
      </c>
      <c r="F769" s="4">
        <v>0</v>
      </c>
      <c r="G769" s="4">
        <v>560</v>
      </c>
      <c r="H769">
        <f>Constant2*Display^F769*VLOOKUP(E769,PricePoint_Factors,2)*VLOOKUP(A769,MonthFactors,2)*Trend^B769*EndDec^D769</f>
        <v>556.21338943794603</v>
      </c>
      <c r="I769">
        <f t="shared" si="34"/>
        <v>-3.7866105620539656</v>
      </c>
      <c r="J769">
        <f t="shared" si="35"/>
        <v>14.338419548658649</v>
      </c>
    </row>
    <row r="770" spans="1:10" x14ac:dyDescent="0.2">
      <c r="A770" s="4">
        <f t="shared" si="33"/>
        <v>2</v>
      </c>
      <c r="B770" s="4">
        <v>766</v>
      </c>
      <c r="C770" s="5">
        <v>41309</v>
      </c>
      <c r="D770" s="6">
        <v>0</v>
      </c>
      <c r="E770" s="4">
        <v>7.32</v>
      </c>
      <c r="F770" s="4">
        <v>0</v>
      </c>
      <c r="G770" s="4">
        <v>412</v>
      </c>
      <c r="H770">
        <f>Constant2*Display^F770*VLOOKUP(E770,PricePoint_Factors,2)*VLOOKUP(A770,MonthFactors,2)*Trend^B770*EndDec^D770</f>
        <v>404.03340987062609</v>
      </c>
      <c r="I770">
        <f t="shared" si="34"/>
        <v>-7.9665901293739125</v>
      </c>
      <c r="J770">
        <f t="shared" si="35"/>
        <v>63.466558289437856</v>
      </c>
    </row>
    <row r="771" spans="1:10" x14ac:dyDescent="0.2">
      <c r="A771" s="4">
        <f t="shared" si="33"/>
        <v>2</v>
      </c>
      <c r="B771" s="4">
        <v>767</v>
      </c>
      <c r="C771" s="5">
        <v>41310</v>
      </c>
      <c r="D771" s="6">
        <v>0</v>
      </c>
      <c r="E771" s="4">
        <v>6.1</v>
      </c>
      <c r="F771" s="4">
        <v>0</v>
      </c>
      <c r="G771" s="4">
        <v>558</v>
      </c>
      <c r="H771">
        <f>Constant2*Display^F771*VLOOKUP(E771,PricePoint_Factors,2)*VLOOKUP(A771,MonthFactors,2)*Trend^B771*EndDec^D771</f>
        <v>556.36706777728637</v>
      </c>
      <c r="I771">
        <f t="shared" si="34"/>
        <v>-1.6329322227136345</v>
      </c>
      <c r="J771">
        <f t="shared" si="35"/>
        <v>2.6664676439764907</v>
      </c>
    </row>
    <row r="772" spans="1:10" x14ac:dyDescent="0.2">
      <c r="A772" s="4">
        <f t="shared" si="33"/>
        <v>2</v>
      </c>
      <c r="B772" s="4">
        <v>768</v>
      </c>
      <c r="C772" s="5">
        <v>41311</v>
      </c>
      <c r="D772" s="6">
        <v>0</v>
      </c>
      <c r="E772" s="4">
        <v>6.1</v>
      </c>
      <c r="F772" s="4">
        <v>0</v>
      </c>
      <c r="G772" s="4">
        <v>570</v>
      </c>
      <c r="H772">
        <f>Constant2*Display^F772*VLOOKUP(E772,PricePoint_Factors,2)*VLOOKUP(A772,MonthFactors,2)*Trend^B772*EndDec^D772</f>
        <v>556.44392286886625</v>
      </c>
      <c r="I772">
        <f t="shared" si="34"/>
        <v>-13.556077131133748</v>
      </c>
      <c r="J772">
        <f t="shared" si="35"/>
        <v>183.76722718524738</v>
      </c>
    </row>
    <row r="773" spans="1:10" x14ac:dyDescent="0.2">
      <c r="A773" s="4">
        <f t="shared" si="33"/>
        <v>2</v>
      </c>
      <c r="B773" s="4">
        <v>769</v>
      </c>
      <c r="C773" s="5">
        <v>41312</v>
      </c>
      <c r="D773" s="6">
        <v>0</v>
      </c>
      <c r="E773" s="4">
        <v>6.98</v>
      </c>
      <c r="F773" s="4">
        <v>0</v>
      </c>
      <c r="G773" s="4">
        <v>545</v>
      </c>
      <c r="H773">
        <f>Constant2*Display^F773*VLOOKUP(E773,PricePoint_Factors,2)*VLOOKUP(A773,MonthFactors,2)*Trend^B773*EndDec^D773</f>
        <v>537.06289350919928</v>
      </c>
      <c r="I773">
        <f t="shared" si="34"/>
        <v>-7.9371064908007156</v>
      </c>
      <c r="J773">
        <f t="shared" si="35"/>
        <v>62.997659446310848</v>
      </c>
    </row>
    <row r="774" spans="1:10" x14ac:dyDescent="0.2">
      <c r="A774" s="4">
        <f t="shared" ref="A774:A837" si="36">MONTH(C774)</f>
        <v>2</v>
      </c>
      <c r="B774" s="4">
        <v>770</v>
      </c>
      <c r="C774" s="5">
        <v>41313</v>
      </c>
      <c r="D774" s="6">
        <v>0</v>
      </c>
      <c r="E774" s="4">
        <v>5.95</v>
      </c>
      <c r="F774" s="4">
        <v>0</v>
      </c>
      <c r="G774" s="4">
        <v>723</v>
      </c>
      <c r="H774">
        <f>Constant2*Display^F774*VLOOKUP(E774,PricePoint_Factors,2)*VLOOKUP(A774,MonthFactors,2)*Trend^B774*EndDec^D774</f>
        <v>707.01413182039562</v>
      </c>
      <c r="I774">
        <f t="shared" ref="I774:I837" si="37">H774-G774</f>
        <v>-15.985868179604381</v>
      </c>
      <c r="J774">
        <f t="shared" ref="J774:J837" si="38">I774^2</f>
        <v>255.5479814556879</v>
      </c>
    </row>
    <row r="775" spans="1:10" x14ac:dyDescent="0.2">
      <c r="A775" s="4">
        <f t="shared" si="36"/>
        <v>2</v>
      </c>
      <c r="B775" s="4">
        <v>771</v>
      </c>
      <c r="C775" s="5">
        <v>41314</v>
      </c>
      <c r="D775" s="6">
        <v>0</v>
      </c>
      <c r="E775" s="4">
        <v>7.52</v>
      </c>
      <c r="F775" s="4">
        <v>0</v>
      </c>
      <c r="G775" s="4">
        <v>385</v>
      </c>
      <c r="H775">
        <f>Constant2*Display^F775*VLOOKUP(E775,PricePoint_Factors,2)*VLOOKUP(A775,MonthFactors,2)*Trend^B775*EndDec^D775</f>
        <v>394.79726241127514</v>
      </c>
      <c r="I775">
        <f t="shared" si="37"/>
        <v>9.7972624112751419</v>
      </c>
      <c r="J775">
        <f t="shared" si="38"/>
        <v>95.986350755384805</v>
      </c>
    </row>
    <row r="776" spans="1:10" x14ac:dyDescent="0.2">
      <c r="A776" s="4">
        <f t="shared" si="36"/>
        <v>2</v>
      </c>
      <c r="B776" s="4">
        <v>772</v>
      </c>
      <c r="C776" s="5">
        <v>41315</v>
      </c>
      <c r="D776" s="6">
        <v>0</v>
      </c>
      <c r="E776" s="4">
        <v>6.98</v>
      </c>
      <c r="F776" s="4">
        <v>0</v>
      </c>
      <c r="G776" s="4">
        <v>534</v>
      </c>
      <c r="H776">
        <f>Constant2*Display^F776*VLOOKUP(E776,PricePoint_Factors,2)*VLOOKUP(A776,MonthFactors,2)*Trend^B776*EndDec^D776</f>
        <v>537.28548964552317</v>
      </c>
      <c r="I776">
        <f t="shared" si="37"/>
        <v>3.285489645523171</v>
      </c>
      <c r="J776">
        <f t="shared" si="38"/>
        <v>10.794442210839971</v>
      </c>
    </row>
    <row r="777" spans="1:10" x14ac:dyDescent="0.2">
      <c r="A777" s="4">
        <f t="shared" si="36"/>
        <v>2</v>
      </c>
      <c r="B777" s="4">
        <v>773</v>
      </c>
      <c r="C777" s="5">
        <v>41316</v>
      </c>
      <c r="D777" s="6">
        <v>0</v>
      </c>
      <c r="E777" s="4">
        <v>7.52</v>
      </c>
      <c r="F777" s="4">
        <v>0</v>
      </c>
      <c r="G777" s="4">
        <v>395</v>
      </c>
      <c r="H777">
        <f>Constant2*Display^F777*VLOOKUP(E777,PricePoint_Factors,2)*VLOOKUP(A777,MonthFactors,2)*Trend^B777*EndDec^D777</f>
        <v>394.90634246726734</v>
      </c>
      <c r="I777">
        <f t="shared" si="37"/>
        <v>-9.365753273266364E-2</v>
      </c>
      <c r="J777">
        <f t="shared" si="38"/>
        <v>8.7717334375699615E-3</v>
      </c>
    </row>
    <row r="778" spans="1:10" x14ac:dyDescent="0.2">
      <c r="A778" s="4">
        <f t="shared" si="36"/>
        <v>2</v>
      </c>
      <c r="B778" s="4">
        <v>774</v>
      </c>
      <c r="C778" s="5">
        <v>41317</v>
      </c>
      <c r="D778" s="6">
        <v>0</v>
      </c>
      <c r="E778" s="4">
        <v>6.2</v>
      </c>
      <c r="F778" s="4">
        <v>0</v>
      </c>
      <c r="G778" s="4">
        <v>550</v>
      </c>
      <c r="H778">
        <f>Constant2*Display^F778*VLOOKUP(E778,PricePoint_Factors,2)*VLOOKUP(A778,MonthFactors,2)*Trend^B778*EndDec^D778</f>
        <v>545.67899225545636</v>
      </c>
      <c r="I778">
        <f t="shared" si="37"/>
        <v>-4.3210077445436355</v>
      </c>
      <c r="J778">
        <f t="shared" si="38"/>
        <v>18.671107928406077</v>
      </c>
    </row>
    <row r="779" spans="1:10" x14ac:dyDescent="0.2">
      <c r="A779" s="4">
        <f t="shared" si="36"/>
        <v>2</v>
      </c>
      <c r="B779" s="4">
        <v>775</v>
      </c>
      <c r="C779" s="5">
        <v>41318</v>
      </c>
      <c r="D779" s="6">
        <v>0</v>
      </c>
      <c r="E779" s="4">
        <v>6.1</v>
      </c>
      <c r="F779" s="4">
        <v>1</v>
      </c>
      <c r="G779" s="4">
        <v>624</v>
      </c>
      <c r="H779">
        <f>Constant2*Display^F779*VLOOKUP(E779,PricePoint_Factors,2)*VLOOKUP(A779,MonthFactors,2)*Trend^B779*EndDec^D779</f>
        <v>614.24351672499222</v>
      </c>
      <c r="I779">
        <f t="shared" si="37"/>
        <v>-9.7564832750077812</v>
      </c>
      <c r="J779">
        <f t="shared" si="38"/>
        <v>95.188965895506556</v>
      </c>
    </row>
    <row r="780" spans="1:10" x14ac:dyDescent="0.2">
      <c r="A780" s="4">
        <f t="shared" si="36"/>
        <v>2</v>
      </c>
      <c r="B780" s="4">
        <v>776</v>
      </c>
      <c r="C780" s="5">
        <v>41319</v>
      </c>
      <c r="D780" s="6">
        <v>0</v>
      </c>
      <c r="E780" s="4">
        <v>5.95</v>
      </c>
      <c r="F780" s="4">
        <v>0</v>
      </c>
      <c r="G780" s="4">
        <v>729</v>
      </c>
      <c r="H780">
        <f>Constant2*Display^F780*VLOOKUP(E780,PricePoint_Factors,2)*VLOOKUP(A780,MonthFactors,2)*Trend^B780*EndDec^D780</f>
        <v>707.60032472361797</v>
      </c>
      <c r="I780">
        <f t="shared" si="37"/>
        <v>-21.399675276382027</v>
      </c>
      <c r="J780">
        <f t="shared" si="38"/>
        <v>457.94610193459619</v>
      </c>
    </row>
    <row r="781" spans="1:10" x14ac:dyDescent="0.2">
      <c r="A781" s="4">
        <f t="shared" si="36"/>
        <v>2</v>
      </c>
      <c r="B781" s="4">
        <v>777</v>
      </c>
      <c r="C781" s="5">
        <v>41320</v>
      </c>
      <c r="D781" s="6">
        <v>0</v>
      </c>
      <c r="E781" s="4">
        <v>5.95</v>
      </c>
      <c r="F781" s="4">
        <v>0</v>
      </c>
      <c r="G781" s="4">
        <v>697</v>
      </c>
      <c r="H781">
        <f>Constant2*Display^F781*VLOOKUP(E781,PricePoint_Factors,2)*VLOOKUP(A781,MonthFactors,2)*Trend^B781*EndDec^D781</f>
        <v>707.69807078176575</v>
      </c>
      <c r="I781">
        <f t="shared" si="37"/>
        <v>10.69807078176575</v>
      </c>
      <c r="J781">
        <f t="shared" si="38"/>
        <v>114.44871845167005</v>
      </c>
    </row>
    <row r="782" spans="1:10" x14ac:dyDescent="0.2">
      <c r="A782" s="4">
        <f t="shared" si="36"/>
        <v>2</v>
      </c>
      <c r="B782" s="4">
        <v>778</v>
      </c>
      <c r="C782" s="5">
        <v>41321</v>
      </c>
      <c r="D782" s="6">
        <v>0</v>
      </c>
      <c r="E782" s="4">
        <v>7.32</v>
      </c>
      <c r="F782" s="4">
        <v>0</v>
      </c>
      <c r="G782" s="4">
        <v>408</v>
      </c>
      <c r="H782">
        <f>Constant2*Display^F782*VLOOKUP(E782,PricePoint_Factors,2)*VLOOKUP(A782,MonthFactors,2)*Trend^B782*EndDec^D782</f>
        <v>404.70366436985637</v>
      </c>
      <c r="I782">
        <f t="shared" si="37"/>
        <v>-3.2963356301436306</v>
      </c>
      <c r="J782">
        <f t="shared" si="38"/>
        <v>10.865828586554406</v>
      </c>
    </row>
    <row r="783" spans="1:10" x14ac:dyDescent="0.2">
      <c r="A783" s="4">
        <f t="shared" si="36"/>
        <v>2</v>
      </c>
      <c r="B783" s="4">
        <v>779</v>
      </c>
      <c r="C783" s="5">
        <v>41322</v>
      </c>
      <c r="D783" s="6">
        <v>0</v>
      </c>
      <c r="E783" s="4">
        <v>6.1</v>
      </c>
      <c r="F783" s="4">
        <v>0</v>
      </c>
      <c r="G783" s="4">
        <v>553</v>
      </c>
      <c r="H783">
        <f>Constant2*Display^F783*VLOOKUP(E783,PricePoint_Factors,2)*VLOOKUP(A783,MonthFactors,2)*Trend^B783*EndDec^D783</f>
        <v>557.29002989203025</v>
      </c>
      <c r="I783">
        <f t="shared" si="37"/>
        <v>4.2900298920302475</v>
      </c>
      <c r="J783">
        <f t="shared" si="38"/>
        <v>18.404356474513058</v>
      </c>
    </row>
    <row r="784" spans="1:10" x14ac:dyDescent="0.2">
      <c r="A784" s="4">
        <f t="shared" si="36"/>
        <v>2</v>
      </c>
      <c r="B784" s="4">
        <v>780</v>
      </c>
      <c r="C784" s="5">
        <v>41323</v>
      </c>
      <c r="D784" s="6">
        <v>0</v>
      </c>
      <c r="E784" s="4">
        <v>5.95</v>
      </c>
      <c r="F784" s="4">
        <v>0</v>
      </c>
      <c r="G784" s="4">
        <v>707</v>
      </c>
      <c r="H784">
        <f>Constant2*Display^F784*VLOOKUP(E784,PricePoint_Factors,2)*VLOOKUP(A784,MonthFactors,2)*Trend^B784*EndDec^D784</f>
        <v>707.99138997797854</v>
      </c>
      <c r="I784">
        <f t="shared" si="37"/>
        <v>0.99138997797854245</v>
      </c>
      <c r="J784">
        <f t="shared" si="38"/>
        <v>0.98285408843629485</v>
      </c>
    </row>
    <row r="785" spans="1:10" x14ac:dyDescent="0.2">
      <c r="A785" s="4">
        <f t="shared" si="36"/>
        <v>2</v>
      </c>
      <c r="B785" s="4">
        <v>781</v>
      </c>
      <c r="C785" s="5">
        <v>41324</v>
      </c>
      <c r="D785" s="6">
        <v>0</v>
      </c>
      <c r="E785" s="4">
        <v>7.52</v>
      </c>
      <c r="F785" s="4">
        <v>1</v>
      </c>
      <c r="G785" s="4">
        <v>423</v>
      </c>
      <c r="H785">
        <f>Constant2*Display^F785*VLOOKUP(E785,PricePoint_Factors,2)*VLOOKUP(A785,MonthFactors,2)*Trend^B785*EndDec^D785</f>
        <v>435.98673362025528</v>
      </c>
      <c r="I785">
        <f t="shared" si="37"/>
        <v>12.986733620255279</v>
      </c>
      <c r="J785">
        <f t="shared" si="38"/>
        <v>168.65525012346879</v>
      </c>
    </row>
    <row r="786" spans="1:10" x14ac:dyDescent="0.2">
      <c r="A786" s="4">
        <f t="shared" si="36"/>
        <v>2</v>
      </c>
      <c r="B786" s="4">
        <v>782</v>
      </c>
      <c r="C786" s="5">
        <v>41325</v>
      </c>
      <c r="D786" s="6">
        <v>0</v>
      </c>
      <c r="E786" s="4">
        <v>7.32</v>
      </c>
      <c r="F786" s="4">
        <v>1</v>
      </c>
      <c r="G786" s="4">
        <v>451</v>
      </c>
      <c r="H786">
        <f>Constant2*Display^F786*VLOOKUP(E786,PricePoint_Factors,2)*VLOOKUP(A786,MonthFactors,2)*Trend^B786*EndDec^D786</f>
        <v>446.556432674029</v>
      </c>
      <c r="I786">
        <f t="shared" si="37"/>
        <v>-4.4435673259710029</v>
      </c>
      <c r="J786">
        <f t="shared" si="38"/>
        <v>19.745290580437089</v>
      </c>
    </row>
    <row r="787" spans="1:10" x14ac:dyDescent="0.2">
      <c r="A787" s="4">
        <f t="shared" si="36"/>
        <v>2</v>
      </c>
      <c r="B787" s="4">
        <v>783</v>
      </c>
      <c r="C787" s="5">
        <v>41326</v>
      </c>
      <c r="D787" s="6">
        <v>0</v>
      </c>
      <c r="E787" s="4">
        <v>7.12</v>
      </c>
      <c r="F787" s="4">
        <v>0</v>
      </c>
      <c r="G787" s="4">
        <v>428</v>
      </c>
      <c r="H787">
        <f>Constant2*Display^F787*VLOOKUP(E787,PricePoint_Factors,2)*VLOOKUP(A787,MonthFactors,2)*Trend^B787*EndDec^D787</f>
        <v>414.53970816439789</v>
      </c>
      <c r="I787">
        <f t="shared" si="37"/>
        <v>-13.460291835602106</v>
      </c>
      <c r="J787">
        <f t="shared" si="38"/>
        <v>181.17945629957671</v>
      </c>
    </row>
    <row r="788" spans="1:10" x14ac:dyDescent="0.2">
      <c r="A788" s="4">
        <f t="shared" si="36"/>
        <v>2</v>
      </c>
      <c r="B788" s="4">
        <v>784</v>
      </c>
      <c r="C788" s="5">
        <v>41327</v>
      </c>
      <c r="D788" s="6">
        <v>0</v>
      </c>
      <c r="E788" s="4">
        <v>7.12</v>
      </c>
      <c r="F788" s="4">
        <v>0</v>
      </c>
      <c r="G788" s="4">
        <v>412</v>
      </c>
      <c r="H788">
        <f>Constant2*Display^F788*VLOOKUP(E788,PricePoint_Factors,2)*VLOOKUP(A788,MonthFactors,2)*Trend^B788*EndDec^D788</f>
        <v>414.5969715954663</v>
      </c>
      <c r="I788">
        <f t="shared" si="37"/>
        <v>2.5969715954663002</v>
      </c>
      <c r="J788">
        <f t="shared" si="38"/>
        <v>6.7442614676587809</v>
      </c>
    </row>
    <row r="789" spans="1:10" x14ac:dyDescent="0.2">
      <c r="A789" s="4">
        <f t="shared" si="36"/>
        <v>2</v>
      </c>
      <c r="B789" s="4">
        <v>785</v>
      </c>
      <c r="C789" s="5">
        <v>41328</v>
      </c>
      <c r="D789" s="6">
        <v>0</v>
      </c>
      <c r="E789" s="4">
        <v>6.98</v>
      </c>
      <c r="F789" s="4">
        <v>0</v>
      </c>
      <c r="G789" s="4">
        <v>533</v>
      </c>
      <c r="H789">
        <f>Constant2*Display^F789*VLOOKUP(E789,PricePoint_Factors,2)*VLOOKUP(A789,MonthFactors,2)*Trend^B789*EndDec^D789</f>
        <v>538.25113950133311</v>
      </c>
      <c r="I789">
        <f t="shared" si="37"/>
        <v>5.2511395013331139</v>
      </c>
      <c r="J789">
        <f t="shared" si="38"/>
        <v>27.574466062460985</v>
      </c>
    </row>
    <row r="790" spans="1:10" x14ac:dyDescent="0.2">
      <c r="A790" s="4">
        <f t="shared" si="36"/>
        <v>2</v>
      </c>
      <c r="B790" s="4">
        <v>786</v>
      </c>
      <c r="C790" s="5">
        <v>41329</v>
      </c>
      <c r="D790" s="6">
        <v>0</v>
      </c>
      <c r="E790" s="4">
        <v>6.98</v>
      </c>
      <c r="F790" s="4">
        <v>0</v>
      </c>
      <c r="G790" s="4">
        <v>551</v>
      </c>
      <c r="H790">
        <f>Constant2*Display^F790*VLOOKUP(E790,PricePoint_Factors,2)*VLOOKUP(A790,MonthFactors,2)*Trend^B790*EndDec^D790</f>
        <v>538.32549210596244</v>
      </c>
      <c r="I790">
        <f t="shared" si="37"/>
        <v>-12.674507894037561</v>
      </c>
      <c r="J790">
        <f t="shared" si="38"/>
        <v>160.64315035602044</v>
      </c>
    </row>
    <row r="791" spans="1:10" x14ac:dyDescent="0.2">
      <c r="A791" s="4">
        <f t="shared" si="36"/>
        <v>2</v>
      </c>
      <c r="B791" s="4">
        <v>787</v>
      </c>
      <c r="C791" s="5">
        <v>41330</v>
      </c>
      <c r="D791" s="6">
        <v>0</v>
      </c>
      <c r="E791" s="4">
        <v>7.52</v>
      </c>
      <c r="F791" s="4">
        <v>0</v>
      </c>
      <c r="G791" s="4">
        <v>392</v>
      </c>
      <c r="H791">
        <f>Constant2*Display^F791*VLOOKUP(E791,PricePoint_Factors,2)*VLOOKUP(A791,MonthFactors,2)*Trend^B791*EndDec^D791</f>
        <v>395.67074719384937</v>
      </c>
      <c r="I791">
        <f t="shared" si="37"/>
        <v>3.6707471938493654</v>
      </c>
      <c r="J791">
        <f t="shared" si="38"/>
        <v>13.474384961152991</v>
      </c>
    </row>
    <row r="792" spans="1:10" x14ac:dyDescent="0.2">
      <c r="A792" s="4">
        <f t="shared" si="36"/>
        <v>2</v>
      </c>
      <c r="B792" s="4">
        <v>788</v>
      </c>
      <c r="C792" s="5">
        <v>41331</v>
      </c>
      <c r="D792" s="6">
        <v>0</v>
      </c>
      <c r="E792" s="4">
        <v>5.95</v>
      </c>
      <c r="F792" s="4">
        <v>0</v>
      </c>
      <c r="G792" s="4">
        <v>701</v>
      </c>
      <c r="H792">
        <f>Constant2*Display^F792*VLOOKUP(E792,PricePoint_Factors,2)*VLOOKUP(A792,MonthFactors,2)*Trend^B792*EndDec^D792</f>
        <v>708.77416898925594</v>
      </c>
      <c r="I792">
        <f t="shared" si="37"/>
        <v>7.7741689892559407</v>
      </c>
      <c r="J792">
        <f t="shared" si="38"/>
        <v>60.437703473508734</v>
      </c>
    </row>
    <row r="793" spans="1:10" x14ac:dyDescent="0.2">
      <c r="A793" s="4">
        <f t="shared" si="36"/>
        <v>2</v>
      </c>
      <c r="B793" s="4">
        <v>789</v>
      </c>
      <c r="C793" s="5">
        <v>41332</v>
      </c>
      <c r="D793" s="6">
        <v>0</v>
      </c>
      <c r="E793" s="4">
        <v>6.1</v>
      </c>
      <c r="F793" s="4">
        <v>0</v>
      </c>
      <c r="G793" s="4">
        <v>562</v>
      </c>
      <c r="H793">
        <f>Constant2*Display^F793*VLOOKUP(E793,PricePoint_Factors,2)*VLOOKUP(A793,MonthFactors,2)*Trend^B793*EndDec^D793</f>
        <v>558.06033447766765</v>
      </c>
      <c r="I793">
        <f t="shared" si="37"/>
        <v>-3.9396655223323478</v>
      </c>
      <c r="J793">
        <f t="shared" si="38"/>
        <v>15.52096442785421</v>
      </c>
    </row>
    <row r="794" spans="1:10" x14ac:dyDescent="0.2">
      <c r="A794" s="4">
        <f t="shared" si="36"/>
        <v>2</v>
      </c>
      <c r="B794" s="4">
        <v>790</v>
      </c>
      <c r="C794" s="5">
        <v>41333</v>
      </c>
      <c r="D794" s="6">
        <v>0</v>
      </c>
      <c r="E794" s="4">
        <v>6.98</v>
      </c>
      <c r="F794" s="4">
        <v>0</v>
      </c>
      <c r="G794" s="4">
        <v>543</v>
      </c>
      <c r="H794">
        <f>Constant2*Display^F794*VLOOKUP(E794,PricePoint_Factors,2)*VLOOKUP(A794,MonthFactors,2)*Trend^B794*EndDec^D794</f>
        <v>538.62300524741181</v>
      </c>
      <c r="I794">
        <f t="shared" si="37"/>
        <v>-4.3769947525881889</v>
      </c>
      <c r="J794">
        <f t="shared" si="38"/>
        <v>19.158083064184542</v>
      </c>
    </row>
    <row r="795" spans="1:10" x14ac:dyDescent="0.2">
      <c r="A795" s="4">
        <f t="shared" si="36"/>
        <v>3</v>
      </c>
      <c r="B795" s="4">
        <v>791</v>
      </c>
      <c r="C795" s="5">
        <v>41334</v>
      </c>
      <c r="D795" s="6">
        <v>0</v>
      </c>
      <c r="E795" s="4">
        <v>5.95</v>
      </c>
      <c r="F795" s="4">
        <v>1</v>
      </c>
      <c r="G795" s="4">
        <v>612</v>
      </c>
      <c r="H795">
        <f>Constant2*Display^F795*VLOOKUP(E795,PricePoint_Factors,2)*VLOOKUP(A795,MonthFactors,2)*Trend^B795*EndDec^D795</f>
        <v>609.87526214750187</v>
      </c>
      <c r="I795">
        <f t="shared" si="37"/>
        <v>-2.1247378524981286</v>
      </c>
      <c r="J795">
        <f t="shared" si="38"/>
        <v>4.5145109418383598</v>
      </c>
    </row>
    <row r="796" spans="1:10" x14ac:dyDescent="0.2">
      <c r="A796" s="4">
        <f t="shared" si="36"/>
        <v>3</v>
      </c>
      <c r="B796" s="4">
        <v>792</v>
      </c>
      <c r="C796" s="5">
        <v>41335</v>
      </c>
      <c r="D796" s="6">
        <v>0</v>
      </c>
      <c r="E796" s="4">
        <v>6.98</v>
      </c>
      <c r="F796" s="4">
        <v>0</v>
      </c>
      <c r="G796" s="4">
        <v>432</v>
      </c>
      <c r="H796">
        <f>Constant2*Display^F796*VLOOKUP(E796,PricePoint_Factors,2)*VLOOKUP(A796,MonthFactors,2)*Trend^B796*EndDec^D796</f>
        <v>420.20264952021688</v>
      </c>
      <c r="I796">
        <f t="shared" si="37"/>
        <v>-11.79735047978312</v>
      </c>
      <c r="J796">
        <f t="shared" si="38"/>
        <v>139.17747834283901</v>
      </c>
    </row>
    <row r="797" spans="1:10" x14ac:dyDescent="0.2">
      <c r="A797" s="4">
        <f t="shared" si="36"/>
        <v>3</v>
      </c>
      <c r="B797" s="4">
        <v>793</v>
      </c>
      <c r="C797" s="5">
        <v>41336</v>
      </c>
      <c r="D797" s="6">
        <v>0</v>
      </c>
      <c r="E797" s="4">
        <v>6.98</v>
      </c>
      <c r="F797" s="4">
        <v>0</v>
      </c>
      <c r="G797" s="4">
        <v>408</v>
      </c>
      <c r="H797">
        <f>Constant2*Display^F797*VLOOKUP(E797,PricePoint_Factors,2)*VLOOKUP(A797,MonthFactors,2)*Trend^B797*EndDec^D797</f>
        <v>420.26069521519292</v>
      </c>
      <c r="I797">
        <f t="shared" si="37"/>
        <v>12.260695215192925</v>
      </c>
      <c r="J797">
        <f t="shared" si="38"/>
        <v>150.32464715985469</v>
      </c>
    </row>
    <row r="798" spans="1:10" x14ac:dyDescent="0.2">
      <c r="A798" s="4">
        <f t="shared" si="36"/>
        <v>3</v>
      </c>
      <c r="B798" s="4">
        <v>794</v>
      </c>
      <c r="C798" s="5">
        <v>41337</v>
      </c>
      <c r="D798" s="6">
        <v>0</v>
      </c>
      <c r="E798" s="4">
        <v>6.98</v>
      </c>
      <c r="F798" s="4">
        <v>0</v>
      </c>
      <c r="G798" s="4">
        <v>428</v>
      </c>
      <c r="H798">
        <f>Constant2*Display^F798*VLOOKUP(E798,PricePoint_Factors,2)*VLOOKUP(A798,MonthFactors,2)*Trend^B798*EndDec^D798</f>
        <v>420.31874892844934</v>
      </c>
      <c r="I798">
        <f t="shared" si="37"/>
        <v>-7.6812510715506619</v>
      </c>
      <c r="J798">
        <f t="shared" si="38"/>
        <v>59.001618024198194</v>
      </c>
    </row>
    <row r="799" spans="1:10" x14ac:dyDescent="0.2">
      <c r="A799" s="4">
        <f t="shared" si="36"/>
        <v>3</v>
      </c>
      <c r="B799" s="4">
        <v>795</v>
      </c>
      <c r="C799" s="5">
        <v>41338</v>
      </c>
      <c r="D799" s="6">
        <v>0</v>
      </c>
      <c r="E799" s="4">
        <v>7.12</v>
      </c>
      <c r="F799" s="4">
        <v>0</v>
      </c>
      <c r="G799" s="4">
        <v>330</v>
      </c>
      <c r="H799">
        <f>Constant2*Display^F799*VLOOKUP(E799,PricePoint_Factors,2)*VLOOKUP(A799,MonthFactors,2)*Trend^B799*EndDec^D799</f>
        <v>323.84702117739204</v>
      </c>
      <c r="I799">
        <f t="shared" si="37"/>
        <v>-6.1529788226079631</v>
      </c>
      <c r="J799">
        <f t="shared" si="38"/>
        <v>37.859148391462078</v>
      </c>
    </row>
    <row r="800" spans="1:10" x14ac:dyDescent="0.2">
      <c r="A800" s="4">
        <f t="shared" si="36"/>
        <v>3</v>
      </c>
      <c r="B800" s="4">
        <v>796</v>
      </c>
      <c r="C800" s="5">
        <v>41339</v>
      </c>
      <c r="D800" s="6">
        <v>0</v>
      </c>
      <c r="E800" s="4">
        <v>5.95</v>
      </c>
      <c r="F800" s="4">
        <v>0</v>
      </c>
      <c r="G800" s="4">
        <v>566</v>
      </c>
      <c r="H800">
        <f>Constant2*Display^F800*VLOOKUP(E800,PricePoint_Factors,2)*VLOOKUP(A800,MonthFactors,2)*Trend^B800*EndDec^D800</f>
        <v>553.40324088483897</v>
      </c>
      <c r="I800">
        <f t="shared" si="37"/>
        <v>-12.596759115161035</v>
      </c>
      <c r="J800">
        <f t="shared" si="38"/>
        <v>158.67834020539263</v>
      </c>
    </row>
    <row r="801" spans="1:10" x14ac:dyDescent="0.2">
      <c r="A801" s="4">
        <f t="shared" si="36"/>
        <v>3</v>
      </c>
      <c r="B801" s="4">
        <v>797</v>
      </c>
      <c r="C801" s="5">
        <v>41340</v>
      </c>
      <c r="D801" s="6">
        <v>0</v>
      </c>
      <c r="E801" s="4">
        <v>7.52</v>
      </c>
      <c r="F801" s="4">
        <v>0</v>
      </c>
      <c r="G801" s="4">
        <v>306</v>
      </c>
      <c r="H801">
        <f>Constant2*Display^F801*VLOOKUP(E801,PricePoint_Factors,2)*VLOOKUP(A801,MonthFactors,2)*Trend^B801*EndDec^D801</f>
        <v>309.02081680930718</v>
      </c>
      <c r="I801">
        <f t="shared" si="37"/>
        <v>3.0208168093071777</v>
      </c>
      <c r="J801">
        <f t="shared" si="38"/>
        <v>9.1253341953927976</v>
      </c>
    </row>
    <row r="802" spans="1:10" x14ac:dyDescent="0.2">
      <c r="A802" s="4">
        <f t="shared" si="36"/>
        <v>3</v>
      </c>
      <c r="B802" s="4">
        <v>798</v>
      </c>
      <c r="C802" s="5">
        <v>41341</v>
      </c>
      <c r="D802" s="6">
        <v>0</v>
      </c>
      <c r="E802" s="4">
        <v>6.2</v>
      </c>
      <c r="F802" s="4">
        <v>0</v>
      </c>
      <c r="G802" s="4">
        <v>420</v>
      </c>
      <c r="H802">
        <f>Constant2*Display^F802*VLOOKUP(E802,PricePoint_Factors,2)*VLOOKUP(A802,MonthFactors,2)*Trend^B802*EndDec^D802</f>
        <v>427.00293656701081</v>
      </c>
      <c r="I802">
        <f t="shared" si="37"/>
        <v>7.0029365670108064</v>
      </c>
      <c r="J802">
        <f t="shared" si="38"/>
        <v>49.041120561577095</v>
      </c>
    </row>
    <row r="803" spans="1:10" x14ac:dyDescent="0.2">
      <c r="A803" s="4">
        <f t="shared" si="36"/>
        <v>3</v>
      </c>
      <c r="B803" s="4">
        <v>799</v>
      </c>
      <c r="C803" s="5">
        <v>41342</v>
      </c>
      <c r="D803" s="6">
        <v>0</v>
      </c>
      <c r="E803" s="4">
        <v>6.2</v>
      </c>
      <c r="F803" s="4">
        <v>0</v>
      </c>
      <c r="G803" s="4">
        <v>420</v>
      </c>
      <c r="H803">
        <f>Constant2*Display^F803*VLOOKUP(E803,PricePoint_Factors,2)*VLOOKUP(A803,MonthFactors,2)*Trend^B803*EndDec^D803</f>
        <v>427.06192163585348</v>
      </c>
      <c r="I803">
        <f t="shared" si="37"/>
        <v>7.06192163585348</v>
      </c>
      <c r="J803">
        <f t="shared" si="38"/>
        <v>49.870737190935493</v>
      </c>
    </row>
    <row r="804" spans="1:10" x14ac:dyDescent="0.2">
      <c r="A804" s="4">
        <f t="shared" si="36"/>
        <v>3</v>
      </c>
      <c r="B804" s="4">
        <v>800</v>
      </c>
      <c r="C804" s="5">
        <v>41343</v>
      </c>
      <c r="D804" s="6">
        <v>0</v>
      </c>
      <c r="E804" s="4">
        <v>6.98</v>
      </c>
      <c r="F804" s="4">
        <v>1</v>
      </c>
      <c r="G804" s="4">
        <v>455</v>
      </c>
      <c r="H804">
        <f>Constant2*Display^F804*VLOOKUP(E804,PricePoint_Factors,2)*VLOOKUP(A804,MonthFactors,2)*Trend^B804*EndDec^D804</f>
        <v>463.91450559718845</v>
      </c>
      <c r="I804">
        <f t="shared" si="37"/>
        <v>8.9145055971884517</v>
      </c>
      <c r="J804">
        <f t="shared" si="38"/>
        <v>79.468410042304228</v>
      </c>
    </row>
    <row r="805" spans="1:10" x14ac:dyDescent="0.2">
      <c r="A805" s="4">
        <f t="shared" si="36"/>
        <v>3</v>
      </c>
      <c r="B805" s="4">
        <v>801</v>
      </c>
      <c r="C805" s="5">
        <v>41344</v>
      </c>
      <c r="D805" s="6">
        <v>0</v>
      </c>
      <c r="E805" s="4">
        <v>7.32</v>
      </c>
      <c r="F805" s="4">
        <v>0</v>
      </c>
      <c r="G805" s="4">
        <v>323</v>
      </c>
      <c r="H805">
        <f>Constant2*Display^F805*VLOOKUP(E805,PricePoint_Factors,2)*VLOOKUP(A805,MonthFactors,2)*Trend^B805*EndDec^D805</f>
        <v>316.64364470907424</v>
      </c>
      <c r="I805">
        <f t="shared" si="37"/>
        <v>-6.3563552909257623</v>
      </c>
      <c r="J805">
        <f t="shared" si="38"/>
        <v>40.40325258447993</v>
      </c>
    </row>
    <row r="806" spans="1:10" x14ac:dyDescent="0.2">
      <c r="A806" s="4">
        <f t="shared" si="36"/>
        <v>3</v>
      </c>
      <c r="B806" s="4">
        <v>802</v>
      </c>
      <c r="C806" s="5">
        <v>41345</v>
      </c>
      <c r="D806" s="6">
        <v>0</v>
      </c>
      <c r="E806" s="4">
        <v>6.2</v>
      </c>
      <c r="F806" s="4">
        <v>0</v>
      </c>
      <c r="G806" s="4">
        <v>418</v>
      </c>
      <c r="H806">
        <f>Constant2*Display^F806*VLOOKUP(E806,PricePoint_Factors,2)*VLOOKUP(A806,MonthFactors,2)*Trend^B806*EndDec^D806</f>
        <v>427.23892573514257</v>
      </c>
      <c r="I806">
        <f t="shared" si="37"/>
        <v>9.2389257351425726</v>
      </c>
      <c r="J806">
        <f t="shared" si="38"/>
        <v>85.357748739479732</v>
      </c>
    </row>
    <row r="807" spans="1:10" x14ac:dyDescent="0.2">
      <c r="A807" s="4">
        <f t="shared" si="36"/>
        <v>3</v>
      </c>
      <c r="B807" s="4">
        <v>803</v>
      </c>
      <c r="C807" s="5">
        <v>41346</v>
      </c>
      <c r="D807" s="6">
        <v>0</v>
      </c>
      <c r="E807" s="4">
        <v>6.98</v>
      </c>
      <c r="F807" s="4">
        <v>0</v>
      </c>
      <c r="G807" s="4">
        <v>421</v>
      </c>
      <c r="H807">
        <f>Constant2*Display^F807*VLOOKUP(E807,PricePoint_Factors,2)*VLOOKUP(A807,MonthFactors,2)*Trend^B807*EndDec^D807</f>
        <v>420.84159335318782</v>
      </c>
      <c r="I807">
        <f t="shared" si="37"/>
        <v>-0.15840664681218186</v>
      </c>
      <c r="J807">
        <f t="shared" si="38"/>
        <v>2.5092665754279327E-2</v>
      </c>
    </row>
    <row r="808" spans="1:10" x14ac:dyDescent="0.2">
      <c r="A808" s="4">
        <f t="shared" si="36"/>
        <v>3</v>
      </c>
      <c r="B808" s="4">
        <v>804</v>
      </c>
      <c r="C808" s="5">
        <v>41347</v>
      </c>
      <c r="D808" s="6">
        <v>0</v>
      </c>
      <c r="E808" s="4">
        <v>6.1</v>
      </c>
      <c r="F808" s="4">
        <v>1</v>
      </c>
      <c r="G808" s="4">
        <v>486</v>
      </c>
      <c r="H808">
        <f>Constant2*Display^F808*VLOOKUP(E808,PricePoint_Factors,2)*VLOOKUP(A808,MonthFactors,2)*Trend^B808*EndDec^D808</f>
        <v>480.98789795867702</v>
      </c>
      <c r="I808">
        <f t="shared" si="37"/>
        <v>-5.0121020413229758</v>
      </c>
      <c r="J808">
        <f t="shared" si="38"/>
        <v>25.121166872633939</v>
      </c>
    </row>
    <row r="809" spans="1:10" x14ac:dyDescent="0.2">
      <c r="A809" s="4">
        <f t="shared" si="36"/>
        <v>3</v>
      </c>
      <c r="B809" s="4">
        <v>805</v>
      </c>
      <c r="C809" s="5">
        <v>41348</v>
      </c>
      <c r="D809" s="6">
        <v>0</v>
      </c>
      <c r="E809" s="4">
        <v>7.12</v>
      </c>
      <c r="F809" s="4">
        <v>0</v>
      </c>
      <c r="G809" s="4">
        <v>322</v>
      </c>
      <c r="H809">
        <f>Constant2*Display^F809*VLOOKUP(E809,PricePoint_Factors,2)*VLOOKUP(A809,MonthFactors,2)*Trend^B809*EndDec^D809</f>
        <v>324.29465316805636</v>
      </c>
      <c r="I809">
        <f t="shared" si="37"/>
        <v>2.2946531680563567</v>
      </c>
      <c r="J809">
        <f t="shared" si="38"/>
        <v>5.2654331616710746</v>
      </c>
    </row>
    <row r="810" spans="1:10" x14ac:dyDescent="0.2">
      <c r="A810" s="4">
        <f t="shared" si="36"/>
        <v>3</v>
      </c>
      <c r="B810" s="4">
        <v>806</v>
      </c>
      <c r="C810" s="5">
        <v>41349</v>
      </c>
      <c r="D810" s="6">
        <v>0</v>
      </c>
      <c r="E810" s="4">
        <v>6.98</v>
      </c>
      <c r="F810" s="4">
        <v>0</v>
      </c>
      <c r="G810" s="4">
        <v>417</v>
      </c>
      <c r="H810">
        <f>Constant2*Display^F810*VLOOKUP(E810,PricePoint_Factors,2)*VLOOKUP(A810,MonthFactors,2)*Trend^B810*EndDec^D810</f>
        <v>421.01601931673315</v>
      </c>
      <c r="I810">
        <f t="shared" si="37"/>
        <v>4.0160193167331499</v>
      </c>
      <c r="J810">
        <f t="shared" si="38"/>
        <v>16.128411152373797</v>
      </c>
    </row>
    <row r="811" spans="1:10" x14ac:dyDescent="0.2">
      <c r="A811" s="4">
        <f t="shared" si="36"/>
        <v>3</v>
      </c>
      <c r="B811" s="4">
        <v>807</v>
      </c>
      <c r="C811" s="5">
        <v>41350</v>
      </c>
      <c r="D811" s="6">
        <v>0</v>
      </c>
      <c r="E811" s="4">
        <v>5.95</v>
      </c>
      <c r="F811" s="4">
        <v>0</v>
      </c>
      <c r="G811" s="4">
        <v>547</v>
      </c>
      <c r="H811">
        <f>Constant2*Display^F811*VLOOKUP(E811,PricePoint_Factors,2)*VLOOKUP(A811,MonthFactors,2)*Trend^B811*EndDec^D811</f>
        <v>554.24472436504334</v>
      </c>
      <c r="I811">
        <f t="shared" si="37"/>
        <v>7.2447243650433393</v>
      </c>
      <c r="J811">
        <f t="shared" si="38"/>
        <v>52.486031125452612</v>
      </c>
    </row>
    <row r="812" spans="1:10" x14ac:dyDescent="0.2">
      <c r="A812" s="4">
        <f t="shared" si="36"/>
        <v>3</v>
      </c>
      <c r="B812" s="4">
        <v>808</v>
      </c>
      <c r="C812" s="5">
        <v>41351</v>
      </c>
      <c r="D812" s="6">
        <v>0</v>
      </c>
      <c r="E812" s="4">
        <v>7.12</v>
      </c>
      <c r="F812" s="4">
        <v>1</v>
      </c>
      <c r="G812" s="4">
        <v>356</v>
      </c>
      <c r="H812">
        <f>Constant2*Display^F812*VLOOKUP(E812,PricePoint_Factors,2)*VLOOKUP(A812,MonthFactors,2)*Trend^B812*EndDec^D812</f>
        <v>357.78243312378464</v>
      </c>
      <c r="I812">
        <f t="shared" si="37"/>
        <v>1.7824331237846422</v>
      </c>
      <c r="J812">
        <f t="shared" si="38"/>
        <v>3.177067840764678</v>
      </c>
    </row>
    <row r="813" spans="1:10" x14ac:dyDescent="0.2">
      <c r="A813" s="4">
        <f t="shared" si="36"/>
        <v>3</v>
      </c>
      <c r="B813" s="4">
        <v>809</v>
      </c>
      <c r="C813" s="5">
        <v>41352</v>
      </c>
      <c r="D813" s="6">
        <v>0</v>
      </c>
      <c r="E813" s="4">
        <v>6.98</v>
      </c>
      <c r="F813" s="4">
        <v>0</v>
      </c>
      <c r="G813" s="4">
        <v>426</v>
      </c>
      <c r="H813">
        <f>Constant2*Display^F813*VLOOKUP(E813,PricePoint_Factors,2)*VLOOKUP(A813,MonthFactors,2)*Trend^B813*EndDec^D813</f>
        <v>421.19051757450336</v>
      </c>
      <c r="I813">
        <f t="shared" si="37"/>
        <v>-4.8094824254966397</v>
      </c>
      <c r="J813">
        <f t="shared" si="38"/>
        <v>23.13112120116104</v>
      </c>
    </row>
    <row r="814" spans="1:10" x14ac:dyDescent="0.2">
      <c r="A814" s="4">
        <f t="shared" si="36"/>
        <v>3</v>
      </c>
      <c r="B814" s="4">
        <v>810</v>
      </c>
      <c r="C814" s="5">
        <v>41353</v>
      </c>
      <c r="D814" s="6">
        <v>0</v>
      </c>
      <c r="E814" s="4">
        <v>6.2</v>
      </c>
      <c r="F814" s="4">
        <v>0</v>
      </c>
      <c r="G814" s="4">
        <v>419</v>
      </c>
      <c r="H814">
        <f>Constant2*Display^F814*VLOOKUP(E814,PricePoint_Factors,2)*VLOOKUP(A814,MonthFactors,2)*Trend^B814*EndDec^D814</f>
        <v>427.71129541166727</v>
      </c>
      <c r="I814">
        <f t="shared" si="37"/>
        <v>8.7112954116672654</v>
      </c>
      <c r="J814">
        <f t="shared" si="38"/>
        <v>75.886667749335146</v>
      </c>
    </row>
    <row r="815" spans="1:10" x14ac:dyDescent="0.2">
      <c r="A815" s="4">
        <f t="shared" si="36"/>
        <v>3</v>
      </c>
      <c r="B815" s="4">
        <v>811</v>
      </c>
      <c r="C815" s="5">
        <v>41354</v>
      </c>
      <c r="D815" s="6">
        <v>0</v>
      </c>
      <c r="E815" s="4">
        <v>6.98</v>
      </c>
      <c r="F815" s="4">
        <v>0</v>
      </c>
      <c r="G815" s="4">
        <v>424</v>
      </c>
      <c r="H815">
        <f>Constant2*Display^F815*VLOOKUP(E815,PricePoint_Factors,2)*VLOOKUP(A815,MonthFactors,2)*Trend^B815*EndDec^D815</f>
        <v>421.30688992460472</v>
      </c>
      <c r="I815">
        <f t="shared" si="37"/>
        <v>-2.6931100753952819</v>
      </c>
      <c r="J815">
        <f t="shared" si="38"/>
        <v>7.2528418781955812</v>
      </c>
    </row>
    <row r="816" spans="1:10" x14ac:dyDescent="0.2">
      <c r="A816" s="4">
        <f t="shared" si="36"/>
        <v>3</v>
      </c>
      <c r="B816" s="4">
        <v>812</v>
      </c>
      <c r="C816" s="5">
        <v>41355</v>
      </c>
      <c r="D816" s="6">
        <v>0</v>
      </c>
      <c r="E816" s="4">
        <v>7.12</v>
      </c>
      <c r="F816" s="4">
        <v>0</v>
      </c>
      <c r="G816" s="4">
        <v>330</v>
      </c>
      <c r="H816">
        <f>Constant2*Display^F816*VLOOKUP(E816,PricePoint_Factors,2)*VLOOKUP(A816,MonthFactors,2)*Trend^B816*EndDec^D816</f>
        <v>324.60836365598476</v>
      </c>
      <c r="I816">
        <f t="shared" si="37"/>
        <v>-5.3916363440152395</v>
      </c>
      <c r="J816">
        <f t="shared" si="38"/>
        <v>29.069742466106018</v>
      </c>
    </row>
    <row r="817" spans="1:10" x14ac:dyDescent="0.2">
      <c r="A817" s="4">
        <f t="shared" si="36"/>
        <v>3</v>
      </c>
      <c r="B817" s="4">
        <v>813</v>
      </c>
      <c r="C817" s="5">
        <v>41356</v>
      </c>
      <c r="D817" s="6">
        <v>0</v>
      </c>
      <c r="E817" s="4">
        <v>6.98</v>
      </c>
      <c r="F817" s="4">
        <v>0</v>
      </c>
      <c r="G817" s="4">
        <v>427</v>
      </c>
      <c r="H817">
        <f>Constant2*Display^F817*VLOOKUP(E817,PricePoint_Factors,2)*VLOOKUP(A817,MonthFactors,2)*Trend^B817*EndDec^D817</f>
        <v>421.4232944276709</v>
      </c>
      <c r="I817">
        <f t="shared" si="37"/>
        <v>-5.5767055723291037</v>
      </c>
      <c r="J817">
        <f t="shared" si="38"/>
        <v>31.099645040446475</v>
      </c>
    </row>
    <row r="818" spans="1:10" x14ac:dyDescent="0.2">
      <c r="A818" s="4">
        <f t="shared" si="36"/>
        <v>3</v>
      </c>
      <c r="B818" s="4">
        <v>814</v>
      </c>
      <c r="C818" s="5">
        <v>41357</v>
      </c>
      <c r="D818" s="6">
        <v>0</v>
      </c>
      <c r="E818" s="4">
        <v>6.1</v>
      </c>
      <c r="F818" s="4">
        <v>0</v>
      </c>
      <c r="G818" s="4">
        <v>443</v>
      </c>
      <c r="H818">
        <f>Constant2*Display^F818*VLOOKUP(E818,PricePoint_Factors,2)*VLOOKUP(A818,MonthFactors,2)*Trend^B818*EndDec^D818</f>
        <v>436.75186733083683</v>
      </c>
      <c r="I818">
        <f t="shared" si="37"/>
        <v>-6.2481326691631693</v>
      </c>
      <c r="J818">
        <f t="shared" si="38"/>
        <v>39.039161851464073</v>
      </c>
    </row>
    <row r="819" spans="1:10" x14ac:dyDescent="0.2">
      <c r="A819" s="4">
        <f t="shared" si="36"/>
        <v>3</v>
      </c>
      <c r="B819" s="4">
        <v>815</v>
      </c>
      <c r="C819" s="5">
        <v>41358</v>
      </c>
      <c r="D819" s="6">
        <v>0</v>
      </c>
      <c r="E819" s="4">
        <v>6.1</v>
      </c>
      <c r="F819" s="4">
        <v>0</v>
      </c>
      <c r="G819" s="4">
        <v>448</v>
      </c>
      <c r="H819">
        <f>Constant2*Display^F819*VLOOKUP(E819,PricePoint_Factors,2)*VLOOKUP(A819,MonthFactors,2)*Trend^B819*EndDec^D819</f>
        <v>436.81219909147705</v>
      </c>
      <c r="I819">
        <f t="shared" si="37"/>
        <v>-11.187800908522945</v>
      </c>
      <c r="J819">
        <f t="shared" si="38"/>
        <v>125.16688916874683</v>
      </c>
    </row>
    <row r="820" spans="1:10" x14ac:dyDescent="0.2">
      <c r="A820" s="4">
        <f t="shared" si="36"/>
        <v>3</v>
      </c>
      <c r="B820" s="4">
        <v>816</v>
      </c>
      <c r="C820" s="5">
        <v>41359</v>
      </c>
      <c r="D820" s="6">
        <v>0</v>
      </c>
      <c r="E820" s="4">
        <v>7.52</v>
      </c>
      <c r="F820" s="4">
        <v>0</v>
      </c>
      <c r="G820" s="4">
        <v>308</v>
      </c>
      <c r="H820">
        <f>Constant2*Display^F820*VLOOKUP(E820,PricePoint_Factors,2)*VLOOKUP(A820,MonthFactors,2)*Trend^B820*EndDec^D820</f>
        <v>309.83288515801326</v>
      </c>
      <c r="I820">
        <f t="shared" si="37"/>
        <v>1.832885158013255</v>
      </c>
      <c r="J820">
        <f t="shared" si="38"/>
        <v>3.3594680024652748</v>
      </c>
    </row>
    <row r="821" spans="1:10" x14ac:dyDescent="0.2">
      <c r="A821" s="4">
        <f t="shared" si="36"/>
        <v>3</v>
      </c>
      <c r="B821" s="4">
        <v>817</v>
      </c>
      <c r="C821" s="5">
        <v>41360</v>
      </c>
      <c r="D821" s="6">
        <v>0</v>
      </c>
      <c r="E821" s="4">
        <v>7.12</v>
      </c>
      <c r="F821" s="4">
        <v>1</v>
      </c>
      <c r="G821" s="4">
        <v>352</v>
      </c>
      <c r="H821">
        <f>Constant2*Display^F821*VLOOKUP(E821,PricePoint_Factors,2)*VLOOKUP(A821,MonthFactors,2)*Trend^B821*EndDec^D821</f>
        <v>358.22748714743932</v>
      </c>
      <c r="I821">
        <f t="shared" si="37"/>
        <v>6.2274871474393194</v>
      </c>
      <c r="J821">
        <f t="shared" si="38"/>
        <v>38.781596171521912</v>
      </c>
    </row>
    <row r="822" spans="1:10" x14ac:dyDescent="0.2">
      <c r="A822" s="4">
        <f t="shared" si="36"/>
        <v>3</v>
      </c>
      <c r="B822" s="4">
        <v>818</v>
      </c>
      <c r="C822" s="5">
        <v>41361</v>
      </c>
      <c r="D822" s="6">
        <v>0</v>
      </c>
      <c r="E822" s="4">
        <v>6.98</v>
      </c>
      <c r="F822" s="4">
        <v>1</v>
      </c>
      <c r="G822" s="4">
        <v>463</v>
      </c>
      <c r="H822">
        <f>Constant2*Display^F822*VLOOKUP(E822,PricePoint_Factors,2)*VLOOKUP(A822,MonthFactors,2)*Trend^B822*EndDec^D822</f>
        <v>465.06937186686588</v>
      </c>
      <c r="I822">
        <f t="shared" si="37"/>
        <v>2.0693718668658789</v>
      </c>
      <c r="J822">
        <f t="shared" si="38"/>
        <v>4.2822999233759731</v>
      </c>
    </row>
    <row r="823" spans="1:10" x14ac:dyDescent="0.2">
      <c r="A823" s="4">
        <f t="shared" si="36"/>
        <v>3</v>
      </c>
      <c r="B823" s="4">
        <v>819</v>
      </c>
      <c r="C823" s="5">
        <v>41362</v>
      </c>
      <c r="D823" s="6">
        <v>0</v>
      </c>
      <c r="E823" s="4">
        <v>6.2</v>
      </c>
      <c r="F823" s="4">
        <v>0</v>
      </c>
      <c r="G823" s="4">
        <v>419</v>
      </c>
      <c r="H823">
        <f>Constant2*Display^F823*VLOOKUP(E823,PricePoint_Factors,2)*VLOOKUP(A823,MonthFactors,2)*Trend^B823*EndDec^D823</f>
        <v>428.24333559967647</v>
      </c>
      <c r="I823">
        <f t="shared" si="37"/>
        <v>9.2433355996764703</v>
      </c>
      <c r="J823">
        <f t="shared" si="38"/>
        <v>85.439253008246368</v>
      </c>
    </row>
    <row r="824" spans="1:10" x14ac:dyDescent="0.2">
      <c r="A824" s="4">
        <f t="shared" si="36"/>
        <v>3</v>
      </c>
      <c r="B824" s="4">
        <v>820</v>
      </c>
      <c r="C824" s="5">
        <v>41363</v>
      </c>
      <c r="D824" s="6">
        <v>0</v>
      </c>
      <c r="E824" s="4">
        <v>6.98</v>
      </c>
      <c r="F824" s="4">
        <v>0</v>
      </c>
      <c r="G824" s="4">
        <v>423</v>
      </c>
      <c r="H824">
        <f>Constant2*Display^F824*VLOOKUP(E824,PricePoint_Factors,2)*VLOOKUP(A824,MonthFactors,2)*Trend^B824*EndDec^D824</f>
        <v>421.83096352128001</v>
      </c>
      <c r="I824">
        <f t="shared" si="37"/>
        <v>-1.1690364787199883</v>
      </c>
      <c r="J824">
        <f t="shared" si="38"/>
        <v>1.3666462885780297</v>
      </c>
    </row>
    <row r="825" spans="1:10" x14ac:dyDescent="0.2">
      <c r="A825" s="4">
        <f t="shared" si="36"/>
        <v>3</v>
      </c>
      <c r="B825" s="4">
        <v>821</v>
      </c>
      <c r="C825" s="5">
        <v>41364</v>
      </c>
      <c r="D825" s="6">
        <v>0</v>
      </c>
      <c r="E825" s="4">
        <v>6.98</v>
      </c>
      <c r="F825" s="4">
        <v>1</v>
      </c>
      <c r="G825" s="4">
        <v>476</v>
      </c>
      <c r="H825">
        <f>Constant2*Display^F825*VLOOKUP(E825,PricePoint_Factors,2)*VLOOKUP(A825,MonthFactors,2)*Trend^B825*EndDec^D825</f>
        <v>465.26212889132472</v>
      </c>
      <c r="I825">
        <f t="shared" si="37"/>
        <v>-10.737871108675279</v>
      </c>
      <c r="J825">
        <f t="shared" si="38"/>
        <v>115.30187594652325</v>
      </c>
    </row>
    <row r="826" spans="1:10" x14ac:dyDescent="0.2">
      <c r="A826" s="4">
        <f t="shared" si="36"/>
        <v>4</v>
      </c>
      <c r="B826" s="4">
        <v>822</v>
      </c>
      <c r="C826" s="5">
        <v>41365</v>
      </c>
      <c r="D826" s="6">
        <v>0</v>
      </c>
      <c r="E826" s="4">
        <v>7.52</v>
      </c>
      <c r="F826" s="4">
        <v>0</v>
      </c>
      <c r="G826" s="4">
        <v>383</v>
      </c>
      <c r="H826">
        <f>Constant2*Display^F826*VLOOKUP(E826,PricePoint_Factors,2)*VLOOKUP(A826,MonthFactors,2)*Trend^B826*EndDec^D826</f>
        <v>384.93274623493198</v>
      </c>
      <c r="I826">
        <f t="shared" si="37"/>
        <v>1.9327462349319831</v>
      </c>
      <c r="J826">
        <f t="shared" si="38"/>
        <v>3.7355080086437562</v>
      </c>
    </row>
    <row r="827" spans="1:10" x14ac:dyDescent="0.2">
      <c r="A827" s="4">
        <f t="shared" si="36"/>
        <v>4</v>
      </c>
      <c r="B827" s="4">
        <v>823</v>
      </c>
      <c r="C827" s="5">
        <v>41366</v>
      </c>
      <c r="D827" s="6">
        <v>0</v>
      </c>
      <c r="E827" s="4">
        <v>5.95</v>
      </c>
      <c r="F827" s="4">
        <v>0</v>
      </c>
      <c r="G827" s="4">
        <v>677</v>
      </c>
      <c r="H827">
        <f>Constant2*Display^F827*VLOOKUP(E827,PricePoint_Factors,2)*VLOOKUP(A827,MonthFactors,2)*Trend^B827*EndDec^D827</f>
        <v>689.53893929325386</v>
      </c>
      <c r="I827">
        <f t="shared" si="37"/>
        <v>12.538939293253861</v>
      </c>
      <c r="J827">
        <f t="shared" si="38"/>
        <v>157.22499859990563</v>
      </c>
    </row>
    <row r="828" spans="1:10" x14ac:dyDescent="0.2">
      <c r="A828" s="4">
        <f t="shared" si="36"/>
        <v>4</v>
      </c>
      <c r="B828" s="4">
        <v>824</v>
      </c>
      <c r="C828" s="5">
        <v>41367</v>
      </c>
      <c r="D828" s="6">
        <v>0</v>
      </c>
      <c r="E828" s="4">
        <v>6.2</v>
      </c>
      <c r="F828" s="4">
        <v>0</v>
      </c>
      <c r="G828" s="4">
        <v>523</v>
      </c>
      <c r="H828">
        <f>Constant2*Display^F828*VLOOKUP(E828,PricePoint_Factors,2)*VLOOKUP(A828,MonthFactors,2)*Trend^B828*EndDec^D828</f>
        <v>531.9710173735624</v>
      </c>
      <c r="I828">
        <f t="shared" si="37"/>
        <v>8.9710173735624039</v>
      </c>
      <c r="J828">
        <f t="shared" si="38"/>
        <v>80.479152716758492</v>
      </c>
    </row>
    <row r="829" spans="1:10" x14ac:dyDescent="0.2">
      <c r="A829" s="4">
        <f t="shared" si="36"/>
        <v>4</v>
      </c>
      <c r="B829" s="4">
        <v>825</v>
      </c>
      <c r="C829" s="5">
        <v>41368</v>
      </c>
      <c r="D829" s="6">
        <v>0</v>
      </c>
      <c r="E829" s="4">
        <v>7.32</v>
      </c>
      <c r="F829" s="4">
        <v>1</v>
      </c>
      <c r="G829" s="4">
        <v>444</v>
      </c>
      <c r="H829">
        <f>Constant2*Display^F829*VLOOKUP(E829,PricePoint_Factors,2)*VLOOKUP(A829,MonthFactors,2)*Trend^B829*EndDec^D829</f>
        <v>434.91778753157837</v>
      </c>
      <c r="I829">
        <f t="shared" si="37"/>
        <v>-9.0822124684216305</v>
      </c>
      <c r="J829">
        <f t="shared" si="38"/>
        <v>82.486583321553326</v>
      </c>
    </row>
    <row r="830" spans="1:10" x14ac:dyDescent="0.2">
      <c r="A830" s="4">
        <f t="shared" si="36"/>
        <v>4</v>
      </c>
      <c r="B830" s="4">
        <v>826</v>
      </c>
      <c r="C830" s="5">
        <v>41369</v>
      </c>
      <c r="D830" s="6">
        <v>0</v>
      </c>
      <c r="E830" s="4">
        <v>6.98</v>
      </c>
      <c r="F830" s="4">
        <v>1</v>
      </c>
      <c r="G830" s="4">
        <v>572</v>
      </c>
      <c r="H830">
        <f>Constant2*Display^F830*VLOOKUP(E830,PricePoint_Factors,2)*VLOOKUP(A830,MonthFactors,2)*Trend^B830*EndDec^D830</f>
        <v>577.95638011533947</v>
      </c>
      <c r="I830">
        <f t="shared" si="37"/>
        <v>5.9563801153394706</v>
      </c>
      <c r="J830">
        <f t="shared" si="38"/>
        <v>35.478464078411449</v>
      </c>
    </row>
    <row r="831" spans="1:10" x14ac:dyDescent="0.2">
      <c r="A831" s="4">
        <f t="shared" si="36"/>
        <v>4</v>
      </c>
      <c r="B831" s="4">
        <v>827</v>
      </c>
      <c r="C831" s="5">
        <v>41370</v>
      </c>
      <c r="D831" s="6">
        <v>0</v>
      </c>
      <c r="E831" s="4">
        <v>5.95</v>
      </c>
      <c r="F831" s="4">
        <v>0</v>
      </c>
      <c r="G831" s="4">
        <v>677</v>
      </c>
      <c r="H831">
        <f>Constant2*Display^F831*VLOOKUP(E831,PricePoint_Factors,2)*VLOOKUP(A831,MonthFactors,2)*Trend^B831*EndDec^D831</f>
        <v>689.92002266936959</v>
      </c>
      <c r="I831">
        <f t="shared" si="37"/>
        <v>12.920022669369587</v>
      </c>
      <c r="J831">
        <f t="shared" si="38"/>
        <v>166.92698577702402</v>
      </c>
    </row>
    <row r="832" spans="1:10" x14ac:dyDescent="0.2">
      <c r="A832" s="4">
        <f t="shared" si="36"/>
        <v>4</v>
      </c>
      <c r="B832" s="4">
        <v>828</v>
      </c>
      <c r="C832" s="5">
        <v>41371</v>
      </c>
      <c r="D832" s="6">
        <v>0</v>
      </c>
      <c r="E832" s="4">
        <v>5.95</v>
      </c>
      <c r="F832" s="4">
        <v>0</v>
      </c>
      <c r="G832" s="4">
        <v>710</v>
      </c>
      <c r="H832">
        <f>Constant2*Display^F832*VLOOKUP(E832,PricePoint_Factors,2)*VLOOKUP(A832,MonthFactors,2)*Trend^B832*EndDec^D832</f>
        <v>690.01532641683377</v>
      </c>
      <c r="I832">
        <f t="shared" si="37"/>
        <v>-19.984673583166227</v>
      </c>
      <c r="J832">
        <f t="shared" si="38"/>
        <v>399.38717822570203</v>
      </c>
    </row>
    <row r="833" spans="1:10" x14ac:dyDescent="0.2">
      <c r="A833" s="4">
        <f t="shared" si="36"/>
        <v>4</v>
      </c>
      <c r="B833" s="4">
        <v>829</v>
      </c>
      <c r="C833" s="5">
        <v>41372</v>
      </c>
      <c r="D833" s="6">
        <v>0</v>
      </c>
      <c r="E833" s="4">
        <v>5.95</v>
      </c>
      <c r="F833" s="4">
        <v>0</v>
      </c>
      <c r="G833" s="4">
        <v>692</v>
      </c>
      <c r="H833">
        <f>Constant2*Display^F833*VLOOKUP(E833,PricePoint_Factors,2)*VLOOKUP(A833,MonthFactors,2)*Trend^B833*EndDec^D833</f>
        <v>690.11064332930835</v>
      </c>
      <c r="I833">
        <f t="shared" si="37"/>
        <v>-1.8893566706916545</v>
      </c>
      <c r="J833">
        <f t="shared" si="38"/>
        <v>3.5696686290870527</v>
      </c>
    </row>
    <row r="834" spans="1:10" x14ac:dyDescent="0.2">
      <c r="A834" s="4">
        <f t="shared" si="36"/>
        <v>4</v>
      </c>
      <c r="B834" s="4">
        <v>830</v>
      </c>
      <c r="C834" s="5">
        <v>41373</v>
      </c>
      <c r="D834" s="6">
        <v>0</v>
      </c>
      <c r="E834" s="4">
        <v>6.98</v>
      </c>
      <c r="F834" s="4">
        <v>0</v>
      </c>
      <c r="G834" s="4">
        <v>508</v>
      </c>
      <c r="H834">
        <f>Constant2*Display^F834*VLOOKUP(E834,PricePoint_Factors,2)*VLOOKUP(A834,MonthFactors,2)*Trend^B834*EndDec^D834</f>
        <v>524.36748550163747</v>
      </c>
      <c r="I834">
        <f t="shared" si="37"/>
        <v>16.367485501637475</v>
      </c>
      <c r="J834">
        <f t="shared" si="38"/>
        <v>267.89458164631293</v>
      </c>
    </row>
    <row r="835" spans="1:10" x14ac:dyDescent="0.2">
      <c r="A835" s="4">
        <f t="shared" si="36"/>
        <v>4</v>
      </c>
      <c r="B835" s="4">
        <v>831</v>
      </c>
      <c r="C835" s="5">
        <v>41374</v>
      </c>
      <c r="D835" s="6">
        <v>0</v>
      </c>
      <c r="E835" s="4">
        <v>5.95</v>
      </c>
      <c r="F835" s="4">
        <v>0</v>
      </c>
      <c r="G835" s="4">
        <v>677</v>
      </c>
      <c r="H835">
        <f>Constant2*Display^F835*VLOOKUP(E835,PricePoint_Factors,2)*VLOOKUP(A835,MonthFactors,2)*Trend^B835*EndDec^D835</f>
        <v>690.30131665656336</v>
      </c>
      <c r="I835">
        <f t="shared" si="37"/>
        <v>13.301316656563358</v>
      </c>
      <c r="J835">
        <f t="shared" si="38"/>
        <v>176.92502479816983</v>
      </c>
    </row>
    <row r="836" spans="1:10" x14ac:dyDescent="0.2">
      <c r="A836" s="4">
        <f t="shared" si="36"/>
        <v>4</v>
      </c>
      <c r="B836" s="4">
        <v>832</v>
      </c>
      <c r="C836" s="5">
        <v>41375</v>
      </c>
      <c r="D836" s="6">
        <v>0</v>
      </c>
      <c r="E836" s="4">
        <v>5.95</v>
      </c>
      <c r="F836" s="4">
        <v>0</v>
      </c>
      <c r="G836" s="4">
        <v>711</v>
      </c>
      <c r="H836">
        <f>Constant2*Display^F836*VLOOKUP(E836,PricePoint_Factors,2)*VLOOKUP(A836,MonthFactors,2)*Trend^B836*EndDec^D836</f>
        <v>690.39667307498189</v>
      </c>
      <c r="I836">
        <f t="shared" si="37"/>
        <v>-20.603326925018109</v>
      </c>
      <c r="J836">
        <f t="shared" si="38"/>
        <v>424.49708037917617</v>
      </c>
    </row>
    <row r="837" spans="1:10" x14ac:dyDescent="0.2">
      <c r="A837" s="4">
        <f t="shared" si="36"/>
        <v>4</v>
      </c>
      <c r="B837" s="4">
        <v>833</v>
      </c>
      <c r="C837" s="5">
        <v>41376</v>
      </c>
      <c r="D837" s="6">
        <v>0</v>
      </c>
      <c r="E837" s="4">
        <v>7.52</v>
      </c>
      <c r="F837" s="4">
        <v>0</v>
      </c>
      <c r="G837" s="4">
        <v>387</v>
      </c>
      <c r="H837">
        <f>Constant2*Display^F837*VLOOKUP(E837,PricePoint_Factors,2)*VLOOKUP(A837,MonthFactors,2)*Trend^B837*EndDec^D837</f>
        <v>385.51806002244911</v>
      </c>
      <c r="I837">
        <f t="shared" si="37"/>
        <v>-1.4819399775508941</v>
      </c>
      <c r="J837">
        <f t="shared" si="38"/>
        <v>2.1961460970635445</v>
      </c>
    </row>
    <row r="838" spans="1:10" x14ac:dyDescent="0.2">
      <c r="A838" s="4">
        <f t="shared" ref="A838:A901" si="39">MONTH(C838)</f>
        <v>4</v>
      </c>
      <c r="B838" s="4">
        <v>834</v>
      </c>
      <c r="C838" s="5">
        <v>41377</v>
      </c>
      <c r="D838" s="6">
        <v>0</v>
      </c>
      <c r="E838" s="4">
        <v>5.95</v>
      </c>
      <c r="F838" s="4">
        <v>0</v>
      </c>
      <c r="G838" s="4">
        <v>690</v>
      </c>
      <c r="H838">
        <f>Constant2*Display^F838*VLOOKUP(E838,PricePoint_Factors,2)*VLOOKUP(A838,MonthFactors,2)*Trend^B838*EndDec^D838</f>
        <v>690.58742543049675</v>
      </c>
      <c r="I838">
        <f t="shared" ref="I838:I901" si="40">H838-G838</f>
        <v>0.58742543049675078</v>
      </c>
      <c r="J838">
        <f t="shared" ref="J838:J901" si="41">I838^2</f>
        <v>0.34506863639429297</v>
      </c>
    </row>
    <row r="839" spans="1:10" x14ac:dyDescent="0.2">
      <c r="A839" s="4">
        <f t="shared" si="39"/>
        <v>4</v>
      </c>
      <c r="B839" s="4">
        <v>835</v>
      </c>
      <c r="C839" s="5">
        <v>41378</v>
      </c>
      <c r="D839" s="6">
        <v>0</v>
      </c>
      <c r="E839" s="4">
        <v>7.12</v>
      </c>
      <c r="F839" s="4">
        <v>0</v>
      </c>
      <c r="G839" s="4">
        <v>406</v>
      </c>
      <c r="H839">
        <f>Constant2*Display^F839*VLOOKUP(E839,PricePoint_Factors,2)*VLOOKUP(A839,MonthFactors,2)*Trend^B839*EndDec^D839</f>
        <v>404.23773427961635</v>
      </c>
      <c r="I839">
        <f t="shared" si="40"/>
        <v>-1.7622657203836525</v>
      </c>
      <c r="J839">
        <f t="shared" si="41"/>
        <v>3.1055804692393134</v>
      </c>
    </row>
    <row r="840" spans="1:10" x14ac:dyDescent="0.2">
      <c r="A840" s="4">
        <f t="shared" si="39"/>
        <v>4</v>
      </c>
      <c r="B840" s="4">
        <v>836</v>
      </c>
      <c r="C840" s="5">
        <v>41379</v>
      </c>
      <c r="D840" s="6">
        <v>0</v>
      </c>
      <c r="E840" s="4">
        <v>7.12</v>
      </c>
      <c r="F840" s="4">
        <v>0</v>
      </c>
      <c r="G840" s="4">
        <v>404</v>
      </c>
      <c r="H840">
        <f>Constant2*Display^F840*VLOOKUP(E840,PricePoint_Factors,2)*VLOOKUP(A840,MonthFactors,2)*Trend^B840*EndDec^D840</f>
        <v>404.29357462295673</v>
      </c>
      <c r="I840">
        <f t="shared" si="40"/>
        <v>0.29357462295672576</v>
      </c>
      <c r="J840">
        <f t="shared" si="41"/>
        <v>8.6186059244183696E-2</v>
      </c>
    </row>
    <row r="841" spans="1:10" x14ac:dyDescent="0.2">
      <c r="A841" s="4">
        <f t="shared" si="39"/>
        <v>4</v>
      </c>
      <c r="B841" s="4">
        <v>837</v>
      </c>
      <c r="C841" s="5">
        <v>41380</v>
      </c>
      <c r="D841" s="6">
        <v>0</v>
      </c>
      <c r="E841" s="4">
        <v>7.32</v>
      </c>
      <c r="F841" s="4">
        <v>1</v>
      </c>
      <c r="G841" s="4">
        <v>440</v>
      </c>
      <c r="H841">
        <f>Constant2*Display^F841*VLOOKUP(E841,PricePoint_Factors,2)*VLOOKUP(A841,MonthFactors,2)*Trend^B841*EndDec^D841</f>
        <v>435.63927639058551</v>
      </c>
      <c r="I841">
        <f t="shared" si="40"/>
        <v>-4.3607236094144923</v>
      </c>
      <c r="J841">
        <f t="shared" si="41"/>
        <v>19.015910397704957</v>
      </c>
    </row>
    <row r="842" spans="1:10" x14ac:dyDescent="0.2">
      <c r="A842" s="4">
        <f t="shared" si="39"/>
        <v>4</v>
      </c>
      <c r="B842" s="4">
        <v>838</v>
      </c>
      <c r="C842" s="5">
        <v>41381</v>
      </c>
      <c r="D842" s="6">
        <v>0</v>
      </c>
      <c r="E842" s="4">
        <v>7.32</v>
      </c>
      <c r="F842" s="4">
        <v>0</v>
      </c>
      <c r="G842" s="4">
        <v>397</v>
      </c>
      <c r="H842">
        <f>Constant2*Display^F842*VLOOKUP(E842,PricePoint_Factors,2)*VLOOKUP(A842,MonthFactors,2)*Trend^B842*EndDec^D842</f>
        <v>395.0824658755019</v>
      </c>
      <c r="I842">
        <f t="shared" si="40"/>
        <v>-1.9175341244981041</v>
      </c>
      <c r="J842">
        <f t="shared" si="41"/>
        <v>3.6769371186147106</v>
      </c>
    </row>
    <row r="843" spans="1:10" x14ac:dyDescent="0.2">
      <c r="A843" s="4">
        <f t="shared" si="39"/>
        <v>4</v>
      </c>
      <c r="B843" s="4">
        <v>839</v>
      </c>
      <c r="C843" s="5">
        <v>41382</v>
      </c>
      <c r="D843" s="6">
        <v>0</v>
      </c>
      <c r="E843" s="4">
        <v>5.95</v>
      </c>
      <c r="F843" s="4">
        <v>0</v>
      </c>
      <c r="G843" s="4">
        <v>702</v>
      </c>
      <c r="H843">
        <f>Constant2*Display^F843*VLOOKUP(E843,PricePoint_Factors,2)*VLOOKUP(A843,MonthFactors,2)*Trend^B843*EndDec^D843</f>
        <v>691.06453692983928</v>
      </c>
      <c r="I843">
        <f t="shared" si="40"/>
        <v>-10.935463070160722</v>
      </c>
      <c r="J843">
        <f t="shared" si="41"/>
        <v>119.58435255884896</v>
      </c>
    </row>
    <row r="844" spans="1:10" x14ac:dyDescent="0.2">
      <c r="A844" s="4">
        <f t="shared" si="39"/>
        <v>4</v>
      </c>
      <c r="B844" s="4">
        <v>840</v>
      </c>
      <c r="C844" s="5">
        <v>41383</v>
      </c>
      <c r="D844" s="6">
        <v>0</v>
      </c>
      <c r="E844" s="4">
        <v>6.2</v>
      </c>
      <c r="F844" s="4">
        <v>0</v>
      </c>
      <c r="G844" s="4">
        <v>545</v>
      </c>
      <c r="H844">
        <f>Constant2*Display^F844*VLOOKUP(E844,PricePoint_Factors,2)*VLOOKUP(A844,MonthFactors,2)*Trend^B844*EndDec^D844</f>
        <v>533.14799764340603</v>
      </c>
      <c r="I844">
        <f t="shared" si="40"/>
        <v>-11.852002356593971</v>
      </c>
      <c r="J844">
        <f t="shared" si="41"/>
        <v>140.46995986070905</v>
      </c>
    </row>
    <row r="845" spans="1:10" x14ac:dyDescent="0.2">
      <c r="A845" s="4">
        <f t="shared" si="39"/>
        <v>4</v>
      </c>
      <c r="B845" s="4">
        <v>841</v>
      </c>
      <c r="C845" s="5">
        <v>41384</v>
      </c>
      <c r="D845" s="6">
        <v>0</v>
      </c>
      <c r="E845" s="4">
        <v>6.98</v>
      </c>
      <c r="F845" s="4">
        <v>0</v>
      </c>
      <c r="G845" s="4">
        <v>538</v>
      </c>
      <c r="H845">
        <f>Constant2*Display^F845*VLOOKUP(E845,PricePoint_Factors,2)*VLOOKUP(A845,MonthFactors,2)*Trend^B845*EndDec^D845</f>
        <v>525.16481833962473</v>
      </c>
      <c r="I845">
        <f t="shared" si="40"/>
        <v>-12.83518166037527</v>
      </c>
      <c r="J845">
        <f t="shared" si="41"/>
        <v>164.74188825483367</v>
      </c>
    </row>
    <row r="846" spans="1:10" x14ac:dyDescent="0.2">
      <c r="A846" s="4">
        <f t="shared" si="39"/>
        <v>4</v>
      </c>
      <c r="B846" s="4">
        <v>842</v>
      </c>
      <c r="C846" s="5">
        <v>41385</v>
      </c>
      <c r="D846" s="6">
        <v>0</v>
      </c>
      <c r="E846" s="4">
        <v>7.32</v>
      </c>
      <c r="F846" s="4">
        <v>1</v>
      </c>
      <c r="G846" s="4">
        <v>434</v>
      </c>
      <c r="H846">
        <f>Constant2*Display^F846*VLOOKUP(E846,PricePoint_Factors,2)*VLOOKUP(A846,MonthFactors,2)*Trend^B846*EndDec^D846</f>
        <v>435.94024988167035</v>
      </c>
      <c r="I846">
        <f t="shared" si="40"/>
        <v>1.9402498816703542</v>
      </c>
      <c r="J846">
        <f t="shared" si="41"/>
        <v>3.7645696033218234</v>
      </c>
    </row>
    <row r="847" spans="1:10" x14ac:dyDescent="0.2">
      <c r="A847" s="4">
        <f t="shared" si="39"/>
        <v>4</v>
      </c>
      <c r="B847" s="4">
        <v>843</v>
      </c>
      <c r="C847" s="5">
        <v>41386</v>
      </c>
      <c r="D847" s="6">
        <v>0</v>
      </c>
      <c r="E847" s="4">
        <v>6.2</v>
      </c>
      <c r="F847" s="4">
        <v>0</v>
      </c>
      <c r="G847" s="4">
        <v>535</v>
      </c>
      <c r="H847">
        <f>Constant2*Display^F847*VLOOKUP(E847,PricePoint_Factors,2)*VLOOKUP(A847,MonthFactors,2)*Trend^B847*EndDec^D847</f>
        <v>533.3689711751814</v>
      </c>
      <c r="I847">
        <f t="shared" si="40"/>
        <v>-1.6310288248185998</v>
      </c>
      <c r="J847">
        <f t="shared" si="41"/>
        <v>2.6602550273891428</v>
      </c>
    </row>
    <row r="848" spans="1:10" x14ac:dyDescent="0.2">
      <c r="A848" s="4">
        <f t="shared" si="39"/>
        <v>4</v>
      </c>
      <c r="B848" s="4">
        <v>844</v>
      </c>
      <c r="C848" s="5">
        <v>41387</v>
      </c>
      <c r="D848" s="6">
        <v>0</v>
      </c>
      <c r="E848" s="4">
        <v>6.2</v>
      </c>
      <c r="F848" s="4">
        <v>0</v>
      </c>
      <c r="G848" s="4">
        <v>537</v>
      </c>
      <c r="H848">
        <f>Constant2*Display^F848*VLOOKUP(E848,PricePoint_Factors,2)*VLOOKUP(A848,MonthFactors,2)*Trend^B848*EndDec^D848</f>
        <v>533.44264936984735</v>
      </c>
      <c r="I848">
        <f t="shared" si="40"/>
        <v>-3.557350630152655</v>
      </c>
      <c r="J848">
        <f t="shared" si="41"/>
        <v>12.654743505847492</v>
      </c>
    </row>
    <row r="849" spans="1:10" x14ac:dyDescent="0.2">
      <c r="A849" s="4">
        <f t="shared" si="39"/>
        <v>4</v>
      </c>
      <c r="B849" s="4">
        <v>845</v>
      </c>
      <c r="C849" s="5">
        <v>41388</v>
      </c>
      <c r="D849" s="6">
        <v>0</v>
      </c>
      <c r="E849" s="4">
        <v>6.1</v>
      </c>
      <c r="F849" s="4">
        <v>0</v>
      </c>
      <c r="G849" s="4">
        <v>548</v>
      </c>
      <c r="H849">
        <f>Constant2*Display^F849*VLOOKUP(E849,PricePoint_Factors,2)*VLOOKUP(A849,MonthFactors,2)*Trend^B849*EndDec^D849</f>
        <v>544.49239893859749</v>
      </c>
      <c r="I849">
        <f t="shared" si="40"/>
        <v>-3.5076010614025108</v>
      </c>
      <c r="J849">
        <f t="shared" si="41"/>
        <v>12.303265205952021</v>
      </c>
    </row>
    <row r="850" spans="1:10" x14ac:dyDescent="0.2">
      <c r="A850" s="4">
        <f t="shared" si="39"/>
        <v>4</v>
      </c>
      <c r="B850" s="4">
        <v>846</v>
      </c>
      <c r="C850" s="5">
        <v>41389</v>
      </c>
      <c r="D850" s="6">
        <v>0</v>
      </c>
      <c r="E850" s="4">
        <v>5.95</v>
      </c>
      <c r="F850" s="4">
        <v>0</v>
      </c>
      <c r="G850" s="4">
        <v>691</v>
      </c>
      <c r="H850">
        <f>Constant2*Display^F850*VLOOKUP(E850,PricePoint_Factors,2)*VLOOKUP(A850,MonthFactors,2)*Trend^B850*EndDec^D850</f>
        <v>691.73304685114829</v>
      </c>
      <c r="I850">
        <f t="shared" si="40"/>
        <v>0.73304685114828771</v>
      </c>
      <c r="J850">
        <f t="shared" si="41"/>
        <v>0.53735768597841993</v>
      </c>
    </row>
    <row r="851" spans="1:10" x14ac:dyDescent="0.2">
      <c r="A851" s="4">
        <f t="shared" si="39"/>
        <v>4</v>
      </c>
      <c r="B851" s="4">
        <v>847</v>
      </c>
      <c r="C851" s="5">
        <v>41390</v>
      </c>
      <c r="D851" s="6">
        <v>0</v>
      </c>
      <c r="E851" s="4">
        <v>6.98</v>
      </c>
      <c r="F851" s="4">
        <v>0</v>
      </c>
      <c r="G851" s="4">
        <v>531</v>
      </c>
      <c r="H851">
        <f>Constant2*Display^F851*VLOOKUP(E851,PricePoint_Factors,2)*VLOOKUP(A851,MonthFactors,2)*Trend^B851*EndDec^D851</f>
        <v>525.60023805144874</v>
      </c>
      <c r="I851">
        <f t="shared" si="40"/>
        <v>-5.3997619485512587</v>
      </c>
      <c r="J851">
        <f t="shared" si="41"/>
        <v>29.157429101022085</v>
      </c>
    </row>
    <row r="852" spans="1:10" x14ac:dyDescent="0.2">
      <c r="A852" s="4">
        <f t="shared" si="39"/>
        <v>4</v>
      </c>
      <c r="B852" s="4">
        <v>848</v>
      </c>
      <c r="C852" s="5">
        <v>41391</v>
      </c>
      <c r="D852" s="6">
        <v>0</v>
      </c>
      <c r="E852" s="4">
        <v>6.98</v>
      </c>
      <c r="F852" s="4">
        <v>1</v>
      </c>
      <c r="G852" s="4">
        <v>576</v>
      </c>
      <c r="H852">
        <f>Constant2*Display^F852*VLOOKUP(E852,PricePoint_Factors,2)*VLOOKUP(A852,MonthFactors,2)*Trend^B852*EndDec^D852</f>
        <v>579.71535247262102</v>
      </c>
      <c r="I852">
        <f t="shared" si="40"/>
        <v>3.7153524726210208</v>
      </c>
      <c r="J852">
        <f t="shared" si="41"/>
        <v>13.803843995811134</v>
      </c>
    </row>
    <row r="853" spans="1:10" x14ac:dyDescent="0.2">
      <c r="A853" s="4">
        <f t="shared" si="39"/>
        <v>4</v>
      </c>
      <c r="B853" s="4">
        <v>849</v>
      </c>
      <c r="C853" s="5">
        <v>41392</v>
      </c>
      <c r="D853" s="6">
        <v>0</v>
      </c>
      <c r="E853" s="4">
        <v>6.1</v>
      </c>
      <c r="F853" s="4">
        <v>0</v>
      </c>
      <c r="G853" s="4">
        <v>552</v>
      </c>
      <c r="H853">
        <f>Constant2*Display^F853*VLOOKUP(E853,PricePoint_Factors,2)*VLOOKUP(A853,MonthFactors,2)*Trend^B853*EndDec^D853</f>
        <v>544.79332030769308</v>
      </c>
      <c r="I853">
        <f t="shared" si="40"/>
        <v>-7.2066796923069205</v>
      </c>
      <c r="J853">
        <f t="shared" si="41"/>
        <v>51.936232187508971</v>
      </c>
    </row>
    <row r="854" spans="1:10" x14ac:dyDescent="0.2">
      <c r="A854" s="4">
        <f t="shared" si="39"/>
        <v>4</v>
      </c>
      <c r="B854" s="4">
        <v>850</v>
      </c>
      <c r="C854" s="5">
        <v>41393</v>
      </c>
      <c r="D854" s="6">
        <v>0</v>
      </c>
      <c r="E854" s="4">
        <v>6.98</v>
      </c>
      <c r="F854" s="4">
        <v>0</v>
      </c>
      <c r="G854" s="4">
        <v>513</v>
      </c>
      <c r="H854">
        <f>Constant2*Display^F854*VLOOKUP(E854,PricePoint_Factors,2)*VLOOKUP(A854,MonthFactors,2)*Trend^B854*EndDec^D854</f>
        <v>525.81808326781959</v>
      </c>
      <c r="I854">
        <f t="shared" si="40"/>
        <v>12.818083267819588</v>
      </c>
      <c r="J854">
        <f t="shared" si="41"/>
        <v>164.30325866075651</v>
      </c>
    </row>
    <row r="855" spans="1:10" x14ac:dyDescent="0.2">
      <c r="A855" s="4">
        <f t="shared" si="39"/>
        <v>4</v>
      </c>
      <c r="B855" s="4">
        <v>851</v>
      </c>
      <c r="C855" s="5">
        <v>41394</v>
      </c>
      <c r="D855" s="6">
        <v>0</v>
      </c>
      <c r="E855" s="4">
        <v>7.32</v>
      </c>
      <c r="F855" s="4">
        <v>0</v>
      </c>
      <c r="G855" s="4">
        <v>399</v>
      </c>
      <c r="H855">
        <f>Constant2*Display^F855*VLOOKUP(E855,PricePoint_Factors,2)*VLOOKUP(A855,MonthFactors,2)*Trend^B855*EndDec^D855</f>
        <v>395.79253777127838</v>
      </c>
      <c r="I855">
        <f t="shared" si="40"/>
        <v>-3.2074622287216243</v>
      </c>
      <c r="J855">
        <f t="shared" si="41"/>
        <v>10.28781394867589</v>
      </c>
    </row>
    <row r="856" spans="1:10" x14ac:dyDescent="0.2">
      <c r="A856" s="4">
        <f t="shared" si="39"/>
        <v>5</v>
      </c>
      <c r="B856" s="4">
        <v>852</v>
      </c>
      <c r="C856" s="5">
        <v>41395</v>
      </c>
      <c r="D856" s="6">
        <v>0</v>
      </c>
      <c r="E856" s="4">
        <v>7.52</v>
      </c>
      <c r="F856" s="4">
        <v>0</v>
      </c>
      <c r="G856" s="4">
        <v>449</v>
      </c>
      <c r="H856">
        <f>Constant2*Display^F856*VLOOKUP(E856,PricePoint_Factors,2)*VLOOKUP(A856,MonthFactors,2)*Trend^B856*EndDec^D856</f>
        <v>440.11939056518429</v>
      </c>
      <c r="I856">
        <f t="shared" si="40"/>
        <v>-8.8806094348157103</v>
      </c>
      <c r="J856">
        <f t="shared" si="41"/>
        <v>78.865223933737809</v>
      </c>
    </row>
    <row r="857" spans="1:10" x14ac:dyDescent="0.2">
      <c r="A857" s="4">
        <f t="shared" si="39"/>
        <v>5</v>
      </c>
      <c r="B857" s="4">
        <v>853</v>
      </c>
      <c r="C857" s="5">
        <v>41396</v>
      </c>
      <c r="D857" s="6">
        <v>0</v>
      </c>
      <c r="E857" s="4">
        <v>5.95</v>
      </c>
      <c r="F857" s="4">
        <v>0</v>
      </c>
      <c r="G857" s="4">
        <v>795</v>
      </c>
      <c r="H857">
        <f>Constant2*Display^F857*VLOOKUP(E857,PricePoint_Factors,2)*VLOOKUP(A857,MonthFactors,2)*Trend^B857*EndDec^D857</f>
        <v>788.39605281981153</v>
      </c>
      <c r="I857">
        <f t="shared" si="40"/>
        <v>-6.6039471801884702</v>
      </c>
      <c r="J857">
        <f t="shared" si="41"/>
        <v>43.612118358719243</v>
      </c>
    </row>
    <row r="858" spans="1:10" x14ac:dyDescent="0.2">
      <c r="A858" s="4">
        <f t="shared" si="39"/>
        <v>5</v>
      </c>
      <c r="B858" s="4">
        <v>854</v>
      </c>
      <c r="C858" s="5">
        <v>41397</v>
      </c>
      <c r="D858" s="6">
        <v>0</v>
      </c>
      <c r="E858" s="4">
        <v>6.98</v>
      </c>
      <c r="F858" s="4">
        <v>0</v>
      </c>
      <c r="G858" s="4">
        <v>612</v>
      </c>
      <c r="H858">
        <f>Constant2*Display^F858*VLOOKUP(E858,PricePoint_Factors,2)*VLOOKUP(A858,MonthFactors,2)*Trend^B858*EndDec^D858</f>
        <v>599.04779007917591</v>
      </c>
      <c r="I858">
        <f t="shared" si="40"/>
        <v>-12.952209920824089</v>
      </c>
      <c r="J858">
        <f t="shared" si="41"/>
        <v>167.75974183309395</v>
      </c>
    </row>
    <row r="859" spans="1:10" x14ac:dyDescent="0.2">
      <c r="A859" s="4">
        <f t="shared" si="39"/>
        <v>5</v>
      </c>
      <c r="B859" s="4">
        <v>855</v>
      </c>
      <c r="C859" s="5">
        <v>41398</v>
      </c>
      <c r="D859" s="6">
        <v>0</v>
      </c>
      <c r="E859" s="4">
        <v>6.98</v>
      </c>
      <c r="F859" s="4">
        <v>0</v>
      </c>
      <c r="G859" s="4">
        <v>605</v>
      </c>
      <c r="H859">
        <f>Constant2*Display^F859*VLOOKUP(E859,PricePoint_Factors,2)*VLOOKUP(A859,MonthFactors,2)*Trend^B859*EndDec^D859</f>
        <v>599.13054097410395</v>
      </c>
      <c r="I859">
        <f t="shared" si="40"/>
        <v>-5.8694590258960488</v>
      </c>
      <c r="J859">
        <f t="shared" si="41"/>
        <v>34.450549256672595</v>
      </c>
    </row>
    <row r="860" spans="1:10" x14ac:dyDescent="0.2">
      <c r="A860" s="4">
        <f t="shared" si="39"/>
        <v>5</v>
      </c>
      <c r="B860" s="4">
        <v>856</v>
      </c>
      <c r="C860" s="5">
        <v>41399</v>
      </c>
      <c r="D860" s="6">
        <v>0</v>
      </c>
      <c r="E860" s="4">
        <v>5.95</v>
      </c>
      <c r="F860" s="4">
        <v>0</v>
      </c>
      <c r="G860" s="4">
        <v>796</v>
      </c>
      <c r="H860">
        <f>Constant2*Display^F860*VLOOKUP(E860,PricePoint_Factors,2)*VLOOKUP(A860,MonthFactors,2)*Trend^B860*EndDec^D860</f>
        <v>788.72281886038434</v>
      </c>
      <c r="I860">
        <f t="shared" si="40"/>
        <v>-7.2771811396156636</v>
      </c>
      <c r="J860">
        <f t="shared" si="41"/>
        <v>52.957365338777926</v>
      </c>
    </row>
    <row r="861" spans="1:10" x14ac:dyDescent="0.2">
      <c r="A861" s="4">
        <f t="shared" si="39"/>
        <v>5</v>
      </c>
      <c r="B861" s="4">
        <v>857</v>
      </c>
      <c r="C861" s="5">
        <v>41400</v>
      </c>
      <c r="D861" s="6">
        <v>0</v>
      </c>
      <c r="E861" s="4">
        <v>5.95</v>
      </c>
      <c r="F861" s="4">
        <v>0</v>
      </c>
      <c r="G861" s="4">
        <v>771</v>
      </c>
      <c r="H861">
        <f>Constant2*Display^F861*VLOOKUP(E861,PricePoint_Factors,2)*VLOOKUP(A861,MonthFactors,2)*Trend^B861*EndDec^D861</f>
        <v>788.83177096769816</v>
      </c>
      <c r="I861">
        <f t="shared" si="40"/>
        <v>17.831770967698162</v>
      </c>
      <c r="J861">
        <f t="shared" si="41"/>
        <v>317.97205584444305</v>
      </c>
    </row>
    <row r="862" spans="1:10" x14ac:dyDescent="0.2">
      <c r="A862" s="4">
        <f t="shared" si="39"/>
        <v>5</v>
      </c>
      <c r="B862" s="4">
        <v>858</v>
      </c>
      <c r="C862" s="5">
        <v>41401</v>
      </c>
      <c r="D862" s="6">
        <v>0</v>
      </c>
      <c r="E862" s="4">
        <v>5.95</v>
      </c>
      <c r="F862" s="4">
        <v>0</v>
      </c>
      <c r="G862" s="4">
        <v>773</v>
      </c>
      <c r="H862">
        <f>Constant2*Display^F862*VLOOKUP(E862,PricePoint_Factors,2)*VLOOKUP(A862,MonthFactors,2)*Trend^B862*EndDec^D862</f>
        <v>788.94073812537135</v>
      </c>
      <c r="I862">
        <f t="shared" si="40"/>
        <v>15.940738125371354</v>
      </c>
      <c r="J862">
        <f t="shared" si="41"/>
        <v>254.10713198166783</v>
      </c>
    </row>
    <row r="863" spans="1:10" x14ac:dyDescent="0.2">
      <c r="A863" s="4">
        <f t="shared" si="39"/>
        <v>5</v>
      </c>
      <c r="B863" s="4">
        <v>859</v>
      </c>
      <c r="C863" s="5">
        <v>41402</v>
      </c>
      <c r="D863" s="6">
        <v>0</v>
      </c>
      <c r="E863" s="4">
        <v>6.98</v>
      </c>
      <c r="F863" s="4">
        <v>1</v>
      </c>
      <c r="G863" s="4">
        <v>652</v>
      </c>
      <c r="H863">
        <f>Constant2*Display^F863*VLOOKUP(E863,PricePoint_Factors,2)*VLOOKUP(A863,MonthFactors,2)*Trend^B863*EndDec^D863</f>
        <v>661.09012751351975</v>
      </c>
      <c r="I863">
        <f t="shared" si="40"/>
        <v>9.0901275135197466</v>
      </c>
      <c r="J863">
        <f t="shared" si="41"/>
        <v>82.630418212048696</v>
      </c>
    </row>
    <row r="864" spans="1:10" x14ac:dyDescent="0.2">
      <c r="A864" s="4">
        <f t="shared" si="39"/>
        <v>5</v>
      </c>
      <c r="B864" s="4">
        <v>860</v>
      </c>
      <c r="C864" s="5">
        <v>41403</v>
      </c>
      <c r="D864" s="6">
        <v>0</v>
      </c>
      <c r="E864" s="4">
        <v>7.52</v>
      </c>
      <c r="F864" s="4">
        <v>1</v>
      </c>
      <c r="G864" s="4">
        <v>488</v>
      </c>
      <c r="H864">
        <f>Constant2*Display^F864*VLOOKUP(E864,PricePoint_Factors,2)*VLOOKUP(A864,MonthFactors,2)*Trend^B864*EndDec^D864</f>
        <v>485.90309868562571</v>
      </c>
      <c r="I864">
        <f t="shared" si="40"/>
        <v>-2.0969013143742927</v>
      </c>
      <c r="J864">
        <f t="shared" si="41"/>
        <v>4.3969951222246362</v>
      </c>
    </row>
    <row r="865" spans="1:10" x14ac:dyDescent="0.2">
      <c r="A865" s="4">
        <f t="shared" si="39"/>
        <v>5</v>
      </c>
      <c r="B865" s="4">
        <v>861</v>
      </c>
      <c r="C865" s="5">
        <v>41404</v>
      </c>
      <c r="D865" s="6">
        <v>0</v>
      </c>
      <c r="E865" s="4">
        <v>5.95</v>
      </c>
      <c r="F865" s="4">
        <v>0</v>
      </c>
      <c r="G865" s="4">
        <v>799</v>
      </c>
      <c r="H865">
        <f>Constant2*Display^F865*VLOOKUP(E865,PricePoint_Factors,2)*VLOOKUP(A865,MonthFactors,2)*Trend^B865*EndDec^D865</f>
        <v>789.26772992133704</v>
      </c>
      <c r="I865">
        <f t="shared" si="40"/>
        <v>-9.7322700786629639</v>
      </c>
      <c r="J865">
        <f t="shared" si="41"/>
        <v>94.71708088403841</v>
      </c>
    </row>
    <row r="866" spans="1:10" x14ac:dyDescent="0.2">
      <c r="A866" s="4">
        <f t="shared" si="39"/>
        <v>5</v>
      </c>
      <c r="B866" s="4">
        <v>862</v>
      </c>
      <c r="C866" s="5">
        <v>41405</v>
      </c>
      <c r="D866" s="6">
        <v>0</v>
      </c>
      <c r="E866" s="4">
        <v>5.95</v>
      </c>
      <c r="F866" s="4">
        <v>0</v>
      </c>
      <c r="G866" s="4">
        <v>780</v>
      </c>
      <c r="H866">
        <f>Constant2*Display^F866*VLOOKUP(E866,PricePoint_Factors,2)*VLOOKUP(A866,MonthFactors,2)*Trend^B866*EndDec^D866</f>
        <v>789.37675730123999</v>
      </c>
      <c r="I866">
        <f t="shared" si="40"/>
        <v>9.3767573012399907</v>
      </c>
      <c r="J866">
        <f t="shared" si="41"/>
        <v>87.923577486357473</v>
      </c>
    </row>
    <row r="867" spans="1:10" x14ac:dyDescent="0.2">
      <c r="A867" s="4">
        <f t="shared" si="39"/>
        <v>5</v>
      </c>
      <c r="B867" s="4">
        <v>863</v>
      </c>
      <c r="C867" s="5">
        <v>41406</v>
      </c>
      <c r="D867" s="6">
        <v>0</v>
      </c>
      <c r="E867" s="4">
        <v>5.95</v>
      </c>
      <c r="F867" s="4">
        <v>0</v>
      </c>
      <c r="G867" s="4">
        <v>768</v>
      </c>
      <c r="H867">
        <f>Constant2*Display^F867*VLOOKUP(E867,PricePoint_Factors,2)*VLOOKUP(A867,MonthFactors,2)*Trend^B867*EndDec^D867</f>
        <v>789.48579974189965</v>
      </c>
      <c r="I867">
        <f t="shared" si="40"/>
        <v>21.485799741899655</v>
      </c>
      <c r="J867">
        <f t="shared" si="41"/>
        <v>461.63959054901528</v>
      </c>
    </row>
    <row r="868" spans="1:10" x14ac:dyDescent="0.2">
      <c r="A868" s="4">
        <f t="shared" si="39"/>
        <v>5</v>
      </c>
      <c r="B868" s="4">
        <v>864</v>
      </c>
      <c r="C868" s="5">
        <v>41407</v>
      </c>
      <c r="D868" s="6">
        <v>0</v>
      </c>
      <c r="E868" s="4">
        <v>5.95</v>
      </c>
      <c r="F868" s="4">
        <v>1</v>
      </c>
      <c r="G868" s="4">
        <v>885</v>
      </c>
      <c r="H868">
        <f>Constant2*Display^F868*VLOOKUP(E868,PricePoint_Factors,2)*VLOOKUP(A868,MonthFactors,2)*Trend^B868*EndDec^D868</f>
        <v>870.77022713354336</v>
      </c>
      <c r="I868">
        <f t="shared" si="40"/>
        <v>-14.229772866456642</v>
      </c>
      <c r="J868">
        <f t="shared" si="41"/>
        <v>202.48643583094568</v>
      </c>
    </row>
    <row r="869" spans="1:10" x14ac:dyDescent="0.2">
      <c r="A869" s="4">
        <f t="shared" si="39"/>
        <v>5</v>
      </c>
      <c r="B869" s="4">
        <v>865</v>
      </c>
      <c r="C869" s="5">
        <v>41408</v>
      </c>
      <c r="D869" s="6">
        <v>0</v>
      </c>
      <c r="E869" s="4">
        <v>5.95</v>
      </c>
      <c r="F869" s="4">
        <v>0</v>
      </c>
      <c r="G869" s="4">
        <v>799</v>
      </c>
      <c r="H869">
        <f>Constant2*Display^F869*VLOOKUP(E869,PricePoint_Factors,2)*VLOOKUP(A869,MonthFactors,2)*Trend^B869*EndDec^D869</f>
        <v>789.70392981381315</v>
      </c>
      <c r="I869">
        <f t="shared" si="40"/>
        <v>-9.2960701861868529</v>
      </c>
      <c r="J869">
        <f t="shared" si="41"/>
        <v>86.416920906512075</v>
      </c>
    </row>
    <row r="870" spans="1:10" x14ac:dyDescent="0.2">
      <c r="A870" s="4">
        <f t="shared" si="39"/>
        <v>5</v>
      </c>
      <c r="B870" s="4">
        <v>866</v>
      </c>
      <c r="C870" s="5">
        <v>41409</v>
      </c>
      <c r="D870" s="6">
        <v>0</v>
      </c>
      <c r="E870" s="4">
        <v>7.12</v>
      </c>
      <c r="F870" s="4">
        <v>0</v>
      </c>
      <c r="G870" s="4">
        <v>460</v>
      </c>
      <c r="H870">
        <f>Constant2*Display^F870*VLOOKUP(E870,PricePoint_Factors,2)*VLOOKUP(A870,MonthFactors,2)*Trend^B870*EndDec^D870</f>
        <v>462.2559223991737</v>
      </c>
      <c r="I870">
        <f t="shared" si="40"/>
        <v>2.2559223991736985</v>
      </c>
      <c r="J870">
        <f t="shared" si="41"/>
        <v>5.0891858710936164</v>
      </c>
    </row>
    <row r="871" spans="1:10" x14ac:dyDescent="0.2">
      <c r="A871" s="4">
        <f t="shared" si="39"/>
        <v>5</v>
      </c>
      <c r="B871" s="4">
        <v>867</v>
      </c>
      <c r="C871" s="5">
        <v>41410</v>
      </c>
      <c r="D871" s="6">
        <v>0</v>
      </c>
      <c r="E871" s="4">
        <v>6.1</v>
      </c>
      <c r="F871" s="4">
        <v>0</v>
      </c>
      <c r="G871" s="4">
        <v>608</v>
      </c>
      <c r="H871">
        <f>Constant2*Display^F871*VLOOKUP(E871,PricePoint_Factors,2)*VLOOKUP(A871,MonthFactors,2)*Trend^B871*EndDec^D871</f>
        <v>621.86707131423907</v>
      </c>
      <c r="I871">
        <f t="shared" si="40"/>
        <v>13.86707131423907</v>
      </c>
      <c r="J871">
        <f t="shared" si="41"/>
        <v>192.29566683419208</v>
      </c>
    </row>
    <row r="872" spans="1:10" x14ac:dyDescent="0.2">
      <c r="A872" s="4">
        <f t="shared" si="39"/>
        <v>5</v>
      </c>
      <c r="B872" s="4">
        <v>868</v>
      </c>
      <c r="C872" s="5">
        <v>41411</v>
      </c>
      <c r="D872" s="6">
        <v>0</v>
      </c>
      <c r="E872" s="4">
        <v>7.52</v>
      </c>
      <c r="F872" s="4">
        <v>0</v>
      </c>
      <c r="G872" s="4">
        <v>427</v>
      </c>
      <c r="H872">
        <f>Constant2*Display^F872*VLOOKUP(E872,PricePoint_Factors,2)*VLOOKUP(A872,MonthFactors,2)*Trend^B872*EndDec^D872</f>
        <v>441.09315007867878</v>
      </c>
      <c r="I872">
        <f t="shared" si="40"/>
        <v>14.093150078678775</v>
      </c>
      <c r="J872">
        <f t="shared" si="41"/>
        <v>198.61687914016358</v>
      </c>
    </row>
    <row r="873" spans="1:10" x14ac:dyDescent="0.2">
      <c r="A873" s="4">
        <f t="shared" si="39"/>
        <v>5</v>
      </c>
      <c r="B873" s="4">
        <v>869</v>
      </c>
      <c r="C873" s="5">
        <v>41412</v>
      </c>
      <c r="D873" s="6">
        <v>0</v>
      </c>
      <c r="E873" s="4">
        <v>6.98</v>
      </c>
      <c r="F873" s="4">
        <v>0</v>
      </c>
      <c r="G873" s="4">
        <v>609</v>
      </c>
      <c r="H873">
        <f>Constant2*Display^F873*VLOOKUP(E873,PricePoint_Factors,2)*VLOOKUP(A873,MonthFactors,2)*Trend^B873*EndDec^D873</f>
        <v>600.29025447604215</v>
      </c>
      <c r="I873">
        <f t="shared" si="40"/>
        <v>-8.7097455239578494</v>
      </c>
      <c r="J873">
        <f t="shared" si="41"/>
        <v>75.859667092103791</v>
      </c>
    </row>
    <row r="874" spans="1:10" x14ac:dyDescent="0.2">
      <c r="A874" s="4">
        <f t="shared" si="39"/>
        <v>5</v>
      </c>
      <c r="B874" s="4">
        <v>870</v>
      </c>
      <c r="C874" s="5">
        <v>41413</v>
      </c>
      <c r="D874" s="6">
        <v>0</v>
      </c>
      <c r="E874" s="4">
        <v>7.32</v>
      </c>
      <c r="F874" s="4">
        <v>0</v>
      </c>
      <c r="G874" s="4">
        <v>460</v>
      </c>
      <c r="H874">
        <f>Constant2*Display^F874*VLOOKUP(E874,PricePoint_Factors,2)*VLOOKUP(A874,MonthFactors,2)*Trend^B874*EndDec^D874</f>
        <v>451.84905346327764</v>
      </c>
      <c r="I874">
        <f t="shared" si="40"/>
        <v>-8.1509465367223584</v>
      </c>
      <c r="J874">
        <f t="shared" si="41"/>
        <v>66.43792944450621</v>
      </c>
    </row>
    <row r="875" spans="1:10" x14ac:dyDescent="0.2">
      <c r="A875" s="4">
        <f t="shared" si="39"/>
        <v>5</v>
      </c>
      <c r="B875" s="4">
        <v>871</v>
      </c>
      <c r="C875" s="5">
        <v>41414</v>
      </c>
      <c r="D875" s="6">
        <v>0</v>
      </c>
      <c r="E875" s="4">
        <v>6.1</v>
      </c>
      <c r="F875" s="4">
        <v>0</v>
      </c>
      <c r="G875" s="4">
        <v>631</v>
      </c>
      <c r="H875">
        <f>Constant2*Display^F875*VLOOKUP(E875,PricePoint_Factors,2)*VLOOKUP(A875,MonthFactors,2)*Trend^B875*EndDec^D875</f>
        <v>622.21075488238444</v>
      </c>
      <c r="I875">
        <f t="shared" si="40"/>
        <v>-8.7892451176155646</v>
      </c>
      <c r="J875">
        <f t="shared" si="41"/>
        <v>77.250829737529045</v>
      </c>
    </row>
    <row r="876" spans="1:10" x14ac:dyDescent="0.2">
      <c r="A876" s="4">
        <f t="shared" si="39"/>
        <v>5</v>
      </c>
      <c r="B876" s="4">
        <v>872</v>
      </c>
      <c r="C876" s="5">
        <v>41415</v>
      </c>
      <c r="D876" s="6">
        <v>0</v>
      </c>
      <c r="E876" s="4">
        <v>5.95</v>
      </c>
      <c r="F876" s="4">
        <v>0</v>
      </c>
      <c r="G876" s="4">
        <v>794</v>
      </c>
      <c r="H876">
        <f>Constant2*Display^F876*VLOOKUP(E876,PricePoint_Factors,2)*VLOOKUP(A876,MonthFactors,2)*Trend^B876*EndDec^D876</f>
        <v>790.46785978527782</v>
      </c>
      <c r="I876">
        <f t="shared" si="40"/>
        <v>-3.5321402147221761</v>
      </c>
      <c r="J876">
        <f t="shared" si="41"/>
        <v>12.476014496457621</v>
      </c>
    </row>
    <row r="877" spans="1:10" x14ac:dyDescent="0.2">
      <c r="A877" s="4">
        <f t="shared" si="39"/>
        <v>5</v>
      </c>
      <c r="B877" s="4">
        <v>873</v>
      </c>
      <c r="C877" s="5">
        <v>41416</v>
      </c>
      <c r="D877" s="6">
        <v>0</v>
      </c>
      <c r="E877" s="4">
        <v>7.32</v>
      </c>
      <c r="F877" s="4">
        <v>0</v>
      </c>
      <c r="G877" s="4">
        <v>460</v>
      </c>
      <c r="H877">
        <f>Constant2*Display^F877*VLOOKUP(E877,PricePoint_Factors,2)*VLOOKUP(A877,MonthFactors,2)*Trend^B877*EndDec^D877</f>
        <v>452.03633107027321</v>
      </c>
      <c r="I877">
        <f t="shared" si="40"/>
        <v>-7.9636689297267935</v>
      </c>
      <c r="J877">
        <f t="shared" si="41"/>
        <v>63.420022822295891</v>
      </c>
    </row>
    <row r="878" spans="1:10" x14ac:dyDescent="0.2">
      <c r="A878" s="4">
        <f t="shared" si="39"/>
        <v>5</v>
      </c>
      <c r="B878" s="4">
        <v>874</v>
      </c>
      <c r="C878" s="5">
        <v>41417</v>
      </c>
      <c r="D878" s="6">
        <v>0</v>
      </c>
      <c r="E878" s="4">
        <v>6.98</v>
      </c>
      <c r="F878" s="4">
        <v>0</v>
      </c>
      <c r="G878" s="4">
        <v>611</v>
      </c>
      <c r="H878">
        <f>Constant2*Display^F878*VLOOKUP(E878,PricePoint_Factors,2)*VLOOKUP(A878,MonthFactors,2)*Trend^B878*EndDec^D878</f>
        <v>600.70498166742595</v>
      </c>
      <c r="I878">
        <f t="shared" si="40"/>
        <v>-10.295018332574045</v>
      </c>
      <c r="J878">
        <f t="shared" si="41"/>
        <v>105.98740246803568</v>
      </c>
    </row>
    <row r="879" spans="1:10" x14ac:dyDescent="0.2">
      <c r="A879" s="4">
        <f t="shared" si="39"/>
        <v>5</v>
      </c>
      <c r="B879" s="4">
        <v>875</v>
      </c>
      <c r="C879" s="5">
        <v>41418</v>
      </c>
      <c r="D879" s="6">
        <v>0</v>
      </c>
      <c r="E879" s="4">
        <v>5.95</v>
      </c>
      <c r="F879" s="4">
        <v>0</v>
      </c>
      <c r="G879" s="4">
        <v>792</v>
      </c>
      <c r="H879">
        <f>Constant2*Display^F879*VLOOKUP(E879,PricePoint_Factors,2)*VLOOKUP(A879,MonthFactors,2)*Trend^B879*EndDec^D879</f>
        <v>790.79548452644497</v>
      </c>
      <c r="I879">
        <f t="shared" si="40"/>
        <v>-1.2045154735550341</v>
      </c>
      <c r="J879">
        <f t="shared" si="41"/>
        <v>1.4508575260335079</v>
      </c>
    </row>
    <row r="880" spans="1:10" x14ac:dyDescent="0.2">
      <c r="A880" s="4">
        <f t="shared" si="39"/>
        <v>5</v>
      </c>
      <c r="B880" s="4">
        <v>876</v>
      </c>
      <c r="C880" s="5">
        <v>41419</v>
      </c>
      <c r="D880" s="6">
        <v>0</v>
      </c>
      <c r="E880" s="4">
        <v>6.98</v>
      </c>
      <c r="F880" s="4">
        <v>1</v>
      </c>
      <c r="G880" s="4">
        <v>644</v>
      </c>
      <c r="H880">
        <f>Constant2*Display^F880*VLOOKUP(E880,PricePoint_Factors,2)*VLOOKUP(A880,MonthFactors,2)*Trend^B880*EndDec^D880</f>
        <v>662.64430576232508</v>
      </c>
      <c r="I880">
        <f t="shared" si="40"/>
        <v>18.644305762325075</v>
      </c>
      <c r="J880">
        <f t="shared" si="41"/>
        <v>347.61013735906801</v>
      </c>
    </row>
    <row r="881" spans="1:10" x14ac:dyDescent="0.2">
      <c r="A881" s="4">
        <f t="shared" si="39"/>
        <v>5</v>
      </c>
      <c r="B881" s="4">
        <v>877</v>
      </c>
      <c r="C881" s="5">
        <v>41420</v>
      </c>
      <c r="D881" s="6">
        <v>0</v>
      </c>
      <c r="E881" s="4">
        <v>6.1</v>
      </c>
      <c r="F881" s="4">
        <v>0</v>
      </c>
      <c r="G881" s="4">
        <v>635</v>
      </c>
      <c r="H881">
        <f>Constant2*Display^F881*VLOOKUP(E881,PricePoint_Factors,2)*VLOOKUP(A881,MonthFactors,2)*Trend^B881*EndDec^D881</f>
        <v>622.72663640780991</v>
      </c>
      <c r="I881">
        <f t="shared" si="40"/>
        <v>-12.273363592190094</v>
      </c>
      <c r="J881">
        <f t="shared" si="41"/>
        <v>150.63545386609732</v>
      </c>
    </row>
    <row r="882" spans="1:10" x14ac:dyDescent="0.2">
      <c r="A882" s="4">
        <f t="shared" si="39"/>
        <v>5</v>
      </c>
      <c r="B882" s="4">
        <v>878</v>
      </c>
      <c r="C882" s="5">
        <v>41421</v>
      </c>
      <c r="D882" s="6">
        <v>0</v>
      </c>
      <c r="E882" s="4">
        <v>6.1</v>
      </c>
      <c r="F882" s="4">
        <v>0</v>
      </c>
      <c r="G882" s="4">
        <v>616</v>
      </c>
      <c r="H882">
        <f>Constant2*Display^F882*VLOOKUP(E882,PricePoint_Factors,2)*VLOOKUP(A882,MonthFactors,2)*Trend^B882*EndDec^D882</f>
        <v>622.8126582366383</v>
      </c>
      <c r="I882">
        <f t="shared" si="40"/>
        <v>6.8126582366382991</v>
      </c>
      <c r="J882">
        <f t="shared" si="41"/>
        <v>46.412312249235661</v>
      </c>
    </row>
    <row r="883" spans="1:10" x14ac:dyDescent="0.2">
      <c r="A883" s="4">
        <f t="shared" si="39"/>
        <v>5</v>
      </c>
      <c r="B883" s="4">
        <v>879</v>
      </c>
      <c r="C883" s="5">
        <v>41422</v>
      </c>
      <c r="D883" s="6">
        <v>0</v>
      </c>
      <c r="E883" s="4">
        <v>7.52</v>
      </c>
      <c r="F883" s="4">
        <v>0</v>
      </c>
      <c r="G883" s="4">
        <v>439</v>
      </c>
      <c r="H883">
        <f>Constant2*Display^F883*VLOOKUP(E883,PricePoint_Factors,2)*VLOOKUP(A883,MonthFactors,2)*Trend^B883*EndDec^D883</f>
        <v>441.76385919564933</v>
      </c>
      <c r="I883">
        <f t="shared" si="40"/>
        <v>2.7638591956493315</v>
      </c>
      <c r="J883">
        <f t="shared" si="41"/>
        <v>7.6389176533753691</v>
      </c>
    </row>
    <row r="884" spans="1:10" x14ac:dyDescent="0.2">
      <c r="A884" s="4">
        <f t="shared" si="39"/>
        <v>5</v>
      </c>
      <c r="B884" s="4">
        <v>880</v>
      </c>
      <c r="C884" s="5">
        <v>41423</v>
      </c>
      <c r="D884" s="6">
        <v>0</v>
      </c>
      <c r="E884" s="4">
        <v>6.2</v>
      </c>
      <c r="F884" s="4">
        <v>0</v>
      </c>
      <c r="G884" s="4">
        <v>627</v>
      </c>
      <c r="H884">
        <f>Constant2*Display^F884*VLOOKUP(E884,PricePoint_Factors,2)*VLOOKUP(A884,MonthFactors,2)*Trend^B884*EndDec^D884</f>
        <v>610.42640134538794</v>
      </c>
      <c r="I884">
        <f t="shared" si="40"/>
        <v>-16.573598654612056</v>
      </c>
      <c r="J884">
        <f t="shared" si="41"/>
        <v>274.68417236415854</v>
      </c>
    </row>
    <row r="885" spans="1:10" x14ac:dyDescent="0.2">
      <c r="A885" s="4">
        <f t="shared" si="39"/>
        <v>5</v>
      </c>
      <c r="B885" s="4">
        <v>881</v>
      </c>
      <c r="C885" s="5">
        <v>41424</v>
      </c>
      <c r="D885" s="6">
        <v>0</v>
      </c>
      <c r="E885" s="4">
        <v>5.95</v>
      </c>
      <c r="F885" s="4">
        <v>0</v>
      </c>
      <c r="G885" s="4">
        <v>803</v>
      </c>
      <c r="H885">
        <f>Constant2*Display^F885*VLOOKUP(E885,PricePoint_Factors,2)*VLOOKUP(A885,MonthFactors,2)*Trend^B885*EndDec^D885</f>
        <v>791.45114143635169</v>
      </c>
      <c r="I885">
        <f t="shared" si="40"/>
        <v>-11.548858563648309</v>
      </c>
      <c r="J885">
        <f t="shared" si="41"/>
        <v>133.37613412315289</v>
      </c>
    </row>
    <row r="886" spans="1:10" x14ac:dyDescent="0.2">
      <c r="A886" s="4">
        <f t="shared" si="39"/>
        <v>5</v>
      </c>
      <c r="B886" s="4">
        <v>882</v>
      </c>
      <c r="C886" s="5">
        <v>41425</v>
      </c>
      <c r="D886" s="6">
        <v>0</v>
      </c>
      <c r="E886" s="4">
        <v>6.1</v>
      </c>
      <c r="F886" s="4">
        <v>0</v>
      </c>
      <c r="G886" s="4">
        <v>624</v>
      </c>
      <c r="H886">
        <f>Constant2*Display^F886*VLOOKUP(E886,PricePoint_Factors,2)*VLOOKUP(A886,MonthFactors,2)*Trend^B886*EndDec^D886</f>
        <v>623.15686439667274</v>
      </c>
      <c r="I886">
        <f t="shared" si="40"/>
        <v>-0.84313560332725501</v>
      </c>
      <c r="J886">
        <f t="shared" si="41"/>
        <v>0.71087764559801436</v>
      </c>
    </row>
    <row r="887" spans="1:10" x14ac:dyDescent="0.2">
      <c r="A887" s="4">
        <f t="shared" si="39"/>
        <v>6</v>
      </c>
      <c r="B887" s="4">
        <v>883</v>
      </c>
      <c r="C887" s="5">
        <v>41426</v>
      </c>
      <c r="D887" s="6">
        <v>0</v>
      </c>
      <c r="E887" s="4">
        <v>5.95</v>
      </c>
      <c r="F887" s="4">
        <v>0</v>
      </c>
      <c r="G887" s="4">
        <v>789</v>
      </c>
      <c r="H887">
        <f>Constant2*Display^F887*VLOOKUP(E887,PricePoint_Factors,2)*VLOOKUP(A887,MonthFactors,2)*Trend^B887*EndDec^D887</f>
        <v>789.73943104233672</v>
      </c>
      <c r="I887">
        <f t="shared" si="40"/>
        <v>0.73943104233671875</v>
      </c>
      <c r="J887">
        <f t="shared" si="41"/>
        <v>0.54675826637116631</v>
      </c>
    </row>
    <row r="888" spans="1:10" x14ac:dyDescent="0.2">
      <c r="A888" s="4">
        <f t="shared" si="39"/>
        <v>6</v>
      </c>
      <c r="B888" s="4">
        <v>884</v>
      </c>
      <c r="C888" s="5">
        <v>41427</v>
      </c>
      <c r="D888" s="6">
        <v>0</v>
      </c>
      <c r="E888" s="4">
        <v>5.95</v>
      </c>
      <c r="F888" s="4">
        <v>0</v>
      </c>
      <c r="G888" s="4">
        <v>780</v>
      </c>
      <c r="H888">
        <f>Constant2*Display^F888*VLOOKUP(E888,PricePoint_Factors,2)*VLOOKUP(A888,MonthFactors,2)*Trend^B888*EndDec^D888</f>
        <v>789.84852358179853</v>
      </c>
      <c r="I888">
        <f t="shared" si="40"/>
        <v>9.8485235817985313</v>
      </c>
      <c r="J888">
        <f t="shared" si="41"/>
        <v>96.993416741241774</v>
      </c>
    </row>
    <row r="889" spans="1:10" x14ac:dyDescent="0.2">
      <c r="A889" s="4">
        <f t="shared" si="39"/>
        <v>6</v>
      </c>
      <c r="B889" s="4">
        <v>885</v>
      </c>
      <c r="C889" s="5">
        <v>41428</v>
      </c>
      <c r="D889" s="6">
        <v>0</v>
      </c>
      <c r="E889" s="4">
        <v>5.95</v>
      </c>
      <c r="F889" s="4">
        <v>0</v>
      </c>
      <c r="G889" s="4">
        <v>774</v>
      </c>
      <c r="H889">
        <f>Constant2*Display^F889*VLOOKUP(E889,PricePoint_Factors,2)*VLOOKUP(A889,MonthFactors,2)*Trend^B889*EndDec^D889</f>
        <v>789.95763119101855</v>
      </c>
      <c r="I889">
        <f t="shared" si="40"/>
        <v>15.95763119101855</v>
      </c>
      <c r="J889">
        <f t="shared" si="41"/>
        <v>254.6459932285681</v>
      </c>
    </row>
    <row r="890" spans="1:10" x14ac:dyDescent="0.2">
      <c r="A890" s="4">
        <f t="shared" si="39"/>
        <v>6</v>
      </c>
      <c r="B890" s="4">
        <v>886</v>
      </c>
      <c r="C890" s="5">
        <v>41429</v>
      </c>
      <c r="D890" s="6">
        <v>0</v>
      </c>
      <c r="E890" s="4">
        <v>7.52</v>
      </c>
      <c r="F890" s="4">
        <v>0</v>
      </c>
      <c r="G890" s="4">
        <v>452</v>
      </c>
      <c r="H890">
        <f>Constant2*Display^F890*VLOOKUP(E890,PricePoint_Factors,2)*VLOOKUP(A890,MonthFactors,2)*Trend^B890*EndDec^D890</f>
        <v>441.11297947059387</v>
      </c>
      <c r="I890">
        <f t="shared" si="40"/>
        <v>-10.887020529406129</v>
      </c>
      <c r="J890">
        <f t="shared" si="41"/>
        <v>118.52721600771052</v>
      </c>
    </row>
    <row r="891" spans="1:10" x14ac:dyDescent="0.2">
      <c r="A891" s="4">
        <f t="shared" si="39"/>
        <v>6</v>
      </c>
      <c r="B891" s="4">
        <v>887</v>
      </c>
      <c r="C891" s="5">
        <v>41430</v>
      </c>
      <c r="D891" s="6">
        <v>0</v>
      </c>
      <c r="E891" s="4">
        <v>5.95</v>
      </c>
      <c r="F891" s="4">
        <v>0</v>
      </c>
      <c r="G891" s="4">
        <v>768</v>
      </c>
      <c r="H891">
        <f>Constant2*Display^F891*VLOOKUP(E891,PricePoint_Factors,2)*VLOOKUP(A891,MonthFactors,2)*Trend^B891*EndDec^D891</f>
        <v>790.17589162705951</v>
      </c>
      <c r="I891">
        <f t="shared" si="40"/>
        <v>22.175891627059514</v>
      </c>
      <c r="J891">
        <f t="shared" si="41"/>
        <v>491.77016945508825</v>
      </c>
    </row>
    <row r="892" spans="1:10" x14ac:dyDescent="0.2">
      <c r="A892" s="4">
        <f t="shared" si="39"/>
        <v>6</v>
      </c>
      <c r="B892" s="4">
        <v>888</v>
      </c>
      <c r="C892" s="5">
        <v>41431</v>
      </c>
      <c r="D892" s="6">
        <v>0</v>
      </c>
      <c r="E892" s="4">
        <v>6.1</v>
      </c>
      <c r="F892" s="4">
        <v>0</v>
      </c>
      <c r="G892" s="4">
        <v>607</v>
      </c>
      <c r="H892">
        <f>Constant2*Display^F892*VLOOKUP(E892,PricePoint_Factors,2)*VLOOKUP(A892,MonthFactors,2)*Trend^B892*EndDec^D892</f>
        <v>622.15278387814737</v>
      </c>
      <c r="I892">
        <f t="shared" si="40"/>
        <v>15.152783878147375</v>
      </c>
      <c r="J892">
        <f t="shared" si="41"/>
        <v>229.60685925784298</v>
      </c>
    </row>
    <row r="893" spans="1:10" x14ac:dyDescent="0.2">
      <c r="A893" s="4">
        <f t="shared" si="39"/>
        <v>6</v>
      </c>
      <c r="B893" s="4">
        <v>889</v>
      </c>
      <c r="C893" s="5">
        <v>41432</v>
      </c>
      <c r="D893" s="6">
        <v>0</v>
      </c>
      <c r="E893" s="4">
        <v>5.95</v>
      </c>
      <c r="F893" s="4">
        <v>0</v>
      </c>
      <c r="G893" s="4">
        <v>803</v>
      </c>
      <c r="H893">
        <f>Constant2*Display^F893*VLOOKUP(E893,PricePoint_Factors,2)*VLOOKUP(A893,MonthFactors,2)*Trend^B893*EndDec^D893</f>
        <v>790.39421236711746</v>
      </c>
      <c r="I893">
        <f t="shared" si="40"/>
        <v>-12.605787632882539</v>
      </c>
      <c r="J893">
        <f t="shared" si="41"/>
        <v>158.90588184533436</v>
      </c>
    </row>
    <row r="894" spans="1:10" x14ac:dyDescent="0.2">
      <c r="A894" s="4">
        <f t="shared" si="39"/>
        <v>6</v>
      </c>
      <c r="B894" s="4">
        <v>890</v>
      </c>
      <c r="C894" s="5">
        <v>41433</v>
      </c>
      <c r="D894" s="6">
        <v>0</v>
      </c>
      <c r="E894" s="4">
        <v>7.32</v>
      </c>
      <c r="F894" s="4">
        <v>0</v>
      </c>
      <c r="G894" s="4">
        <v>439</v>
      </c>
      <c r="H894">
        <f>Constant2*Display^F894*VLOOKUP(E894,PricePoint_Factors,2)*VLOOKUP(A894,MonthFactors,2)*Trend^B894*EndDec^D894</f>
        <v>451.99421511541681</v>
      </c>
      <c r="I894">
        <f t="shared" si="40"/>
        <v>12.994215115416807</v>
      </c>
      <c r="J894">
        <f t="shared" si="41"/>
        <v>168.84962646572663</v>
      </c>
    </row>
    <row r="895" spans="1:10" x14ac:dyDescent="0.2">
      <c r="A895" s="4">
        <f t="shared" si="39"/>
        <v>6</v>
      </c>
      <c r="B895" s="4">
        <v>891</v>
      </c>
      <c r="C895" s="5">
        <v>41434</v>
      </c>
      <c r="D895" s="6">
        <v>0</v>
      </c>
      <c r="E895" s="4">
        <v>5.95</v>
      </c>
      <c r="F895" s="4">
        <v>0</v>
      </c>
      <c r="G895" s="4">
        <v>813</v>
      </c>
      <c r="H895">
        <f>Constant2*Display^F895*VLOOKUP(E895,PricePoint_Factors,2)*VLOOKUP(A895,MonthFactors,2)*Trend^B895*EndDec^D895</f>
        <v>790.61259342785308</v>
      </c>
      <c r="I895">
        <f t="shared" si="40"/>
        <v>-22.387406572146915</v>
      </c>
      <c r="J895">
        <f t="shared" si="41"/>
        <v>501.19597302660691</v>
      </c>
    </row>
    <row r="896" spans="1:10" x14ac:dyDescent="0.2">
      <c r="A896" s="4">
        <f t="shared" si="39"/>
        <v>6</v>
      </c>
      <c r="B896" s="4">
        <v>892</v>
      </c>
      <c r="C896" s="5">
        <v>41435</v>
      </c>
      <c r="D896" s="6">
        <v>0</v>
      </c>
      <c r="E896" s="4">
        <v>7.32</v>
      </c>
      <c r="F896" s="4">
        <v>0</v>
      </c>
      <c r="G896" s="4">
        <v>439</v>
      </c>
      <c r="H896">
        <f>Constant2*Display^F896*VLOOKUP(E896,PricePoint_Factors,2)*VLOOKUP(A896,MonthFactors,2)*Trend^B896*EndDec^D896</f>
        <v>452.11909833773655</v>
      </c>
      <c r="I896">
        <f t="shared" si="40"/>
        <v>13.119098337736546</v>
      </c>
      <c r="J896">
        <f t="shared" si="41"/>
        <v>172.1107411952018</v>
      </c>
    </row>
    <row r="897" spans="1:10" x14ac:dyDescent="0.2">
      <c r="A897" s="4">
        <f t="shared" si="39"/>
        <v>6</v>
      </c>
      <c r="B897" s="4">
        <v>893</v>
      </c>
      <c r="C897" s="5">
        <v>41436</v>
      </c>
      <c r="D897" s="6">
        <v>0</v>
      </c>
      <c r="E897" s="4">
        <v>6.1</v>
      </c>
      <c r="F897" s="4">
        <v>0</v>
      </c>
      <c r="G897" s="4">
        <v>638</v>
      </c>
      <c r="H897">
        <f>Constant2*Display^F897*VLOOKUP(E897,PricePoint_Factors,2)*VLOOKUP(A897,MonthFactors,2)*Trend^B897*EndDec^D897</f>
        <v>622.58261540505532</v>
      </c>
      <c r="I897">
        <f t="shared" si="40"/>
        <v>-15.417384594944679</v>
      </c>
      <c r="J897">
        <f t="shared" si="41"/>
        <v>237.6957477484375</v>
      </c>
    </row>
    <row r="898" spans="1:10" x14ac:dyDescent="0.2">
      <c r="A898" s="4">
        <f t="shared" si="39"/>
        <v>6</v>
      </c>
      <c r="B898" s="4">
        <v>894</v>
      </c>
      <c r="C898" s="5">
        <v>41437</v>
      </c>
      <c r="D898" s="6">
        <v>0</v>
      </c>
      <c r="E898" s="4">
        <v>5.95</v>
      </c>
      <c r="F898" s="4">
        <v>0</v>
      </c>
      <c r="G898" s="4">
        <v>797</v>
      </c>
      <c r="H898">
        <f>Constant2*Display^F898*VLOOKUP(E898,PricePoint_Factors,2)*VLOOKUP(A898,MonthFactors,2)*Trend^B898*EndDec^D898</f>
        <v>790.94027815668619</v>
      </c>
      <c r="I898">
        <f t="shared" si="40"/>
        <v>-6.0597218433138096</v>
      </c>
      <c r="J898">
        <f t="shared" si="41"/>
        <v>36.720228818334512</v>
      </c>
    </row>
    <row r="899" spans="1:10" x14ac:dyDescent="0.2">
      <c r="A899" s="4">
        <f t="shared" si="39"/>
        <v>6</v>
      </c>
      <c r="B899" s="4">
        <v>895</v>
      </c>
      <c r="C899" s="5">
        <v>41438</v>
      </c>
      <c r="D899" s="6">
        <v>0</v>
      </c>
      <c r="E899" s="4">
        <v>6.98</v>
      </c>
      <c r="F899" s="4">
        <v>0</v>
      </c>
      <c r="G899" s="4">
        <v>612</v>
      </c>
      <c r="H899">
        <f>Constant2*Display^F899*VLOOKUP(E899,PricePoint_Factors,2)*VLOOKUP(A899,MonthFactors,2)*Trend^B899*EndDec^D899</f>
        <v>600.98097145428187</v>
      </c>
      <c r="I899">
        <f t="shared" si="40"/>
        <v>-11.019028545718129</v>
      </c>
      <c r="J899">
        <f t="shared" si="41"/>
        <v>121.41899009135098</v>
      </c>
    </row>
    <row r="900" spans="1:10" x14ac:dyDescent="0.2">
      <c r="A900" s="4">
        <f t="shared" si="39"/>
        <v>6</v>
      </c>
      <c r="B900" s="4">
        <v>896</v>
      </c>
      <c r="C900" s="5">
        <v>41439</v>
      </c>
      <c r="D900" s="6">
        <v>0</v>
      </c>
      <c r="E900" s="4">
        <v>6.1</v>
      </c>
      <c r="F900" s="4">
        <v>0</v>
      </c>
      <c r="G900" s="4">
        <v>629</v>
      </c>
      <c r="H900">
        <f>Constant2*Display^F900*VLOOKUP(E900,PricePoint_Factors,2)*VLOOKUP(A900,MonthFactors,2)*Trend^B900*EndDec^D900</f>
        <v>622.84065684937502</v>
      </c>
      <c r="I900">
        <f t="shared" si="40"/>
        <v>-6.1593431506249772</v>
      </c>
      <c r="J900">
        <f t="shared" si="41"/>
        <v>37.937508047150821</v>
      </c>
    </row>
    <row r="901" spans="1:10" x14ac:dyDescent="0.2">
      <c r="A901" s="4">
        <f t="shared" si="39"/>
        <v>6</v>
      </c>
      <c r="B901" s="4">
        <v>897</v>
      </c>
      <c r="C901" s="5">
        <v>41440</v>
      </c>
      <c r="D901" s="6">
        <v>0</v>
      </c>
      <c r="E901" s="4">
        <v>7.32</v>
      </c>
      <c r="F901" s="4">
        <v>0</v>
      </c>
      <c r="G901" s="4">
        <v>441</v>
      </c>
      <c r="H901">
        <f>Constant2*Display^F901*VLOOKUP(E901,PricePoint_Factors,2)*VLOOKUP(A901,MonthFactors,2)*Trend^B901*EndDec^D901</f>
        <v>452.43145737143152</v>
      </c>
      <c r="I901">
        <f t="shared" si="40"/>
        <v>11.43145737143152</v>
      </c>
      <c r="J901">
        <f t="shared" si="41"/>
        <v>130.67821763485605</v>
      </c>
    </row>
    <row r="902" spans="1:10" x14ac:dyDescent="0.2">
      <c r="A902" s="4">
        <f t="shared" ref="A902:A965" si="42">MONTH(C902)</f>
        <v>6</v>
      </c>
      <c r="B902" s="4">
        <v>898</v>
      </c>
      <c r="C902" s="5">
        <v>41441</v>
      </c>
      <c r="D902" s="6">
        <v>0</v>
      </c>
      <c r="E902" s="4">
        <v>6.98</v>
      </c>
      <c r="F902" s="4">
        <v>1</v>
      </c>
      <c r="G902" s="4">
        <v>649</v>
      </c>
      <c r="H902">
        <f>Constant2*Display^F902*VLOOKUP(E902,PricePoint_Factors,2)*VLOOKUP(A902,MonthFactors,2)*Trend^B902*EndDec^D902</f>
        <v>663.04033115396635</v>
      </c>
      <c r="I902">
        <f t="shared" ref="I902:I965" si="43">H902-G902</f>
        <v>14.040331153966349</v>
      </c>
      <c r="J902">
        <f t="shared" ref="J902:J965" si="44">I902^2</f>
        <v>197.13089891303804</v>
      </c>
    </row>
    <row r="903" spans="1:10" x14ac:dyDescent="0.2">
      <c r="A903" s="4">
        <f t="shared" si="42"/>
        <v>6</v>
      </c>
      <c r="B903" s="4">
        <v>899</v>
      </c>
      <c r="C903" s="5">
        <v>41442</v>
      </c>
      <c r="D903" s="6">
        <v>0</v>
      </c>
      <c r="E903" s="4">
        <v>6.1</v>
      </c>
      <c r="F903" s="4">
        <v>0</v>
      </c>
      <c r="G903" s="4">
        <v>611</v>
      </c>
      <c r="H903">
        <f>Constant2*Display^F903*VLOOKUP(E903,PricePoint_Factors,2)*VLOOKUP(A903,MonthFactors,2)*Trend^B903*EndDec^D903</f>
        <v>623.09880524397772</v>
      </c>
      <c r="I903">
        <f t="shared" si="43"/>
        <v>12.098805243977722</v>
      </c>
      <c r="J903">
        <f t="shared" si="44"/>
        <v>146.38108833170281</v>
      </c>
    </row>
    <row r="904" spans="1:10" x14ac:dyDescent="0.2">
      <c r="A904" s="4">
        <f t="shared" si="42"/>
        <v>6</v>
      </c>
      <c r="B904" s="4">
        <v>900</v>
      </c>
      <c r="C904" s="5">
        <v>41443</v>
      </c>
      <c r="D904" s="6">
        <v>0</v>
      </c>
      <c r="E904" s="4">
        <v>7.12</v>
      </c>
      <c r="F904" s="4">
        <v>0</v>
      </c>
      <c r="G904" s="4">
        <v>451</v>
      </c>
      <c r="H904">
        <f>Constant2*Display^F904*VLOOKUP(E904,PricePoint_Factors,2)*VLOOKUP(A904,MonthFactors,2)*Trend^B904*EndDec^D904</f>
        <v>463.2994855000083</v>
      </c>
      <c r="I904">
        <f t="shared" si="43"/>
        <v>12.299485500008302</v>
      </c>
      <c r="J904">
        <f t="shared" si="44"/>
        <v>151.27734356491447</v>
      </c>
    </row>
    <row r="905" spans="1:10" x14ac:dyDescent="0.2">
      <c r="A905" s="4">
        <f t="shared" si="42"/>
        <v>6</v>
      </c>
      <c r="B905" s="4">
        <v>901</v>
      </c>
      <c r="C905" s="5">
        <v>41444</v>
      </c>
      <c r="D905" s="6">
        <v>0</v>
      </c>
      <c r="E905" s="4">
        <v>5.95</v>
      </c>
      <c r="F905" s="4">
        <v>0</v>
      </c>
      <c r="G905" s="4">
        <v>782</v>
      </c>
      <c r="H905">
        <f>Constant2*Display^F905*VLOOKUP(E905,PricePoint_Factors,2)*VLOOKUP(A905,MonthFactors,2)*Trend^B905*EndDec^D905</f>
        <v>791.70540412518073</v>
      </c>
      <c r="I905">
        <f t="shared" si="43"/>
        <v>9.7054041251807348</v>
      </c>
      <c r="J905">
        <f t="shared" si="44"/>
        <v>94.194869233075224</v>
      </c>
    </row>
    <row r="906" spans="1:10" x14ac:dyDescent="0.2">
      <c r="A906" s="4">
        <f t="shared" si="42"/>
        <v>6</v>
      </c>
      <c r="B906" s="4">
        <v>902</v>
      </c>
      <c r="C906" s="5">
        <v>41445</v>
      </c>
      <c r="D906" s="6">
        <v>0</v>
      </c>
      <c r="E906" s="4">
        <v>6.98</v>
      </c>
      <c r="F906" s="4">
        <v>0</v>
      </c>
      <c r="G906" s="4">
        <v>608</v>
      </c>
      <c r="H906">
        <f>Constant2*Display^F906*VLOOKUP(E906,PricePoint_Factors,2)*VLOOKUP(A906,MonthFactors,2)*Trend^B906*EndDec^D906</f>
        <v>601.56233791206614</v>
      </c>
      <c r="I906">
        <f t="shared" si="43"/>
        <v>-6.4376620879338589</v>
      </c>
      <c r="J906">
        <f t="shared" si="44"/>
        <v>41.443493158420928</v>
      </c>
    </row>
    <row r="907" spans="1:10" x14ac:dyDescent="0.2">
      <c r="A907" s="4">
        <f t="shared" si="42"/>
        <v>6</v>
      </c>
      <c r="B907" s="4">
        <v>903</v>
      </c>
      <c r="C907" s="5">
        <v>41446</v>
      </c>
      <c r="D907" s="6">
        <v>0</v>
      </c>
      <c r="E907" s="4">
        <v>6.1</v>
      </c>
      <c r="F907" s="4">
        <v>0</v>
      </c>
      <c r="G907" s="4">
        <v>635</v>
      </c>
      <c r="H907">
        <f>Constant2*Display^F907*VLOOKUP(E907,PricePoint_Factors,2)*VLOOKUP(A907,MonthFactors,2)*Trend^B907*EndDec^D907</f>
        <v>623.4431695471734</v>
      </c>
      <c r="I907">
        <f t="shared" si="43"/>
        <v>-11.556830452826603</v>
      </c>
      <c r="J907">
        <f t="shared" si="44"/>
        <v>133.56033011538034</v>
      </c>
    </row>
    <row r="908" spans="1:10" x14ac:dyDescent="0.2">
      <c r="A908" s="4">
        <f t="shared" si="42"/>
        <v>6</v>
      </c>
      <c r="B908" s="4">
        <v>904</v>
      </c>
      <c r="C908" s="5">
        <v>41447</v>
      </c>
      <c r="D908" s="6">
        <v>0</v>
      </c>
      <c r="E908" s="4">
        <v>7.52</v>
      </c>
      <c r="F908" s="4">
        <v>1</v>
      </c>
      <c r="G908" s="4">
        <v>472</v>
      </c>
      <c r="H908">
        <f>Constant2*Display^F908*VLOOKUP(E908,PricePoint_Factors,2)*VLOOKUP(A908,MonthFactors,2)*Trend^B908*EndDec^D908</f>
        <v>487.6731937896725</v>
      </c>
      <c r="I908">
        <f t="shared" si="43"/>
        <v>15.673193789672496</v>
      </c>
      <c r="J908">
        <f t="shared" si="44"/>
        <v>245.6490035686285</v>
      </c>
    </row>
    <row r="909" spans="1:10" x14ac:dyDescent="0.2">
      <c r="A909" s="4">
        <f t="shared" si="42"/>
        <v>6</v>
      </c>
      <c r="B909" s="4">
        <v>905</v>
      </c>
      <c r="C909" s="5">
        <v>41448</v>
      </c>
      <c r="D909" s="6">
        <v>0</v>
      </c>
      <c r="E909" s="4">
        <v>5.95</v>
      </c>
      <c r="F909" s="4">
        <v>0</v>
      </c>
      <c r="G909" s="4">
        <v>805</v>
      </c>
      <c r="H909">
        <f>Constant2*Display^F909*VLOOKUP(E909,PricePoint_Factors,2)*VLOOKUP(A909,MonthFactors,2)*Trend^B909*EndDec^D909</f>
        <v>792.14295123253078</v>
      </c>
      <c r="I909">
        <f t="shared" si="43"/>
        <v>-12.857048767469223</v>
      </c>
      <c r="J909">
        <f t="shared" si="44"/>
        <v>165.30370300908186</v>
      </c>
    </row>
    <row r="910" spans="1:10" x14ac:dyDescent="0.2">
      <c r="A910" s="4">
        <f t="shared" si="42"/>
        <v>6</v>
      </c>
      <c r="B910" s="4">
        <v>906</v>
      </c>
      <c r="C910" s="5">
        <v>41449</v>
      </c>
      <c r="D910" s="6">
        <v>0</v>
      </c>
      <c r="E910" s="4">
        <v>7.12</v>
      </c>
      <c r="F910" s="4">
        <v>1</v>
      </c>
      <c r="G910" s="4">
        <v>499</v>
      </c>
      <c r="H910">
        <f>Constant2*Display^F910*VLOOKUP(E910,PricePoint_Factors,2)*VLOOKUP(A910,MonthFactors,2)*Trend^B910*EndDec^D910</f>
        <v>511.35323443721938</v>
      </c>
      <c r="I910">
        <f t="shared" si="43"/>
        <v>12.353234437219385</v>
      </c>
      <c r="J910">
        <f t="shared" si="44"/>
        <v>152.60240106090293</v>
      </c>
    </row>
    <row r="911" spans="1:10" x14ac:dyDescent="0.2">
      <c r="A911" s="4">
        <f t="shared" si="42"/>
        <v>6</v>
      </c>
      <c r="B911" s="4">
        <v>907</v>
      </c>
      <c r="C911" s="5">
        <v>41450</v>
      </c>
      <c r="D911" s="6">
        <v>0</v>
      </c>
      <c r="E911" s="4">
        <v>7.52</v>
      </c>
      <c r="F911" s="4">
        <v>0</v>
      </c>
      <c r="G911" s="4">
        <v>445</v>
      </c>
      <c r="H911">
        <f>Constant2*Display^F911*VLOOKUP(E911,PricePoint_Factors,2)*VLOOKUP(A911,MonthFactors,2)*Trend^B911*EndDec^D911</f>
        <v>442.39436670748404</v>
      </c>
      <c r="I911">
        <f t="shared" si="43"/>
        <v>-2.6056332925159609</v>
      </c>
      <c r="J911">
        <f t="shared" si="44"/>
        <v>6.7893248550675667</v>
      </c>
    </row>
    <row r="912" spans="1:10" x14ac:dyDescent="0.2">
      <c r="A912" s="4">
        <f t="shared" si="42"/>
        <v>6</v>
      </c>
      <c r="B912" s="4">
        <v>908</v>
      </c>
      <c r="C912" s="5">
        <v>41451</v>
      </c>
      <c r="D912" s="6">
        <v>0</v>
      </c>
      <c r="E912" s="4">
        <v>6.98</v>
      </c>
      <c r="F912" s="4">
        <v>0</v>
      </c>
      <c r="G912" s="4">
        <v>589</v>
      </c>
      <c r="H912">
        <f>Constant2*Display^F912*VLOOKUP(E912,PricePoint_Factors,2)*VLOOKUP(A912,MonthFactors,2)*Trend^B912*EndDec^D912</f>
        <v>602.06109961633661</v>
      </c>
      <c r="I912">
        <f t="shared" si="43"/>
        <v>13.061099616336605</v>
      </c>
      <c r="J912">
        <f t="shared" si="44"/>
        <v>170.59232318786823</v>
      </c>
    </row>
    <row r="913" spans="1:10" x14ac:dyDescent="0.2">
      <c r="A913" s="4">
        <f t="shared" si="42"/>
        <v>6</v>
      </c>
      <c r="B913" s="4">
        <v>909</v>
      </c>
      <c r="C913" s="5">
        <v>41452</v>
      </c>
      <c r="D913" s="6">
        <v>0</v>
      </c>
      <c r="E913" s="4">
        <v>5.95</v>
      </c>
      <c r="F913" s="4">
        <v>0</v>
      </c>
      <c r="G913" s="4">
        <v>816</v>
      </c>
      <c r="H913">
        <f>Constant2*Display^F913*VLOOKUP(E913,PricePoint_Factors,2)*VLOOKUP(A913,MonthFactors,2)*Trend^B913*EndDec^D913</f>
        <v>792.58074015643297</v>
      </c>
      <c r="I913">
        <f t="shared" si="43"/>
        <v>-23.419259843567033</v>
      </c>
      <c r="J913">
        <f t="shared" si="44"/>
        <v>548.46173162051139</v>
      </c>
    </row>
    <row r="914" spans="1:10" x14ac:dyDescent="0.2">
      <c r="A914" s="4">
        <f t="shared" si="42"/>
        <v>6</v>
      </c>
      <c r="B914" s="4">
        <v>910</v>
      </c>
      <c r="C914" s="5">
        <v>41453</v>
      </c>
      <c r="D914" s="6">
        <v>0</v>
      </c>
      <c r="E914" s="4">
        <v>7.52</v>
      </c>
      <c r="F914" s="4">
        <v>0</v>
      </c>
      <c r="G914" s="4">
        <v>453</v>
      </c>
      <c r="H914">
        <f>Constant2*Display^F914*VLOOKUP(E914,PricePoint_Factors,2)*VLOOKUP(A914,MonthFactors,2)*Trend^B914*EndDec^D914</f>
        <v>442.57772563611348</v>
      </c>
      <c r="I914">
        <f t="shared" si="43"/>
        <v>-10.422274363886515</v>
      </c>
      <c r="J914">
        <f t="shared" si="44"/>
        <v>108.62380291612607</v>
      </c>
    </row>
    <row r="915" spans="1:10" x14ac:dyDescent="0.2">
      <c r="A915" s="4">
        <f t="shared" si="42"/>
        <v>6</v>
      </c>
      <c r="B915" s="4">
        <v>911</v>
      </c>
      <c r="C915" s="5">
        <v>41454</v>
      </c>
      <c r="D915" s="6">
        <v>0</v>
      </c>
      <c r="E915" s="4">
        <v>6.98</v>
      </c>
      <c r="F915" s="4">
        <v>1</v>
      </c>
      <c r="G915" s="4">
        <v>646</v>
      </c>
      <c r="H915">
        <f>Constant2*Display^F915*VLOOKUP(E915,PricePoint_Factors,2)*VLOOKUP(A915,MonthFactors,2)*Trend^B915*EndDec^D915</f>
        <v>664.23199706066578</v>
      </c>
      <c r="I915">
        <f t="shared" si="43"/>
        <v>18.231997060665776</v>
      </c>
      <c r="J915">
        <f t="shared" si="44"/>
        <v>332.40571682012552</v>
      </c>
    </row>
    <row r="916" spans="1:10" x14ac:dyDescent="0.2">
      <c r="A916" s="4">
        <f t="shared" si="42"/>
        <v>6</v>
      </c>
      <c r="B916" s="4">
        <v>912</v>
      </c>
      <c r="C916" s="5">
        <v>41455</v>
      </c>
      <c r="D916" s="6">
        <v>0</v>
      </c>
      <c r="E916" s="4">
        <v>7.52</v>
      </c>
      <c r="F916" s="4">
        <v>0</v>
      </c>
      <c r="G916" s="4">
        <v>435</v>
      </c>
      <c r="H916">
        <f>Constant2*Display^F916*VLOOKUP(E916,PricePoint_Factors,2)*VLOOKUP(A916,MonthFactors,2)*Trend^B916*EndDec^D916</f>
        <v>442.7000071402922</v>
      </c>
      <c r="I916">
        <f t="shared" si="43"/>
        <v>7.7000071402922003</v>
      </c>
      <c r="J916">
        <f t="shared" si="44"/>
        <v>59.290109960550872</v>
      </c>
    </row>
    <row r="917" spans="1:10" x14ac:dyDescent="0.2">
      <c r="A917" s="4">
        <f t="shared" si="42"/>
        <v>7</v>
      </c>
      <c r="B917" s="4">
        <v>913</v>
      </c>
      <c r="C917" s="5">
        <v>41456</v>
      </c>
      <c r="D917" s="6">
        <v>0</v>
      </c>
      <c r="E917" s="4">
        <v>6.2</v>
      </c>
      <c r="F917" s="4">
        <v>0</v>
      </c>
      <c r="G917" s="4">
        <v>596</v>
      </c>
      <c r="H917">
        <f>Constant2*Display^F917*VLOOKUP(E917,PricePoint_Factors,2)*VLOOKUP(A917,MonthFactors,2)*Trend^B917*EndDec^D917</f>
        <v>612.34170263595263</v>
      </c>
      <c r="I917">
        <f t="shared" si="43"/>
        <v>16.341702635952629</v>
      </c>
      <c r="J917">
        <f t="shared" si="44"/>
        <v>267.0512450419011</v>
      </c>
    </row>
    <row r="918" spans="1:10" x14ac:dyDescent="0.2">
      <c r="A918" s="4">
        <f t="shared" si="42"/>
        <v>7</v>
      </c>
      <c r="B918" s="4">
        <v>914</v>
      </c>
      <c r="C918" s="5">
        <v>41457</v>
      </c>
      <c r="D918" s="6">
        <v>0</v>
      </c>
      <c r="E918" s="4">
        <v>6.98</v>
      </c>
      <c r="F918" s="4">
        <v>0</v>
      </c>
      <c r="G918" s="4">
        <v>588</v>
      </c>
      <c r="H918">
        <f>Constant2*Display^F918*VLOOKUP(E918,PricePoint_Factors,2)*VLOOKUP(A918,MonthFactors,2)*Trend^B918*EndDec^D918</f>
        <v>603.17270335445289</v>
      </c>
      <c r="I918">
        <f t="shared" si="43"/>
        <v>15.172703354452892</v>
      </c>
      <c r="J918">
        <f t="shared" si="44"/>
        <v>230.21092708222605</v>
      </c>
    </row>
    <row r="919" spans="1:10" x14ac:dyDescent="0.2">
      <c r="A919" s="4">
        <f t="shared" si="42"/>
        <v>7</v>
      </c>
      <c r="B919" s="4">
        <v>915</v>
      </c>
      <c r="C919" s="5">
        <v>41458</v>
      </c>
      <c r="D919" s="6">
        <v>0</v>
      </c>
      <c r="E919" s="4">
        <v>6.1</v>
      </c>
      <c r="F919" s="4">
        <v>1</v>
      </c>
      <c r="G919" s="4">
        <v>693</v>
      </c>
      <c r="H919">
        <f>Constant2*Display^F919*VLOOKUP(E919,PricePoint_Factors,2)*VLOOKUP(A919,MonthFactors,2)*Trend^B919*EndDec^D919</f>
        <v>689.37760733414746</v>
      </c>
      <c r="I919">
        <f t="shared" si="43"/>
        <v>-3.6223926658525443</v>
      </c>
      <c r="J919">
        <f t="shared" si="44"/>
        <v>13.121728625622302</v>
      </c>
    </row>
    <row r="920" spans="1:10" x14ac:dyDescent="0.2">
      <c r="A920" s="4">
        <f t="shared" si="42"/>
        <v>7</v>
      </c>
      <c r="B920" s="4">
        <v>916</v>
      </c>
      <c r="C920" s="5">
        <v>41459</v>
      </c>
      <c r="D920" s="6">
        <v>0</v>
      </c>
      <c r="E920" s="4">
        <v>6.1</v>
      </c>
      <c r="F920" s="4">
        <v>0</v>
      </c>
      <c r="G920" s="4">
        <v>613</v>
      </c>
      <c r="H920">
        <f>Constant2*Display^F920*VLOOKUP(E920,PricePoint_Factors,2)*VLOOKUP(A920,MonthFactors,2)*Trend^B920*EndDec^D920</f>
        <v>625.19846071164397</v>
      </c>
      <c r="I920">
        <f t="shared" si="43"/>
        <v>12.198460711643975</v>
      </c>
      <c r="J920">
        <f t="shared" si="44"/>
        <v>148.80244373352161</v>
      </c>
    </row>
    <row r="921" spans="1:10" x14ac:dyDescent="0.2">
      <c r="A921" s="4">
        <f t="shared" si="42"/>
        <v>7</v>
      </c>
      <c r="B921" s="4">
        <v>917</v>
      </c>
      <c r="C921" s="5">
        <v>41460</v>
      </c>
      <c r="D921" s="6">
        <v>0</v>
      </c>
      <c r="E921" s="4">
        <v>7.52</v>
      </c>
      <c r="F921" s="4">
        <v>0</v>
      </c>
      <c r="G921" s="4">
        <v>435</v>
      </c>
      <c r="H921">
        <f>Constant2*Display^F921*VLOOKUP(E921,PricePoint_Factors,2)*VLOOKUP(A921,MonthFactors,2)*Trend^B921*EndDec^D921</f>
        <v>443.45611977304554</v>
      </c>
      <c r="I921">
        <f t="shared" si="43"/>
        <v>8.4561197730455433</v>
      </c>
      <c r="J921">
        <f t="shared" si="44"/>
        <v>71.50596161609181</v>
      </c>
    </row>
    <row r="922" spans="1:10" x14ac:dyDescent="0.2">
      <c r="A922" s="4">
        <f t="shared" si="42"/>
        <v>7</v>
      </c>
      <c r="B922" s="4">
        <v>918</v>
      </c>
      <c r="C922" s="5">
        <v>41461</v>
      </c>
      <c r="D922" s="6">
        <v>0</v>
      </c>
      <c r="E922" s="4">
        <v>7.32</v>
      </c>
      <c r="F922" s="4">
        <v>1</v>
      </c>
      <c r="G922" s="4">
        <v>508</v>
      </c>
      <c r="H922">
        <f>Constant2*Display^F922*VLOOKUP(E922,PricePoint_Factors,2)*VLOOKUP(A922,MonthFactors,2)*Trend^B922*EndDec^D922</f>
        <v>500.90225664209623</v>
      </c>
      <c r="I922">
        <f t="shared" si="43"/>
        <v>-7.0977433579037665</v>
      </c>
      <c r="J922">
        <f t="shared" si="44"/>
        <v>50.377960774667038</v>
      </c>
    </row>
    <row r="923" spans="1:10" x14ac:dyDescent="0.2">
      <c r="A923" s="4">
        <f t="shared" si="42"/>
        <v>7</v>
      </c>
      <c r="B923" s="4">
        <v>919</v>
      </c>
      <c r="C923" s="5">
        <v>41462</v>
      </c>
      <c r="D923" s="6">
        <v>0</v>
      </c>
      <c r="E923" s="4">
        <v>6.2</v>
      </c>
      <c r="F923" s="4">
        <v>1</v>
      </c>
      <c r="G923" s="4">
        <v>689</v>
      </c>
      <c r="H923">
        <f>Constant2*Display^F923*VLOOKUP(E923,PricePoint_Factors,2)*VLOOKUP(A923,MonthFactors,2)*Trend^B923*EndDec^D923</f>
        <v>675.85421530471967</v>
      </c>
      <c r="I923">
        <f t="shared" si="43"/>
        <v>-13.145784695280327</v>
      </c>
      <c r="J923">
        <f t="shared" si="44"/>
        <v>172.81165525466648</v>
      </c>
    </row>
    <row r="924" spans="1:10" x14ac:dyDescent="0.2">
      <c r="A924" s="4">
        <f t="shared" si="42"/>
        <v>7</v>
      </c>
      <c r="B924" s="4">
        <v>920</v>
      </c>
      <c r="C924" s="5">
        <v>41463</v>
      </c>
      <c r="D924" s="6">
        <v>0</v>
      </c>
      <c r="E924" s="4">
        <v>7.12</v>
      </c>
      <c r="F924" s="4">
        <v>0</v>
      </c>
      <c r="G924" s="4">
        <v>461</v>
      </c>
      <c r="H924">
        <f>Constant2*Display^F924*VLOOKUP(E924,PricePoint_Factors,2)*VLOOKUP(A924,MonthFactors,2)*Trend^B924*EndDec^D924</f>
        <v>465.05333586974001</v>
      </c>
      <c r="I924">
        <f t="shared" si="43"/>
        <v>4.0533358697400104</v>
      </c>
      <c r="J924">
        <f t="shared" si="44"/>
        <v>16.429531672921005</v>
      </c>
    </row>
    <row r="925" spans="1:10" x14ac:dyDescent="0.2">
      <c r="A925" s="4">
        <f t="shared" si="42"/>
        <v>7</v>
      </c>
      <c r="B925" s="4">
        <v>921</v>
      </c>
      <c r="C925" s="5">
        <v>41464</v>
      </c>
      <c r="D925" s="6">
        <v>0</v>
      </c>
      <c r="E925" s="4">
        <v>5.95</v>
      </c>
      <c r="F925" s="4">
        <v>1</v>
      </c>
      <c r="G925" s="4">
        <v>880</v>
      </c>
      <c r="H925">
        <f>Constant2*Display^F925*VLOOKUP(E925,PricePoint_Factors,2)*VLOOKUP(A925,MonthFactors,2)*Trend^B925*EndDec^D925</f>
        <v>876.40292003684647</v>
      </c>
      <c r="I925">
        <f t="shared" si="43"/>
        <v>-3.5970799631535328</v>
      </c>
      <c r="J925">
        <f t="shared" si="44"/>
        <v>12.938984261320622</v>
      </c>
    </row>
    <row r="926" spans="1:10" x14ac:dyDescent="0.2">
      <c r="A926" s="4">
        <f t="shared" si="42"/>
        <v>7</v>
      </c>
      <c r="B926" s="4">
        <v>922</v>
      </c>
      <c r="C926" s="5">
        <v>41465</v>
      </c>
      <c r="D926" s="6">
        <v>0</v>
      </c>
      <c r="E926" s="4">
        <v>6.1</v>
      </c>
      <c r="F926" s="4">
        <v>0</v>
      </c>
      <c r="G926" s="4">
        <v>611</v>
      </c>
      <c r="H926">
        <f>Constant2*Display^F926*VLOOKUP(E926,PricePoint_Factors,2)*VLOOKUP(A926,MonthFactors,2)*Trend^B926*EndDec^D926</f>
        <v>625.71681937560902</v>
      </c>
      <c r="I926">
        <f t="shared" si="43"/>
        <v>14.71681937560902</v>
      </c>
      <c r="J926">
        <f t="shared" si="44"/>
        <v>216.58477253430107</v>
      </c>
    </row>
    <row r="927" spans="1:10" x14ac:dyDescent="0.2">
      <c r="A927" s="4">
        <f t="shared" si="42"/>
        <v>7</v>
      </c>
      <c r="B927" s="4">
        <v>923</v>
      </c>
      <c r="C927" s="5">
        <v>41466</v>
      </c>
      <c r="D927" s="6">
        <v>0</v>
      </c>
      <c r="E927" s="4">
        <v>5.95</v>
      </c>
      <c r="F927" s="4">
        <v>0</v>
      </c>
      <c r="G927" s="4">
        <v>776</v>
      </c>
      <c r="H927">
        <f>Constant2*Display^F927*VLOOKUP(E927,PricePoint_Factors,2)*VLOOKUP(A927,MonthFactors,2)*Trend^B927*EndDec^D927</f>
        <v>794.92202788584757</v>
      </c>
      <c r="I927">
        <f t="shared" si="43"/>
        <v>18.922027885847569</v>
      </c>
      <c r="J927">
        <f t="shared" si="44"/>
        <v>358.04313931279302</v>
      </c>
    </row>
    <row r="928" spans="1:10" x14ac:dyDescent="0.2">
      <c r="A928" s="4">
        <f t="shared" si="42"/>
        <v>7</v>
      </c>
      <c r="B928" s="4">
        <v>924</v>
      </c>
      <c r="C928" s="5">
        <v>41467</v>
      </c>
      <c r="D928" s="6">
        <v>0</v>
      </c>
      <c r="E928" s="4">
        <v>6.2</v>
      </c>
      <c r="F928" s="4">
        <v>0</v>
      </c>
      <c r="G928" s="4">
        <v>596</v>
      </c>
      <c r="H928">
        <f>Constant2*Display^F928*VLOOKUP(E928,PricePoint_Factors,2)*VLOOKUP(A928,MonthFactors,2)*Trend^B928*EndDec^D928</f>
        <v>613.27280565259684</v>
      </c>
      <c r="I928">
        <f t="shared" si="43"/>
        <v>17.272805652596844</v>
      </c>
      <c r="J928">
        <f t="shared" si="44"/>
        <v>298.34981511238146</v>
      </c>
    </row>
    <row r="929" spans="1:10" x14ac:dyDescent="0.2">
      <c r="A929" s="4">
        <f t="shared" si="42"/>
        <v>7</v>
      </c>
      <c r="B929" s="4">
        <v>925</v>
      </c>
      <c r="C929" s="5">
        <v>41468</v>
      </c>
      <c r="D929" s="6">
        <v>0</v>
      </c>
      <c r="E929" s="4">
        <v>6.2</v>
      </c>
      <c r="F929" s="4">
        <v>0</v>
      </c>
      <c r="G929" s="4">
        <v>625</v>
      </c>
      <c r="H929">
        <f>Constant2*Display^F929*VLOOKUP(E929,PricePoint_Factors,2)*VLOOKUP(A929,MonthFactors,2)*Trend^B929*EndDec^D929</f>
        <v>613.35752155397097</v>
      </c>
      <c r="I929">
        <f t="shared" si="43"/>
        <v>-11.642478446029031</v>
      </c>
      <c r="J929">
        <f t="shared" si="44"/>
        <v>135.54730436625056</v>
      </c>
    </row>
    <row r="930" spans="1:10" x14ac:dyDescent="0.2">
      <c r="A930" s="4">
        <f t="shared" si="42"/>
        <v>7</v>
      </c>
      <c r="B930" s="4">
        <v>926</v>
      </c>
      <c r="C930" s="5">
        <v>41469</v>
      </c>
      <c r="D930" s="6">
        <v>0</v>
      </c>
      <c r="E930" s="4">
        <v>6.1</v>
      </c>
      <c r="F930" s="4">
        <v>0</v>
      </c>
      <c r="G930" s="4">
        <v>624</v>
      </c>
      <c r="H930">
        <f>Constant2*Display^F930*VLOOKUP(E930,PricePoint_Factors,2)*VLOOKUP(A930,MonthFactors,2)*Trend^B930*EndDec^D930</f>
        <v>626.06263056107218</v>
      </c>
      <c r="I930">
        <f t="shared" si="43"/>
        <v>2.0626305610721829</v>
      </c>
      <c r="J930">
        <f t="shared" si="44"/>
        <v>4.2544448314689483</v>
      </c>
    </row>
    <row r="931" spans="1:10" x14ac:dyDescent="0.2">
      <c r="A931" s="4">
        <f t="shared" si="42"/>
        <v>7</v>
      </c>
      <c r="B931" s="4">
        <v>927</v>
      </c>
      <c r="C931" s="5">
        <v>41470</v>
      </c>
      <c r="D931" s="6">
        <v>0</v>
      </c>
      <c r="E931" s="4">
        <v>7.12</v>
      </c>
      <c r="F931" s="4">
        <v>0</v>
      </c>
      <c r="G931" s="4">
        <v>460</v>
      </c>
      <c r="H931">
        <f>Constant2*Display^F931*VLOOKUP(E931,PricePoint_Factors,2)*VLOOKUP(A931,MonthFactors,2)*Trend^B931*EndDec^D931</f>
        <v>465.50321102951568</v>
      </c>
      <c r="I931">
        <f t="shared" si="43"/>
        <v>5.5032110295156826</v>
      </c>
      <c r="J931">
        <f t="shared" si="44"/>
        <v>30.285331635383059</v>
      </c>
    </row>
    <row r="932" spans="1:10" x14ac:dyDescent="0.2">
      <c r="A932" s="4">
        <f t="shared" si="42"/>
        <v>7</v>
      </c>
      <c r="B932" s="4">
        <v>928</v>
      </c>
      <c r="C932" s="5">
        <v>41471</v>
      </c>
      <c r="D932" s="6">
        <v>0</v>
      </c>
      <c r="E932" s="4">
        <v>5.95</v>
      </c>
      <c r="F932" s="4">
        <v>0</v>
      </c>
      <c r="G932" s="4">
        <v>786</v>
      </c>
      <c r="H932">
        <f>Constant2*Display^F932*VLOOKUP(E932,PricePoint_Factors,2)*VLOOKUP(A932,MonthFactors,2)*Trend^B932*EndDec^D932</f>
        <v>795.47122184249758</v>
      </c>
      <c r="I932">
        <f t="shared" si="43"/>
        <v>9.4712218424975845</v>
      </c>
      <c r="J932">
        <f t="shared" si="44"/>
        <v>89.704043189803343</v>
      </c>
    </row>
    <row r="933" spans="1:10" x14ac:dyDescent="0.2">
      <c r="A933" s="4">
        <f t="shared" si="42"/>
        <v>7</v>
      </c>
      <c r="B933" s="4">
        <v>929</v>
      </c>
      <c r="C933" s="5">
        <v>41472</v>
      </c>
      <c r="D933" s="6">
        <v>0</v>
      </c>
      <c r="E933" s="4">
        <v>6.2</v>
      </c>
      <c r="F933" s="4">
        <v>0</v>
      </c>
      <c r="G933" s="4">
        <v>620</v>
      </c>
      <c r="H933">
        <f>Constant2*Display^F933*VLOOKUP(E933,PricePoint_Factors,2)*VLOOKUP(A933,MonthFactors,2)*Trend^B933*EndDec^D933</f>
        <v>613.69650219996515</v>
      </c>
      <c r="I933">
        <f t="shared" si="43"/>
        <v>-6.3034978000348474</v>
      </c>
      <c r="J933">
        <f t="shared" si="44"/>
        <v>39.73408451504416</v>
      </c>
    </row>
    <row r="934" spans="1:10" x14ac:dyDescent="0.2">
      <c r="A934" s="4">
        <f t="shared" si="42"/>
        <v>7</v>
      </c>
      <c r="B934" s="4">
        <v>930</v>
      </c>
      <c r="C934" s="5">
        <v>41473</v>
      </c>
      <c r="D934" s="6">
        <v>0</v>
      </c>
      <c r="E934" s="4">
        <v>7.12</v>
      </c>
      <c r="F934" s="4">
        <v>0</v>
      </c>
      <c r="G934" s="4">
        <v>456</v>
      </c>
      <c r="H934">
        <f>Constant2*Display^F934*VLOOKUP(E934,PricePoint_Factors,2)*VLOOKUP(A934,MonthFactors,2)*Trend^B934*EndDec^D934</f>
        <v>465.69614786703301</v>
      </c>
      <c r="I934">
        <f t="shared" si="43"/>
        <v>9.6961478670330052</v>
      </c>
      <c r="J934">
        <f t="shared" si="44"/>
        <v>94.015283459368703</v>
      </c>
    </row>
    <row r="935" spans="1:10" x14ac:dyDescent="0.2">
      <c r="A935" s="4">
        <f t="shared" si="42"/>
        <v>7</v>
      </c>
      <c r="B935" s="4">
        <v>931</v>
      </c>
      <c r="C935" s="5">
        <v>41474</v>
      </c>
      <c r="D935" s="6">
        <v>0</v>
      </c>
      <c r="E935" s="4">
        <v>6.98</v>
      </c>
      <c r="F935" s="4">
        <v>0</v>
      </c>
      <c r="G935" s="4">
        <v>601</v>
      </c>
      <c r="H935">
        <f>Constant2*Display^F935*VLOOKUP(E935,PricePoint_Factors,2)*VLOOKUP(A935,MonthFactors,2)*Trend^B935*EndDec^D935</f>
        <v>604.59072165001044</v>
      </c>
      <c r="I935">
        <f t="shared" si="43"/>
        <v>3.5907216500104369</v>
      </c>
      <c r="J935">
        <f t="shared" si="44"/>
        <v>12.893281967853675</v>
      </c>
    </row>
    <row r="936" spans="1:10" x14ac:dyDescent="0.2">
      <c r="A936" s="4">
        <f t="shared" si="42"/>
        <v>7</v>
      </c>
      <c r="B936" s="4">
        <v>932</v>
      </c>
      <c r="C936" s="5">
        <v>41475</v>
      </c>
      <c r="D936" s="6">
        <v>0</v>
      </c>
      <c r="E936" s="4">
        <v>7.52</v>
      </c>
      <c r="F936" s="4">
        <v>0</v>
      </c>
      <c r="G936" s="4">
        <v>446</v>
      </c>
      <c r="H936">
        <f>Constant2*Display^F936*VLOOKUP(E936,PricePoint_Factors,2)*VLOOKUP(A936,MonthFactors,2)*Trend^B936*EndDec^D936</f>
        <v>444.37587684337473</v>
      </c>
      <c r="I936">
        <f t="shared" si="43"/>
        <v>-1.6241231566252736</v>
      </c>
      <c r="J936">
        <f t="shared" si="44"/>
        <v>2.6377760278864431</v>
      </c>
    </row>
    <row r="937" spans="1:10" x14ac:dyDescent="0.2">
      <c r="A937" s="4">
        <f t="shared" si="42"/>
        <v>7</v>
      </c>
      <c r="B937" s="4">
        <v>933</v>
      </c>
      <c r="C937" s="5">
        <v>41476</v>
      </c>
      <c r="D937" s="6">
        <v>0</v>
      </c>
      <c r="E937" s="4">
        <v>6.98</v>
      </c>
      <c r="F937" s="4">
        <v>0</v>
      </c>
      <c r="G937" s="4">
        <v>619</v>
      </c>
      <c r="H937">
        <f>Constant2*Display^F937*VLOOKUP(E937,PricePoint_Factors,2)*VLOOKUP(A937,MonthFactors,2)*Trend^B937*EndDec^D937</f>
        <v>604.75776634876831</v>
      </c>
      <c r="I937">
        <f t="shared" si="43"/>
        <v>-14.242233651231686</v>
      </c>
      <c r="J937">
        <f t="shared" si="44"/>
        <v>202.84121937627626</v>
      </c>
    </row>
    <row r="938" spans="1:10" x14ac:dyDescent="0.2">
      <c r="A938" s="4">
        <f t="shared" si="42"/>
        <v>7</v>
      </c>
      <c r="B938" s="4">
        <v>934</v>
      </c>
      <c r="C938" s="5">
        <v>41477</v>
      </c>
      <c r="D938" s="6">
        <v>0</v>
      </c>
      <c r="E938" s="4">
        <v>5.95</v>
      </c>
      <c r="F938" s="4">
        <v>0</v>
      </c>
      <c r="G938" s="4">
        <v>779</v>
      </c>
      <c r="H938">
        <f>Constant2*Display^F938*VLOOKUP(E938,PricePoint_Factors,2)*VLOOKUP(A938,MonthFactors,2)*Trend^B938*EndDec^D938</f>
        <v>796.13075545572417</v>
      </c>
      <c r="I938">
        <f t="shared" si="43"/>
        <v>17.13075545572417</v>
      </c>
      <c r="J938">
        <f t="shared" si="44"/>
        <v>293.46278248382345</v>
      </c>
    </row>
    <row r="939" spans="1:10" x14ac:dyDescent="0.2">
      <c r="A939" s="4">
        <f t="shared" si="42"/>
        <v>7</v>
      </c>
      <c r="B939" s="4">
        <v>935</v>
      </c>
      <c r="C939" s="5">
        <v>41478</v>
      </c>
      <c r="D939" s="6">
        <v>0</v>
      </c>
      <c r="E939" s="4">
        <v>6.1</v>
      </c>
      <c r="F939" s="4">
        <v>1</v>
      </c>
      <c r="G939" s="4">
        <v>682</v>
      </c>
      <c r="H939">
        <f>Constant2*Display^F939*VLOOKUP(E939,PricePoint_Factors,2)*VLOOKUP(A939,MonthFactors,2)*Trend^B939*EndDec^D939</f>
        <v>691.28468518489956</v>
      </c>
      <c r="I939">
        <f t="shared" si="43"/>
        <v>9.2846851848995584</v>
      </c>
      <c r="J939">
        <f t="shared" si="44"/>
        <v>86.205378982693347</v>
      </c>
    </row>
    <row r="940" spans="1:10" x14ac:dyDescent="0.2">
      <c r="A940" s="4">
        <f t="shared" si="42"/>
        <v>7</v>
      </c>
      <c r="B940" s="4">
        <v>936</v>
      </c>
      <c r="C940" s="5">
        <v>41479</v>
      </c>
      <c r="D940" s="6">
        <v>0</v>
      </c>
      <c r="E940" s="4">
        <v>6.98</v>
      </c>
      <c r="F940" s="4">
        <v>0</v>
      </c>
      <c r="G940" s="4">
        <v>602</v>
      </c>
      <c r="H940">
        <f>Constant2*Display^F940*VLOOKUP(E940,PricePoint_Factors,2)*VLOOKUP(A940,MonthFactors,2)*Trend^B940*EndDec^D940</f>
        <v>605.0084199385584</v>
      </c>
      <c r="I940">
        <f t="shared" si="43"/>
        <v>3.0084199385584043</v>
      </c>
      <c r="J940">
        <f t="shared" si="44"/>
        <v>9.0505905267157534</v>
      </c>
    </row>
    <row r="941" spans="1:10" x14ac:dyDescent="0.2">
      <c r="A941" s="4">
        <f t="shared" si="42"/>
        <v>7</v>
      </c>
      <c r="B941" s="4">
        <v>937</v>
      </c>
      <c r="C941" s="5">
        <v>41480</v>
      </c>
      <c r="D941" s="6">
        <v>0</v>
      </c>
      <c r="E941" s="4">
        <v>5.95</v>
      </c>
      <c r="F941" s="4">
        <v>0</v>
      </c>
      <c r="G941" s="4">
        <v>803</v>
      </c>
      <c r="H941">
        <f>Constant2*Display^F941*VLOOKUP(E941,PricePoint_Factors,2)*VLOOKUP(A941,MonthFactors,2)*Trend^B941*EndDec^D941</f>
        <v>796.46072729387367</v>
      </c>
      <c r="I941">
        <f t="shared" si="43"/>
        <v>-6.5392727061263258</v>
      </c>
      <c r="J941">
        <f t="shared" si="44"/>
        <v>42.762087525088724</v>
      </c>
    </row>
    <row r="942" spans="1:10" x14ac:dyDescent="0.2">
      <c r="A942" s="4">
        <f t="shared" si="42"/>
        <v>7</v>
      </c>
      <c r="B942" s="4">
        <v>938</v>
      </c>
      <c r="C942" s="5">
        <v>41481</v>
      </c>
      <c r="D942" s="6">
        <v>0</v>
      </c>
      <c r="E942" s="4">
        <v>7.52</v>
      </c>
      <c r="F942" s="4">
        <v>1</v>
      </c>
      <c r="G942" s="4">
        <v>478</v>
      </c>
      <c r="H942">
        <f>Constant2*Display^F942*VLOOKUP(E942,PricePoint_Factors,2)*VLOOKUP(A942,MonthFactors,2)*Trend^B942*EndDec^D942</f>
        <v>490.46685576284983</v>
      </c>
      <c r="I942">
        <f t="shared" si="43"/>
        <v>12.466855762849832</v>
      </c>
      <c r="J942">
        <f t="shared" si="44"/>
        <v>155.42249261170207</v>
      </c>
    </row>
    <row r="943" spans="1:10" x14ac:dyDescent="0.2">
      <c r="A943" s="4">
        <f t="shared" si="42"/>
        <v>7</v>
      </c>
      <c r="B943" s="4">
        <v>939</v>
      </c>
      <c r="C943" s="5">
        <v>41482</v>
      </c>
      <c r="D943" s="6">
        <v>0</v>
      </c>
      <c r="E943" s="4">
        <v>7.32</v>
      </c>
      <c r="F943" s="4">
        <v>0</v>
      </c>
      <c r="G943" s="4">
        <v>463</v>
      </c>
      <c r="H943">
        <f>Constant2*Display^F943*VLOOKUP(E943,PricePoint_Factors,2)*VLOOKUP(A943,MonthFactors,2)*Trend^B943*EndDec^D943</f>
        <v>455.52632411299544</v>
      </c>
      <c r="I943">
        <f t="shared" si="43"/>
        <v>-7.4736758870045605</v>
      </c>
      <c r="J943">
        <f t="shared" si="44"/>
        <v>55.855831263993402</v>
      </c>
    </row>
    <row r="944" spans="1:10" x14ac:dyDescent="0.2">
      <c r="A944" s="4">
        <f t="shared" si="42"/>
        <v>7</v>
      </c>
      <c r="B944" s="4">
        <v>940</v>
      </c>
      <c r="C944" s="5">
        <v>41483</v>
      </c>
      <c r="D944" s="6">
        <v>0</v>
      </c>
      <c r="E944" s="4">
        <v>7.52</v>
      </c>
      <c r="F944" s="4">
        <v>0</v>
      </c>
      <c r="G944" s="4">
        <v>450</v>
      </c>
      <c r="H944">
        <f>Constant2*Display^F944*VLOOKUP(E944,PricePoint_Factors,2)*VLOOKUP(A944,MonthFactors,2)*Trend^B944*EndDec^D944</f>
        <v>444.86719370744248</v>
      </c>
      <c r="I944">
        <f t="shared" si="43"/>
        <v>-5.1328062925575182</v>
      </c>
      <c r="J944">
        <f t="shared" si="44"/>
        <v>26.345700436918055</v>
      </c>
    </row>
    <row r="945" spans="1:10" x14ac:dyDescent="0.2">
      <c r="A945" s="4">
        <f t="shared" si="42"/>
        <v>7</v>
      </c>
      <c r="B945" s="4">
        <v>941</v>
      </c>
      <c r="C945" s="5">
        <v>41484</v>
      </c>
      <c r="D945" s="6">
        <v>0</v>
      </c>
      <c r="E945" s="4">
        <v>6.1</v>
      </c>
      <c r="F945" s="4">
        <v>0</v>
      </c>
      <c r="G945" s="4">
        <v>640</v>
      </c>
      <c r="H945">
        <f>Constant2*Display^F945*VLOOKUP(E945,PricePoint_Factors,2)*VLOOKUP(A945,MonthFactors,2)*Trend^B945*EndDec^D945</f>
        <v>627.36112550849157</v>
      </c>
      <c r="I945">
        <f t="shared" si="43"/>
        <v>-12.638874491508432</v>
      </c>
      <c r="J945">
        <f t="shared" si="44"/>
        <v>159.74114841210252</v>
      </c>
    </row>
    <row r="946" spans="1:10" x14ac:dyDescent="0.2">
      <c r="A946" s="4">
        <f t="shared" si="42"/>
        <v>7</v>
      </c>
      <c r="B946" s="4">
        <v>942</v>
      </c>
      <c r="C946" s="5">
        <v>41485</v>
      </c>
      <c r="D946" s="6">
        <v>0</v>
      </c>
      <c r="E946" s="4">
        <v>7.32</v>
      </c>
      <c r="F946" s="4">
        <v>0</v>
      </c>
      <c r="G946" s="4">
        <v>459</v>
      </c>
      <c r="H946">
        <f>Constant2*Display^F946*VLOOKUP(E946,PricePoint_Factors,2)*VLOOKUP(A946,MonthFactors,2)*Trend^B946*EndDec^D946</f>
        <v>455.71512583615811</v>
      </c>
      <c r="I946">
        <f t="shared" si="43"/>
        <v>-3.2848741638418915</v>
      </c>
      <c r="J946">
        <f t="shared" si="44"/>
        <v>10.790398272275965</v>
      </c>
    </row>
    <row r="947" spans="1:10" x14ac:dyDescent="0.2">
      <c r="A947" s="4">
        <f t="shared" si="42"/>
        <v>7</v>
      </c>
      <c r="B947" s="4">
        <v>943</v>
      </c>
      <c r="C947" s="5">
        <v>41486</v>
      </c>
      <c r="D947" s="6">
        <v>0</v>
      </c>
      <c r="E947" s="4">
        <v>7.12</v>
      </c>
      <c r="F947" s="4">
        <v>0</v>
      </c>
      <c r="G947" s="4">
        <v>466</v>
      </c>
      <c r="H947">
        <f>Constant2*Display^F947*VLOOKUP(E947,PricePoint_Factors,2)*VLOOKUP(A947,MonthFactors,2)*Trend^B947*EndDec^D947</f>
        <v>466.5331319782839</v>
      </c>
      <c r="I947">
        <f t="shared" si="43"/>
        <v>0.53313197828390457</v>
      </c>
      <c r="J947">
        <f t="shared" si="44"/>
        <v>0.2842297062689097</v>
      </c>
    </row>
    <row r="948" spans="1:10" x14ac:dyDescent="0.2">
      <c r="A948" s="4">
        <f t="shared" si="42"/>
        <v>8</v>
      </c>
      <c r="B948" s="4">
        <v>944</v>
      </c>
      <c r="C948" s="5">
        <v>41487</v>
      </c>
      <c r="D948" s="6">
        <v>0</v>
      </c>
      <c r="E948" s="4">
        <v>7.52</v>
      </c>
      <c r="F948" s="4">
        <v>0</v>
      </c>
      <c r="G948" s="4">
        <v>455</v>
      </c>
      <c r="H948">
        <f>Constant2*Display^F948*VLOOKUP(E948,PricePoint_Factors,2)*VLOOKUP(A948,MonthFactors,2)*Trend^B948*EndDec^D948</f>
        <v>445.58331381831829</v>
      </c>
      <c r="I948">
        <f t="shared" si="43"/>
        <v>-9.4166861816817118</v>
      </c>
      <c r="J948">
        <f t="shared" si="44"/>
        <v>88.673978644275294</v>
      </c>
    </row>
    <row r="949" spans="1:10" x14ac:dyDescent="0.2">
      <c r="A949" s="4">
        <f t="shared" si="42"/>
        <v>8</v>
      </c>
      <c r="B949" s="4">
        <v>945</v>
      </c>
      <c r="C949" s="5">
        <v>41488</v>
      </c>
      <c r="D949" s="6">
        <v>0</v>
      </c>
      <c r="E949" s="4">
        <v>7.12</v>
      </c>
      <c r="F949" s="4">
        <v>0</v>
      </c>
      <c r="G949" s="4">
        <v>456</v>
      </c>
      <c r="H949">
        <f>Constant2*Display^F949*VLOOKUP(E949,PricePoint_Factors,2)*VLOOKUP(A949,MonthFactors,2)*Trend^B949*EndDec^D949</f>
        <v>467.15505652730445</v>
      </c>
      <c r="I949">
        <f t="shared" si="43"/>
        <v>11.155056527304453</v>
      </c>
      <c r="J949">
        <f t="shared" si="44"/>
        <v>124.43528612735767</v>
      </c>
    </row>
    <row r="950" spans="1:10" x14ac:dyDescent="0.2">
      <c r="A950" s="4">
        <f t="shared" si="42"/>
        <v>8</v>
      </c>
      <c r="B950" s="4">
        <v>946</v>
      </c>
      <c r="C950" s="5">
        <v>41489</v>
      </c>
      <c r="D950" s="6">
        <v>0</v>
      </c>
      <c r="E950" s="4">
        <v>6.98</v>
      </c>
      <c r="F950" s="4">
        <v>0</v>
      </c>
      <c r="G950" s="4">
        <v>587</v>
      </c>
      <c r="H950">
        <f>Constant2*Display^F950*VLOOKUP(E950,PricePoint_Factors,2)*VLOOKUP(A950,MonthFactors,2)*Trend^B950*EndDec^D950</f>
        <v>606.48475200386838</v>
      </c>
      <c r="I950">
        <f t="shared" si="43"/>
        <v>19.48475200386838</v>
      </c>
      <c r="J950">
        <f t="shared" si="44"/>
        <v>379.65556065225286</v>
      </c>
    </row>
    <row r="951" spans="1:10" x14ac:dyDescent="0.2">
      <c r="A951" s="4">
        <f t="shared" si="42"/>
        <v>8</v>
      </c>
      <c r="B951" s="4">
        <v>947</v>
      </c>
      <c r="C951" s="5">
        <v>41490</v>
      </c>
      <c r="D951" s="6">
        <v>0</v>
      </c>
      <c r="E951" s="4">
        <v>7.12</v>
      </c>
      <c r="F951" s="4">
        <v>0</v>
      </c>
      <c r="G951" s="4">
        <v>454</v>
      </c>
      <c r="H951">
        <f>Constant2*Display^F951*VLOOKUP(E951,PricePoint_Factors,2)*VLOOKUP(A951,MonthFactors,2)*Trend^B951*EndDec^D951</f>
        <v>467.284128596882</v>
      </c>
      <c r="I951">
        <f t="shared" si="43"/>
        <v>13.284128596881999</v>
      </c>
      <c r="J951">
        <f t="shared" si="44"/>
        <v>176.4680725784981</v>
      </c>
    </row>
    <row r="952" spans="1:10" x14ac:dyDescent="0.2">
      <c r="A952" s="4">
        <f t="shared" si="42"/>
        <v>8</v>
      </c>
      <c r="B952" s="4">
        <v>948</v>
      </c>
      <c r="C952" s="5">
        <v>41491</v>
      </c>
      <c r="D952" s="6">
        <v>0</v>
      </c>
      <c r="E952" s="4">
        <v>7.12</v>
      </c>
      <c r="F952" s="4">
        <v>0</v>
      </c>
      <c r="G952" s="4">
        <v>479</v>
      </c>
      <c r="H952">
        <f>Constant2*Display^F952*VLOOKUP(E952,PricePoint_Factors,2)*VLOOKUP(A952,MonthFactors,2)*Trend^B952*EndDec^D952</f>
        <v>467.34867800423734</v>
      </c>
      <c r="I952">
        <f t="shared" si="43"/>
        <v>-11.651321995762657</v>
      </c>
      <c r="J952">
        <f t="shared" si="44"/>
        <v>135.75330424894273</v>
      </c>
    </row>
    <row r="953" spans="1:10" x14ac:dyDescent="0.2">
      <c r="A953" s="4">
        <f t="shared" si="42"/>
        <v>8</v>
      </c>
      <c r="B953" s="4">
        <v>949</v>
      </c>
      <c r="C953" s="5">
        <v>41492</v>
      </c>
      <c r="D953" s="6">
        <v>0</v>
      </c>
      <c r="E953" s="4">
        <v>6.98</v>
      </c>
      <c r="F953" s="4">
        <v>0</v>
      </c>
      <c r="G953" s="4">
        <v>608</v>
      </c>
      <c r="H953">
        <f>Constant2*Display^F953*VLOOKUP(E953,PricePoint_Factors,2)*VLOOKUP(A953,MonthFactors,2)*Trend^B953*EndDec^D953</f>
        <v>606.73612137637019</v>
      </c>
      <c r="I953">
        <f t="shared" si="43"/>
        <v>-1.2638786236298074</v>
      </c>
      <c r="J953">
        <f t="shared" si="44"/>
        <v>1.5973891752683764</v>
      </c>
    </row>
    <row r="954" spans="1:10" x14ac:dyDescent="0.2">
      <c r="A954" s="4">
        <f t="shared" si="42"/>
        <v>8</v>
      </c>
      <c r="B954" s="4">
        <v>950</v>
      </c>
      <c r="C954" s="5">
        <v>41493</v>
      </c>
      <c r="D954" s="6">
        <v>0</v>
      </c>
      <c r="E954" s="4">
        <v>6.1</v>
      </c>
      <c r="F954" s="4">
        <v>0</v>
      </c>
      <c r="G954" s="4">
        <v>623</v>
      </c>
      <c r="H954">
        <f>Constant2*Display^F954*VLOOKUP(E954,PricePoint_Factors,2)*VLOOKUP(A954,MonthFactors,2)*Trend^B954*EndDec^D954</f>
        <v>628.80514079811974</v>
      </c>
      <c r="I954">
        <f t="shared" si="43"/>
        <v>5.8051407981197372</v>
      </c>
      <c r="J954">
        <f t="shared" si="44"/>
        <v>33.699659685994256</v>
      </c>
    </row>
    <row r="955" spans="1:10" x14ac:dyDescent="0.2">
      <c r="A955" s="4">
        <f t="shared" si="42"/>
        <v>8</v>
      </c>
      <c r="B955" s="4">
        <v>951</v>
      </c>
      <c r="C955" s="5">
        <v>41494</v>
      </c>
      <c r="D955" s="6">
        <v>0</v>
      </c>
      <c r="E955" s="4">
        <v>6.1</v>
      </c>
      <c r="F955" s="4">
        <v>0</v>
      </c>
      <c r="G955" s="4">
        <v>637</v>
      </c>
      <c r="H955">
        <f>Constant2*Display^F955*VLOOKUP(E955,PricePoint_Factors,2)*VLOOKUP(A955,MonthFactors,2)*Trend^B955*EndDec^D955</f>
        <v>628.89200229564642</v>
      </c>
      <c r="I955">
        <f t="shared" si="43"/>
        <v>-8.1079977043535791</v>
      </c>
      <c r="J955">
        <f t="shared" si="44"/>
        <v>65.739626773802911</v>
      </c>
    </row>
    <row r="956" spans="1:10" x14ac:dyDescent="0.2">
      <c r="A956" s="4">
        <f t="shared" si="42"/>
        <v>8</v>
      </c>
      <c r="B956" s="4">
        <v>952</v>
      </c>
      <c r="C956" s="5">
        <v>41495</v>
      </c>
      <c r="D956" s="6">
        <v>0</v>
      </c>
      <c r="E956" s="4">
        <v>6.2</v>
      </c>
      <c r="F956" s="4">
        <v>0</v>
      </c>
      <c r="G956" s="4">
        <v>628</v>
      </c>
      <c r="H956">
        <f>Constant2*Display^F956*VLOOKUP(E956,PricePoint_Factors,2)*VLOOKUP(A956,MonthFactors,2)*Trend^B956*EndDec^D956</f>
        <v>616.29970773496404</v>
      </c>
      <c r="I956">
        <f t="shared" si="43"/>
        <v>-11.700292265035955</v>
      </c>
      <c r="J956">
        <f t="shared" si="44"/>
        <v>136.89683908726019</v>
      </c>
    </row>
    <row r="957" spans="1:10" x14ac:dyDescent="0.2">
      <c r="A957" s="4">
        <f t="shared" si="42"/>
        <v>8</v>
      </c>
      <c r="B957" s="4">
        <v>953</v>
      </c>
      <c r="C957" s="5">
        <v>41496</v>
      </c>
      <c r="D957" s="6">
        <v>0</v>
      </c>
      <c r="E957" s="4">
        <v>7.32</v>
      </c>
      <c r="F957" s="4">
        <v>0</v>
      </c>
      <c r="G957" s="4">
        <v>456</v>
      </c>
      <c r="H957">
        <f>Constant2*Display^F957*VLOOKUP(E957,PricePoint_Factors,2)*VLOOKUP(A957,MonthFactors,2)*Trend^B957*EndDec^D957</f>
        <v>456.89025965309662</v>
      </c>
      <c r="I957">
        <f t="shared" si="43"/>
        <v>0.8902596530966207</v>
      </c>
      <c r="J957">
        <f t="shared" si="44"/>
        <v>0.79256224993171542</v>
      </c>
    </row>
    <row r="958" spans="1:10" x14ac:dyDescent="0.2">
      <c r="A958" s="4">
        <f t="shared" si="42"/>
        <v>8</v>
      </c>
      <c r="B958" s="4">
        <v>954</v>
      </c>
      <c r="C958" s="5">
        <v>41497</v>
      </c>
      <c r="D958" s="6">
        <v>0</v>
      </c>
      <c r="E958" s="4">
        <v>6.2</v>
      </c>
      <c r="F958" s="4">
        <v>1</v>
      </c>
      <c r="G958" s="4">
        <v>689</v>
      </c>
      <c r="H958">
        <f>Constant2*Display^F958*VLOOKUP(E958,PricePoint_Factors,2)*VLOOKUP(A958,MonthFactors,2)*Trend^B958*EndDec^D958</f>
        <v>679.84702047911151</v>
      </c>
      <c r="I958">
        <f t="shared" si="43"/>
        <v>-9.1529795208884934</v>
      </c>
      <c r="J958">
        <f t="shared" si="44"/>
        <v>83.777034109804148</v>
      </c>
    </row>
    <row r="959" spans="1:10" x14ac:dyDescent="0.2">
      <c r="A959" s="4">
        <f t="shared" si="42"/>
        <v>8</v>
      </c>
      <c r="B959" s="4">
        <v>955</v>
      </c>
      <c r="C959" s="5">
        <v>41498</v>
      </c>
      <c r="D959" s="6">
        <v>0</v>
      </c>
      <c r="E959" s="4">
        <v>6.2</v>
      </c>
      <c r="F959" s="4">
        <v>0</v>
      </c>
      <c r="G959" s="4">
        <v>609</v>
      </c>
      <c r="H959">
        <f>Constant2*Display^F959*VLOOKUP(E959,PricePoint_Factors,2)*VLOOKUP(A959,MonthFactors,2)*Trend^B959*EndDec^D959</f>
        <v>616.55514510629848</v>
      </c>
      <c r="I959">
        <f t="shared" si="43"/>
        <v>7.5551451062984825</v>
      </c>
      <c r="J959">
        <f t="shared" si="44"/>
        <v>57.080217577225909</v>
      </c>
    </row>
    <row r="960" spans="1:10" x14ac:dyDescent="0.2">
      <c r="A960" s="4">
        <f t="shared" si="42"/>
        <v>8</v>
      </c>
      <c r="B960" s="4">
        <v>956</v>
      </c>
      <c r="C960" s="5">
        <v>41499</v>
      </c>
      <c r="D960" s="6">
        <v>0</v>
      </c>
      <c r="E960" s="4">
        <v>5.95</v>
      </c>
      <c r="F960" s="4">
        <v>0</v>
      </c>
      <c r="G960" s="4">
        <v>821</v>
      </c>
      <c r="H960">
        <f>Constant2*Display^F960*VLOOKUP(E960,PricePoint_Factors,2)*VLOOKUP(A960,MonthFactors,2)*Trend^B960*EndDec^D960</f>
        <v>799.39739217919748</v>
      </c>
      <c r="I960">
        <f t="shared" si="43"/>
        <v>-21.602607820802518</v>
      </c>
      <c r="J960">
        <f t="shared" si="44"/>
        <v>466.67266465939815</v>
      </c>
    </row>
    <row r="961" spans="1:10" x14ac:dyDescent="0.2">
      <c r="A961" s="4">
        <f t="shared" si="42"/>
        <v>8</v>
      </c>
      <c r="B961" s="4">
        <v>957</v>
      </c>
      <c r="C961" s="5">
        <v>41500</v>
      </c>
      <c r="D961" s="6">
        <v>0</v>
      </c>
      <c r="E961" s="4">
        <v>6.98</v>
      </c>
      <c r="F961" s="4">
        <v>0</v>
      </c>
      <c r="G961" s="4">
        <v>614</v>
      </c>
      <c r="H961">
        <f>Constant2*Display^F961*VLOOKUP(E961,PricePoint_Factors,2)*VLOOKUP(A961,MonthFactors,2)*Trend^B961*EndDec^D961</f>
        <v>607.40694916879863</v>
      </c>
      <c r="I961">
        <f t="shared" si="43"/>
        <v>-6.5930508312013671</v>
      </c>
      <c r="J961">
        <f t="shared" si="44"/>
        <v>43.468319262805039</v>
      </c>
    </row>
    <row r="962" spans="1:10" x14ac:dyDescent="0.2">
      <c r="A962" s="4">
        <f t="shared" si="42"/>
        <v>8</v>
      </c>
      <c r="B962" s="4">
        <v>958</v>
      </c>
      <c r="C962" s="5">
        <v>41501</v>
      </c>
      <c r="D962" s="6">
        <v>0</v>
      </c>
      <c r="E962" s="4">
        <v>7.52</v>
      </c>
      <c r="F962" s="4">
        <v>0</v>
      </c>
      <c r="G962" s="4">
        <v>449</v>
      </c>
      <c r="H962">
        <f>Constant2*Display^F962*VLOOKUP(E962,PricePoint_Factors,2)*VLOOKUP(A962,MonthFactors,2)*Trend^B962*EndDec^D962</f>
        <v>446.4458119717811</v>
      </c>
      <c r="I962">
        <f t="shared" si="43"/>
        <v>-2.5541880282189027</v>
      </c>
      <c r="J962">
        <f t="shared" si="44"/>
        <v>6.5238764834967657</v>
      </c>
    </row>
    <row r="963" spans="1:10" x14ac:dyDescent="0.2">
      <c r="A963" s="4">
        <f t="shared" si="42"/>
        <v>8</v>
      </c>
      <c r="B963" s="4">
        <v>959</v>
      </c>
      <c r="C963" s="5">
        <v>41502</v>
      </c>
      <c r="D963" s="6">
        <v>0</v>
      </c>
      <c r="E963" s="4">
        <v>5.95</v>
      </c>
      <c r="F963" s="4">
        <v>1</v>
      </c>
      <c r="G963" s="4">
        <v>864</v>
      </c>
      <c r="H963">
        <f>Constant2*Display^F963*VLOOKUP(E963,PricePoint_Factors,2)*VLOOKUP(A963,MonthFactors,2)*Trend^B963*EndDec^D963</f>
        <v>881.94591311520901</v>
      </c>
      <c r="I963">
        <f t="shared" si="43"/>
        <v>17.945913115209009</v>
      </c>
      <c r="J963">
        <f t="shared" si="44"/>
        <v>322.05579753863071</v>
      </c>
    </row>
    <row r="964" spans="1:10" x14ac:dyDescent="0.2">
      <c r="A964" s="4">
        <f t="shared" si="42"/>
        <v>8</v>
      </c>
      <c r="B964" s="4">
        <v>960</v>
      </c>
      <c r="C964" s="5">
        <v>41503</v>
      </c>
      <c r="D964" s="6">
        <v>0</v>
      </c>
      <c r="E964" s="4">
        <v>5.95</v>
      </c>
      <c r="F964" s="4">
        <v>1</v>
      </c>
      <c r="G964" s="4">
        <v>898</v>
      </c>
      <c r="H964">
        <f>Constant2*Display^F964*VLOOKUP(E964,PricePoint_Factors,2)*VLOOKUP(A964,MonthFactors,2)*Trend^B964*EndDec^D964</f>
        <v>882.06774281694084</v>
      </c>
      <c r="I964">
        <f t="shared" si="43"/>
        <v>-15.932257183059164</v>
      </c>
      <c r="J964">
        <f t="shared" si="44"/>
        <v>253.83681894714033</v>
      </c>
    </row>
    <row r="965" spans="1:10" x14ac:dyDescent="0.2">
      <c r="A965" s="4">
        <f t="shared" si="42"/>
        <v>8</v>
      </c>
      <c r="B965" s="4">
        <v>961</v>
      </c>
      <c r="C965" s="5">
        <v>41504</v>
      </c>
      <c r="D965" s="6">
        <v>0</v>
      </c>
      <c r="E965" s="4">
        <v>6.1</v>
      </c>
      <c r="F965" s="4">
        <v>0</v>
      </c>
      <c r="G965" s="4">
        <v>646</v>
      </c>
      <c r="H965">
        <f>Constant2*Display^F965*VLOOKUP(E965,PricePoint_Factors,2)*VLOOKUP(A965,MonthFactors,2)*Trend^B965*EndDec^D965</f>
        <v>629.76127747958071</v>
      </c>
      <c r="I965">
        <f t="shared" si="43"/>
        <v>-16.238722520419287</v>
      </c>
      <c r="J965">
        <f t="shared" si="44"/>
        <v>263.69610909517252</v>
      </c>
    </row>
    <row r="966" spans="1:10" x14ac:dyDescent="0.2">
      <c r="A966" s="4">
        <f t="shared" ref="A966:A1029" si="45">MONTH(C966)</f>
        <v>8</v>
      </c>
      <c r="B966" s="4">
        <v>962</v>
      </c>
      <c r="C966" s="5">
        <v>41505</v>
      </c>
      <c r="D966" s="6">
        <v>0</v>
      </c>
      <c r="E966" s="4">
        <v>6.1</v>
      </c>
      <c r="F966" s="4">
        <v>0</v>
      </c>
      <c r="G966" s="4">
        <v>619</v>
      </c>
      <c r="H966">
        <f>Constant2*Display^F966*VLOOKUP(E966,PricePoint_Factors,2)*VLOOKUP(A966,MonthFactors,2)*Trend^B966*EndDec^D966</f>
        <v>629.84827105532781</v>
      </c>
      <c r="I966">
        <f t="shared" ref="I966:I1029" si="46">H966-G966</f>
        <v>10.848271055327814</v>
      </c>
      <c r="J966">
        <f t="shared" ref="J966:J1029" si="47">I966^2</f>
        <v>117.68498488986324</v>
      </c>
    </row>
    <row r="967" spans="1:10" x14ac:dyDescent="0.2">
      <c r="A967" s="4">
        <f t="shared" si="45"/>
        <v>8</v>
      </c>
      <c r="B967" s="4">
        <v>963</v>
      </c>
      <c r="C967" s="5">
        <v>41506</v>
      </c>
      <c r="D967" s="6">
        <v>0</v>
      </c>
      <c r="E967" s="4">
        <v>5.95</v>
      </c>
      <c r="F967" s="4">
        <v>0</v>
      </c>
      <c r="G967" s="4">
        <v>820</v>
      </c>
      <c r="H967">
        <f>Constant2*Display^F967*VLOOKUP(E967,PricePoint_Factors,2)*VLOOKUP(A967,MonthFactors,2)*Trend^B967*EndDec^D967</f>
        <v>800.17069924269492</v>
      </c>
      <c r="I967">
        <f t="shared" si="46"/>
        <v>-19.829300757305077</v>
      </c>
      <c r="J967">
        <f t="shared" si="47"/>
        <v>393.2011685236597</v>
      </c>
    </row>
    <row r="968" spans="1:10" x14ac:dyDescent="0.2">
      <c r="A968" s="4">
        <f t="shared" si="45"/>
        <v>8</v>
      </c>
      <c r="B968" s="4">
        <v>964</v>
      </c>
      <c r="C968" s="5">
        <v>41507</v>
      </c>
      <c r="D968" s="6">
        <v>0</v>
      </c>
      <c r="E968" s="4">
        <v>7.32</v>
      </c>
      <c r="F968" s="4">
        <v>0</v>
      </c>
      <c r="G968" s="4">
        <v>444</v>
      </c>
      <c r="H968">
        <f>Constant2*Display^F968*VLOOKUP(E968,PricePoint_Factors,2)*VLOOKUP(A968,MonthFactors,2)*Trend^B968*EndDec^D968</f>
        <v>457.58498924150615</v>
      </c>
      <c r="I968">
        <f t="shared" si="46"/>
        <v>13.58498924150615</v>
      </c>
      <c r="J968">
        <f t="shared" si="47"/>
        <v>184.55193269183786</v>
      </c>
    </row>
    <row r="969" spans="1:10" x14ac:dyDescent="0.2">
      <c r="A969" s="4">
        <f t="shared" si="45"/>
        <v>8</v>
      </c>
      <c r="B969" s="4">
        <v>965</v>
      </c>
      <c r="C969" s="5">
        <v>41508</v>
      </c>
      <c r="D969" s="6">
        <v>0</v>
      </c>
      <c r="E969" s="4">
        <v>5.95</v>
      </c>
      <c r="F969" s="4">
        <v>1</v>
      </c>
      <c r="G969" s="4">
        <v>864</v>
      </c>
      <c r="H969">
        <f>Constant2*Display^F969*VLOOKUP(E969,PricePoint_Factors,2)*VLOOKUP(A969,MonthFactors,2)*Trend^B969*EndDec^D969</f>
        <v>882.67714381064536</v>
      </c>
      <c r="I969">
        <f t="shared" si="46"/>
        <v>18.677143810645362</v>
      </c>
      <c r="J969">
        <f t="shared" si="47"/>
        <v>348.83570092352835</v>
      </c>
    </row>
    <row r="970" spans="1:10" x14ac:dyDescent="0.2">
      <c r="A970" s="4">
        <f t="shared" si="45"/>
        <v>8</v>
      </c>
      <c r="B970" s="4">
        <v>966</v>
      </c>
      <c r="C970" s="5">
        <v>41509</v>
      </c>
      <c r="D970" s="6">
        <v>0</v>
      </c>
      <c r="E970" s="4">
        <v>5.95</v>
      </c>
      <c r="F970" s="4">
        <v>1</v>
      </c>
      <c r="G970" s="4">
        <v>891</v>
      </c>
      <c r="H970">
        <f>Constant2*Display^F970*VLOOKUP(E970,PricePoint_Factors,2)*VLOOKUP(A970,MonthFactors,2)*Trend^B970*EndDec^D970</f>
        <v>882.79907452267275</v>
      </c>
      <c r="I970">
        <f t="shared" si="46"/>
        <v>-8.200925477327246</v>
      </c>
      <c r="J970">
        <f t="shared" si="47"/>
        <v>67.255178684675116</v>
      </c>
    </row>
    <row r="971" spans="1:10" x14ac:dyDescent="0.2">
      <c r="A971" s="4">
        <f t="shared" si="45"/>
        <v>8</v>
      </c>
      <c r="B971" s="4">
        <v>967</v>
      </c>
      <c r="C971" s="5">
        <v>41510</v>
      </c>
      <c r="D971" s="6">
        <v>0</v>
      </c>
      <c r="E971" s="4">
        <v>6.98</v>
      </c>
      <c r="F971" s="4">
        <v>0</v>
      </c>
      <c r="G971" s="4">
        <v>596</v>
      </c>
      <c r="H971">
        <f>Constant2*Display^F971*VLOOKUP(E971,PricePoint_Factors,2)*VLOOKUP(A971,MonthFactors,2)*Trend^B971*EndDec^D971</f>
        <v>608.24652700654201</v>
      </c>
      <c r="I971">
        <f t="shared" si="46"/>
        <v>12.24652700654201</v>
      </c>
      <c r="J971">
        <f t="shared" si="47"/>
        <v>149.97742372196279</v>
      </c>
    </row>
    <row r="972" spans="1:10" x14ac:dyDescent="0.2">
      <c r="A972" s="4">
        <f t="shared" si="45"/>
        <v>8</v>
      </c>
      <c r="B972" s="4">
        <v>968</v>
      </c>
      <c r="C972" s="5">
        <v>41511</v>
      </c>
      <c r="D972" s="6">
        <v>0</v>
      </c>
      <c r="E972" s="4">
        <v>6.1</v>
      </c>
      <c r="F972" s="4">
        <v>0</v>
      </c>
      <c r="G972" s="4">
        <v>624</v>
      </c>
      <c r="H972">
        <f>Constant2*Display^F972*VLOOKUP(E972,PricePoint_Factors,2)*VLOOKUP(A972,MonthFactors,2)*Trend^B972*EndDec^D972</f>
        <v>630.37048492628526</v>
      </c>
      <c r="I972">
        <f t="shared" si="46"/>
        <v>6.3704849262852576</v>
      </c>
      <c r="J972">
        <f t="shared" si="47"/>
        <v>40.583078196027685</v>
      </c>
    </row>
    <row r="973" spans="1:10" x14ac:dyDescent="0.2">
      <c r="A973" s="4">
        <f t="shared" si="45"/>
        <v>8</v>
      </c>
      <c r="B973" s="4">
        <v>969</v>
      </c>
      <c r="C973" s="5">
        <v>41512</v>
      </c>
      <c r="D973" s="6">
        <v>0</v>
      </c>
      <c r="E973" s="4">
        <v>5.95</v>
      </c>
      <c r="F973" s="4">
        <v>0</v>
      </c>
      <c r="G973" s="4">
        <v>796</v>
      </c>
      <c r="H973">
        <f>Constant2*Display^F973*VLOOKUP(E973,PricePoint_Factors,2)*VLOOKUP(A973,MonthFactors,2)*Trend^B973*EndDec^D973</f>
        <v>800.83412924239633</v>
      </c>
      <c r="I973">
        <f t="shared" si="46"/>
        <v>4.8341292423963296</v>
      </c>
      <c r="J973">
        <f t="shared" si="47"/>
        <v>23.36880553219131</v>
      </c>
    </row>
    <row r="974" spans="1:10" x14ac:dyDescent="0.2">
      <c r="A974" s="4">
        <f t="shared" si="45"/>
        <v>8</v>
      </c>
      <c r="B974" s="4">
        <v>970</v>
      </c>
      <c r="C974" s="5">
        <v>41513</v>
      </c>
      <c r="D974" s="6">
        <v>0</v>
      </c>
      <c r="E974" s="4">
        <v>6.98</v>
      </c>
      <c r="F974" s="4">
        <v>1</v>
      </c>
      <c r="G974" s="4">
        <v>668</v>
      </c>
      <c r="H974">
        <f>Constant2*Display^F974*VLOOKUP(E974,PricePoint_Factors,2)*VLOOKUP(A974,MonthFactors,2)*Trend^B974*EndDec^D974</f>
        <v>671.0561529323677</v>
      </c>
      <c r="I974">
        <f t="shared" si="46"/>
        <v>3.056152932367695</v>
      </c>
      <c r="J974">
        <f t="shared" si="47"/>
        <v>9.340070746019661</v>
      </c>
    </row>
    <row r="975" spans="1:10" x14ac:dyDescent="0.2">
      <c r="A975" s="4">
        <f t="shared" si="45"/>
        <v>8</v>
      </c>
      <c r="B975" s="4">
        <v>971</v>
      </c>
      <c r="C975" s="5">
        <v>41514</v>
      </c>
      <c r="D975" s="6">
        <v>0</v>
      </c>
      <c r="E975" s="4">
        <v>6.1</v>
      </c>
      <c r="F975" s="4">
        <v>0</v>
      </c>
      <c r="G975" s="4">
        <v>633</v>
      </c>
      <c r="H975">
        <f>Constant2*Display^F975*VLOOKUP(E975,PricePoint_Factors,2)*VLOOKUP(A975,MonthFactors,2)*Trend^B975*EndDec^D975</f>
        <v>630.63175420422851</v>
      </c>
      <c r="I975">
        <f t="shared" si="46"/>
        <v>-2.368245795771486</v>
      </c>
      <c r="J975">
        <f t="shared" si="47"/>
        <v>5.6085881491893188</v>
      </c>
    </row>
    <row r="976" spans="1:10" x14ac:dyDescent="0.2">
      <c r="A976" s="4">
        <f t="shared" si="45"/>
        <v>8</v>
      </c>
      <c r="B976" s="4">
        <v>972</v>
      </c>
      <c r="C976" s="5">
        <v>41515</v>
      </c>
      <c r="D976" s="6">
        <v>0</v>
      </c>
      <c r="E976" s="4">
        <v>5.95</v>
      </c>
      <c r="F976" s="4">
        <v>0</v>
      </c>
      <c r="G976" s="4">
        <v>816</v>
      </c>
      <c r="H976">
        <f>Constant2*Display^F976*VLOOKUP(E976,PricePoint_Factors,2)*VLOOKUP(A976,MonthFactors,2)*Trend^B976*EndDec^D976</f>
        <v>801.16605048506665</v>
      </c>
      <c r="I976">
        <f t="shared" si="46"/>
        <v>-14.833949514933352</v>
      </c>
      <c r="J976">
        <f t="shared" si="47"/>
        <v>220.04605821159143</v>
      </c>
    </row>
    <row r="977" spans="1:10" x14ac:dyDescent="0.2">
      <c r="A977" s="4">
        <f t="shared" si="45"/>
        <v>8</v>
      </c>
      <c r="B977" s="4">
        <v>973</v>
      </c>
      <c r="C977" s="5">
        <v>41516</v>
      </c>
      <c r="D977" s="6">
        <v>0</v>
      </c>
      <c r="E977" s="4">
        <v>5.95</v>
      </c>
      <c r="F977" s="4">
        <v>0</v>
      </c>
      <c r="G977" s="4">
        <v>798</v>
      </c>
      <c r="H977">
        <f>Constant2*Display^F977*VLOOKUP(E977,PricePoint_Factors,2)*VLOOKUP(A977,MonthFactors,2)*Trend^B977*EndDec^D977</f>
        <v>801.27672146785221</v>
      </c>
      <c r="I977">
        <f t="shared" si="46"/>
        <v>3.2767214678522123</v>
      </c>
      <c r="J977">
        <f t="shared" si="47"/>
        <v>10.736903577883556</v>
      </c>
    </row>
    <row r="978" spans="1:10" x14ac:dyDescent="0.2">
      <c r="A978" s="4">
        <f t="shared" si="45"/>
        <v>8</v>
      </c>
      <c r="B978" s="4">
        <v>974</v>
      </c>
      <c r="C978" s="5">
        <v>41517</v>
      </c>
      <c r="D978" s="6">
        <v>0</v>
      </c>
      <c r="E978" s="4">
        <v>6.2</v>
      </c>
      <c r="F978" s="4">
        <v>1</v>
      </c>
      <c r="G978" s="4">
        <v>680</v>
      </c>
      <c r="H978">
        <f>Constant2*Display^F978*VLOOKUP(E978,PricePoint_Factors,2)*VLOOKUP(A978,MonthFactors,2)*Trend^B978*EndDec^D978</f>
        <v>681.7277331405935</v>
      </c>
      <c r="I978">
        <f t="shared" si="46"/>
        <v>1.7277331405935001</v>
      </c>
      <c r="J978">
        <f t="shared" si="47"/>
        <v>2.9850618051050795</v>
      </c>
    </row>
    <row r="979" spans="1:10" x14ac:dyDescent="0.2">
      <c r="A979" s="4">
        <f t="shared" si="45"/>
        <v>9</v>
      </c>
      <c r="B979" s="4">
        <v>975</v>
      </c>
      <c r="C979" s="5">
        <v>41518</v>
      </c>
      <c r="D979" s="6">
        <v>0</v>
      </c>
      <c r="E979" s="4">
        <v>6.1</v>
      </c>
      <c r="F979" s="4">
        <v>0</v>
      </c>
      <c r="G979" s="4">
        <v>625</v>
      </c>
      <c r="H979">
        <f>Constant2*Display^F979*VLOOKUP(E979,PricePoint_Factors,2)*VLOOKUP(A979,MonthFactors,2)*Trend^B979*EndDec^D979</f>
        <v>626.00687193211377</v>
      </c>
      <c r="I979">
        <f t="shared" si="46"/>
        <v>1.0068719321137678</v>
      </c>
      <c r="J979">
        <f t="shared" si="47"/>
        <v>1.0137910876785119</v>
      </c>
    </row>
    <row r="980" spans="1:10" x14ac:dyDescent="0.2">
      <c r="A980" s="4">
        <f t="shared" si="45"/>
        <v>9</v>
      </c>
      <c r="B980" s="4">
        <v>976</v>
      </c>
      <c r="C980" s="5">
        <v>41519</v>
      </c>
      <c r="D980" s="6">
        <v>0</v>
      </c>
      <c r="E980" s="4">
        <v>6.98</v>
      </c>
      <c r="F980" s="4">
        <v>0</v>
      </c>
      <c r="G980" s="4">
        <v>594</v>
      </c>
      <c r="H980">
        <f>Constant2*Display^F980*VLOOKUP(E980,PricePoint_Factors,2)*VLOOKUP(A980,MonthFactors,2)*Trend^B980*EndDec^D980</f>
        <v>604.20295411463292</v>
      </c>
      <c r="I980">
        <f t="shared" si="46"/>
        <v>10.202954114632917</v>
      </c>
      <c r="J980">
        <f t="shared" si="47"/>
        <v>104.10027266530476</v>
      </c>
    </row>
    <row r="981" spans="1:10" x14ac:dyDescent="0.2">
      <c r="A981" s="4">
        <f t="shared" si="45"/>
        <v>9</v>
      </c>
      <c r="B981" s="4">
        <v>977</v>
      </c>
      <c r="C981" s="5">
        <v>41520</v>
      </c>
      <c r="D981" s="6">
        <v>0</v>
      </c>
      <c r="E981" s="4">
        <v>5.95</v>
      </c>
      <c r="F981" s="4">
        <v>1</v>
      </c>
      <c r="G981" s="4">
        <v>906</v>
      </c>
      <c r="H981">
        <f>Constant2*Display^F981*VLOOKUP(E981,PricePoint_Factors,2)*VLOOKUP(A981,MonthFactors,2)*Trend^B981*EndDec^D981</f>
        <v>877.17258932224638</v>
      </c>
      <c r="I981">
        <f t="shared" si="46"/>
        <v>-28.827410677753619</v>
      </c>
      <c r="J981">
        <f t="shared" si="47"/>
        <v>831.01960638386333</v>
      </c>
    </row>
    <row r="982" spans="1:10" x14ac:dyDescent="0.2">
      <c r="A982" s="4">
        <f t="shared" si="45"/>
        <v>9</v>
      </c>
      <c r="B982" s="4">
        <v>978</v>
      </c>
      <c r="C982" s="5">
        <v>41521</v>
      </c>
      <c r="D982" s="6">
        <v>0</v>
      </c>
      <c r="E982" s="4">
        <v>7.12</v>
      </c>
      <c r="F982" s="4">
        <v>0</v>
      </c>
      <c r="G982" s="4">
        <v>477</v>
      </c>
      <c r="H982">
        <f>Constant2*Display^F982*VLOOKUP(E982,PricePoint_Factors,2)*VLOOKUP(A982,MonthFactors,2)*Trend^B982*EndDec^D982</f>
        <v>465.59035642486771</v>
      </c>
      <c r="I982">
        <f t="shared" si="46"/>
        <v>-11.409643575132293</v>
      </c>
      <c r="J982">
        <f t="shared" si="47"/>
        <v>130.17996651155761</v>
      </c>
    </row>
    <row r="983" spans="1:10" x14ac:dyDescent="0.2">
      <c r="A983" s="4">
        <f t="shared" si="45"/>
        <v>9</v>
      </c>
      <c r="B983" s="4">
        <v>979</v>
      </c>
      <c r="C983" s="5">
        <v>41522</v>
      </c>
      <c r="D983" s="6">
        <v>0</v>
      </c>
      <c r="E983" s="4">
        <v>6.1</v>
      </c>
      <c r="F983" s="4">
        <v>0</v>
      </c>
      <c r="G983" s="4">
        <v>616</v>
      </c>
      <c r="H983">
        <f>Constant2*Display^F983*VLOOKUP(E983,PricePoint_Factors,2)*VLOOKUP(A983,MonthFactors,2)*Trend^B983*EndDec^D983</f>
        <v>626.35284341919498</v>
      </c>
      <c r="I983">
        <f t="shared" si="46"/>
        <v>10.352843419194983</v>
      </c>
      <c r="J983">
        <f t="shared" si="47"/>
        <v>107.18136686236886</v>
      </c>
    </row>
    <row r="984" spans="1:10" x14ac:dyDescent="0.2">
      <c r="A984" s="4">
        <f t="shared" si="45"/>
        <v>9</v>
      </c>
      <c r="B984" s="4">
        <v>980</v>
      </c>
      <c r="C984" s="5">
        <v>41523</v>
      </c>
      <c r="D984" s="6">
        <v>0</v>
      </c>
      <c r="E984" s="4">
        <v>7.32</v>
      </c>
      <c r="F984" s="4">
        <v>0</v>
      </c>
      <c r="G984" s="4">
        <v>456</v>
      </c>
      <c r="H984">
        <f>Constant2*Display^F984*VLOOKUP(E984,PricePoint_Factors,2)*VLOOKUP(A984,MonthFactors,2)*Trend^B984*EndDec^D984</f>
        <v>454.98270971963558</v>
      </c>
      <c r="I984">
        <f t="shared" si="46"/>
        <v>-1.0172902803644206</v>
      </c>
      <c r="J984">
        <f t="shared" si="47"/>
        <v>1.0348795145239214</v>
      </c>
    </row>
    <row r="985" spans="1:10" x14ac:dyDescent="0.2">
      <c r="A985" s="4">
        <f t="shared" si="45"/>
        <v>9</v>
      </c>
      <c r="B985" s="4">
        <v>981</v>
      </c>
      <c r="C985" s="5">
        <v>41524</v>
      </c>
      <c r="D985" s="6">
        <v>0</v>
      </c>
      <c r="E985" s="4">
        <v>7.52</v>
      </c>
      <c r="F985" s="4">
        <v>1</v>
      </c>
      <c r="G985" s="4">
        <v>480</v>
      </c>
      <c r="H985">
        <f>Constant2*Display^F985*VLOOKUP(E985,PricePoint_Factors,2)*VLOOKUP(A985,MonthFactors,2)*Trend^B985*EndDec^D985</f>
        <v>490.0168954197888</v>
      </c>
      <c r="I985">
        <f t="shared" si="46"/>
        <v>10.016895419788796</v>
      </c>
      <c r="J985">
        <f t="shared" si="47"/>
        <v>100.33819385098575</v>
      </c>
    </row>
    <row r="986" spans="1:10" x14ac:dyDescent="0.2">
      <c r="A986" s="4">
        <f t="shared" si="45"/>
        <v>9</v>
      </c>
      <c r="B986" s="4">
        <v>982</v>
      </c>
      <c r="C986" s="5">
        <v>41525</v>
      </c>
      <c r="D986" s="6">
        <v>0</v>
      </c>
      <c r="E986" s="4">
        <v>6.98</v>
      </c>
      <c r="F986" s="4">
        <v>0</v>
      </c>
      <c r="G986" s="4">
        <v>603</v>
      </c>
      <c r="H986">
        <f>Constant2*Display^F986*VLOOKUP(E986,PricePoint_Factors,2)*VLOOKUP(A986,MonthFactors,2)*Trend^B986*EndDec^D986</f>
        <v>604.70390518175805</v>
      </c>
      <c r="I986">
        <f t="shared" si="46"/>
        <v>1.7039051817580457</v>
      </c>
      <c r="J986">
        <f t="shared" si="47"/>
        <v>2.9032928684219188</v>
      </c>
    </row>
    <row r="987" spans="1:10" x14ac:dyDescent="0.2">
      <c r="A987" s="4">
        <f t="shared" si="45"/>
        <v>9</v>
      </c>
      <c r="B987" s="4">
        <v>983</v>
      </c>
      <c r="C987" s="5">
        <v>41526</v>
      </c>
      <c r="D987" s="6">
        <v>0</v>
      </c>
      <c r="E987" s="4">
        <v>7.32</v>
      </c>
      <c r="F987" s="4">
        <v>0</v>
      </c>
      <c r="G987" s="4">
        <v>445</v>
      </c>
      <c r="H987">
        <f>Constant2*Display^F987*VLOOKUP(E987,PricePoint_Factors,2)*VLOOKUP(A987,MonthFactors,2)*Trend^B987*EndDec^D987</f>
        <v>455.17128613126579</v>
      </c>
      <c r="I987">
        <f t="shared" si="46"/>
        <v>10.171286131265788</v>
      </c>
      <c r="J987">
        <f t="shared" si="47"/>
        <v>103.45506156407976</v>
      </c>
    </row>
    <row r="988" spans="1:10" x14ac:dyDescent="0.2">
      <c r="A988" s="4">
        <f t="shared" si="45"/>
        <v>9</v>
      </c>
      <c r="B988" s="4">
        <v>984</v>
      </c>
      <c r="C988" s="5">
        <v>41527</v>
      </c>
      <c r="D988" s="6">
        <v>0</v>
      </c>
      <c r="E988" s="4">
        <v>6.98</v>
      </c>
      <c r="F988" s="4">
        <v>1</v>
      </c>
      <c r="G988" s="4">
        <v>662</v>
      </c>
      <c r="H988">
        <f>Constant2*Display^F988*VLOOKUP(E988,PricePoint_Factors,2)*VLOOKUP(A988,MonthFactors,2)*Trend^B988*EndDec^D988</f>
        <v>667.05556249703011</v>
      </c>
      <c r="I988">
        <f t="shared" si="46"/>
        <v>5.0555624970301096</v>
      </c>
      <c r="J988">
        <f t="shared" si="47"/>
        <v>25.558712161377318</v>
      </c>
    </row>
    <row r="989" spans="1:10" x14ac:dyDescent="0.2">
      <c r="A989" s="4">
        <f t="shared" si="45"/>
        <v>9</v>
      </c>
      <c r="B989" s="4">
        <v>985</v>
      </c>
      <c r="C989" s="5">
        <v>41528</v>
      </c>
      <c r="D989" s="6">
        <v>0</v>
      </c>
      <c r="E989" s="4">
        <v>7.52</v>
      </c>
      <c r="F989" s="4">
        <v>0</v>
      </c>
      <c r="G989" s="4">
        <v>451</v>
      </c>
      <c r="H989">
        <f>Constant2*Display^F989*VLOOKUP(E989,PricePoint_Factors,2)*VLOOKUP(A989,MonthFactors,2)*Trend^B989*EndDec^D989</f>
        <v>444.58186836403752</v>
      </c>
      <c r="I989">
        <f t="shared" si="46"/>
        <v>-6.4181316359624816</v>
      </c>
      <c r="J989">
        <f t="shared" si="47"/>
        <v>41.192413696542438</v>
      </c>
    </row>
    <row r="990" spans="1:10" x14ac:dyDescent="0.2">
      <c r="A990" s="4">
        <f t="shared" si="45"/>
        <v>9</v>
      </c>
      <c r="B990" s="4">
        <v>986</v>
      </c>
      <c r="C990" s="5">
        <v>41529</v>
      </c>
      <c r="D990" s="6">
        <v>0</v>
      </c>
      <c r="E990" s="4">
        <v>5.95</v>
      </c>
      <c r="F990" s="4">
        <v>0</v>
      </c>
      <c r="G990" s="4">
        <v>802</v>
      </c>
      <c r="H990">
        <f>Constant2*Display^F990*VLOOKUP(E990,PricePoint_Factors,2)*VLOOKUP(A990,MonthFactors,2)*Trend^B990*EndDec^D990</f>
        <v>796.38979260458655</v>
      </c>
      <c r="I990">
        <f t="shared" si="46"/>
        <v>-5.6102073954134539</v>
      </c>
      <c r="J990">
        <f t="shared" si="47"/>
        <v>31.474427019551811</v>
      </c>
    </row>
    <row r="991" spans="1:10" x14ac:dyDescent="0.2">
      <c r="A991" s="4">
        <f t="shared" si="45"/>
        <v>9</v>
      </c>
      <c r="B991" s="4">
        <v>987</v>
      </c>
      <c r="C991" s="5">
        <v>41530</v>
      </c>
      <c r="D991" s="6">
        <v>0</v>
      </c>
      <c r="E991" s="4">
        <v>6.98</v>
      </c>
      <c r="F991" s="4">
        <v>1</v>
      </c>
      <c r="G991" s="4">
        <v>649</v>
      </c>
      <c r="H991">
        <f>Constant2*Display^F991*VLOOKUP(E991,PricePoint_Factors,2)*VLOOKUP(A991,MonthFactors,2)*Trend^B991*EndDec^D991</f>
        <v>667.33203661713719</v>
      </c>
      <c r="I991">
        <f t="shared" si="46"/>
        <v>18.332036617137192</v>
      </c>
      <c r="J991">
        <f t="shared" si="47"/>
        <v>336.06356653205881</v>
      </c>
    </row>
    <row r="992" spans="1:10" x14ac:dyDescent="0.2">
      <c r="A992" s="4">
        <f t="shared" si="45"/>
        <v>9</v>
      </c>
      <c r="B992" s="4">
        <v>988</v>
      </c>
      <c r="C992" s="5">
        <v>41531</v>
      </c>
      <c r="D992" s="6">
        <v>0</v>
      </c>
      <c r="E992" s="4">
        <v>6.98</v>
      </c>
      <c r="F992" s="4">
        <v>0</v>
      </c>
      <c r="G992" s="4">
        <v>623</v>
      </c>
      <c r="H992">
        <f>Constant2*Display^F992*VLOOKUP(E992,PricePoint_Factors,2)*VLOOKUP(A992,MonthFactors,2)*Trend^B992*EndDec^D992</f>
        <v>605.20527159271774</v>
      </c>
      <c r="I992">
        <f t="shared" si="46"/>
        <v>-17.794728407282264</v>
      </c>
      <c r="J992">
        <f t="shared" si="47"/>
        <v>316.6523590889384</v>
      </c>
    </row>
    <row r="993" spans="1:10" x14ac:dyDescent="0.2">
      <c r="A993" s="4">
        <f t="shared" si="45"/>
        <v>9</v>
      </c>
      <c r="B993" s="4">
        <v>989</v>
      </c>
      <c r="C993" s="5">
        <v>41532</v>
      </c>
      <c r="D993" s="6">
        <v>0</v>
      </c>
      <c r="E993" s="4">
        <v>6.98</v>
      </c>
      <c r="F993" s="4">
        <v>0</v>
      </c>
      <c r="G993" s="4">
        <v>623</v>
      </c>
      <c r="H993">
        <f>Constant2*Display^F993*VLOOKUP(E993,PricePoint_Factors,2)*VLOOKUP(A993,MonthFactors,2)*Trend^B993*EndDec^D993</f>
        <v>605.28887306603713</v>
      </c>
      <c r="I993">
        <f t="shared" si="46"/>
        <v>-17.711126933962873</v>
      </c>
      <c r="J993">
        <f t="shared" si="47"/>
        <v>313.68401727094511</v>
      </c>
    </row>
    <row r="994" spans="1:10" x14ac:dyDescent="0.2">
      <c r="A994" s="4">
        <f t="shared" si="45"/>
        <v>9</v>
      </c>
      <c r="B994" s="4">
        <v>990</v>
      </c>
      <c r="C994" s="5">
        <v>41533</v>
      </c>
      <c r="D994" s="6">
        <v>0</v>
      </c>
      <c r="E994" s="4">
        <v>7.52</v>
      </c>
      <c r="F994" s="4">
        <v>0</v>
      </c>
      <c r="G994" s="4">
        <v>438</v>
      </c>
      <c r="H994">
        <f>Constant2*Display^F994*VLOOKUP(E994,PricePoint_Factors,2)*VLOOKUP(A994,MonthFactors,2)*Trend^B994*EndDec^D994</f>
        <v>444.8890200931084</v>
      </c>
      <c r="I994">
        <f t="shared" si="46"/>
        <v>6.8890200931083996</v>
      </c>
      <c r="J994">
        <f t="shared" si="47"/>
        <v>47.458597843251262</v>
      </c>
    </row>
    <row r="995" spans="1:10" x14ac:dyDescent="0.2">
      <c r="A995" s="4">
        <f t="shared" si="45"/>
        <v>9</v>
      </c>
      <c r="B995" s="4">
        <v>991</v>
      </c>
      <c r="C995" s="5">
        <v>41534</v>
      </c>
      <c r="D995" s="6">
        <v>0</v>
      </c>
      <c r="E995" s="4">
        <v>5.95</v>
      </c>
      <c r="F995" s="4">
        <v>0</v>
      </c>
      <c r="G995" s="4">
        <v>787</v>
      </c>
      <c r="H995">
        <f>Constant2*Display^F995*VLOOKUP(E995,PricePoint_Factors,2)*VLOOKUP(A995,MonthFactors,2)*Trend^B995*EndDec^D995</f>
        <v>796.94000060724989</v>
      </c>
      <c r="I995">
        <f t="shared" si="46"/>
        <v>9.9400006072498854</v>
      </c>
      <c r="J995">
        <f t="shared" si="47"/>
        <v>98.803612072128089</v>
      </c>
    </row>
    <row r="996" spans="1:10" x14ac:dyDescent="0.2">
      <c r="A996" s="4">
        <f t="shared" si="45"/>
        <v>9</v>
      </c>
      <c r="B996" s="4">
        <v>992</v>
      </c>
      <c r="C996" s="5">
        <v>41535</v>
      </c>
      <c r="D996" s="6">
        <v>0</v>
      </c>
      <c r="E996" s="4">
        <v>7.32</v>
      </c>
      <c r="F996" s="4">
        <v>0</v>
      </c>
      <c r="G996" s="4">
        <v>455</v>
      </c>
      <c r="H996">
        <f>Constant2*Display^F996*VLOOKUP(E996,PricePoint_Factors,2)*VLOOKUP(A996,MonthFactors,2)*Trend^B996*EndDec^D996</f>
        <v>455.73748445066389</v>
      </c>
      <c r="I996">
        <f t="shared" si="46"/>
        <v>0.73748445066388513</v>
      </c>
      <c r="J996">
        <f t="shared" si="47"/>
        <v>0.54388331497101239</v>
      </c>
    </row>
    <row r="997" spans="1:10" x14ac:dyDescent="0.2">
      <c r="A997" s="4">
        <f t="shared" si="45"/>
        <v>9</v>
      </c>
      <c r="B997" s="4">
        <v>993</v>
      </c>
      <c r="C997" s="5">
        <v>41536</v>
      </c>
      <c r="D997" s="6">
        <v>0</v>
      </c>
      <c r="E997" s="4">
        <v>7.52</v>
      </c>
      <c r="F997" s="4">
        <v>0</v>
      </c>
      <c r="G997" s="4">
        <v>444</v>
      </c>
      <c r="H997">
        <f>Constant2*Display^F997*VLOOKUP(E997,PricePoint_Factors,2)*VLOOKUP(A997,MonthFactors,2)*Trend^B997*EndDec^D997</f>
        <v>445.07341297923506</v>
      </c>
      <c r="I997">
        <f t="shared" si="46"/>
        <v>1.0734129792350586</v>
      </c>
      <c r="J997">
        <f t="shared" si="47"/>
        <v>1.1522154239902844</v>
      </c>
    </row>
    <row r="998" spans="1:10" x14ac:dyDescent="0.2">
      <c r="A998" s="4">
        <f t="shared" si="45"/>
        <v>9</v>
      </c>
      <c r="B998" s="4">
        <v>994</v>
      </c>
      <c r="C998" s="5">
        <v>41537</v>
      </c>
      <c r="D998" s="6">
        <v>0</v>
      </c>
      <c r="E998" s="4">
        <v>7.52</v>
      </c>
      <c r="F998" s="4">
        <v>1</v>
      </c>
      <c r="G998" s="4">
        <v>503</v>
      </c>
      <c r="H998">
        <f>Constant2*Display^F998*VLOOKUP(E998,PricePoint_Factors,2)*VLOOKUP(A998,MonthFactors,2)*Trend^B998*EndDec^D998</f>
        <v>490.89759060610152</v>
      </c>
      <c r="I998">
        <f t="shared" si="46"/>
        <v>-12.102409393898483</v>
      </c>
      <c r="J998">
        <f t="shared" si="47"/>
        <v>146.46831313752224</v>
      </c>
    </row>
    <row r="999" spans="1:10" x14ac:dyDescent="0.2">
      <c r="A999" s="4">
        <f t="shared" si="45"/>
        <v>9</v>
      </c>
      <c r="B999" s="4">
        <v>995</v>
      </c>
      <c r="C999" s="5">
        <v>41538</v>
      </c>
      <c r="D999" s="6">
        <v>0</v>
      </c>
      <c r="E999" s="4">
        <v>7.32</v>
      </c>
      <c r="F999" s="4">
        <v>0</v>
      </c>
      <c r="G999" s="4">
        <v>472</v>
      </c>
      <c r="H999">
        <f>Constant2*Display^F999*VLOOKUP(E999,PricePoint_Factors,2)*VLOOKUP(A999,MonthFactors,2)*Trend^B999*EndDec^D999</f>
        <v>455.92637369332579</v>
      </c>
      <c r="I999">
        <f t="shared" si="46"/>
        <v>-16.073626306674214</v>
      </c>
      <c r="J999">
        <f t="shared" si="47"/>
        <v>258.36146264660931</v>
      </c>
    </row>
    <row r="1000" spans="1:10" x14ac:dyDescent="0.2">
      <c r="A1000" s="4">
        <f t="shared" si="45"/>
        <v>9</v>
      </c>
      <c r="B1000" s="4">
        <v>996</v>
      </c>
      <c r="C1000" s="5">
        <v>41539</v>
      </c>
      <c r="D1000" s="6">
        <v>0</v>
      </c>
      <c r="E1000" s="4">
        <v>7.32</v>
      </c>
      <c r="F1000" s="4">
        <v>0</v>
      </c>
      <c r="G1000" s="4">
        <v>457</v>
      </c>
      <c r="H1000">
        <f>Constant2*Display^F1000*VLOOKUP(E1000,PricePoint_Factors,2)*VLOOKUP(A1000,MonthFactors,2)*Trend^B1000*EndDec^D1000</f>
        <v>455.98935417012439</v>
      </c>
      <c r="I1000">
        <f t="shared" si="46"/>
        <v>-1.0106458298756138</v>
      </c>
      <c r="J1000">
        <f t="shared" si="47"/>
        <v>1.021404993444968</v>
      </c>
    </row>
    <row r="1001" spans="1:10" x14ac:dyDescent="0.2">
      <c r="A1001" s="4">
        <f t="shared" si="45"/>
        <v>9</v>
      </c>
      <c r="B1001" s="4">
        <v>997</v>
      </c>
      <c r="C1001" s="5">
        <v>41540</v>
      </c>
      <c r="D1001" s="6">
        <v>0</v>
      </c>
      <c r="E1001" s="4">
        <v>6.98</v>
      </c>
      <c r="F1001" s="4">
        <v>1</v>
      </c>
      <c r="G1001" s="4">
        <v>657</v>
      </c>
      <c r="H1001">
        <f>Constant2*Display^F1001*VLOOKUP(E1001,PricePoint_Factors,2)*VLOOKUP(A1001,MonthFactors,2)*Trend^B1001*EndDec^D1001</f>
        <v>668.25444487922016</v>
      </c>
      <c r="I1001">
        <f t="shared" si="46"/>
        <v>11.254444879220159</v>
      </c>
      <c r="J1001">
        <f t="shared" si="47"/>
        <v>126.66252953940486</v>
      </c>
    </row>
    <row r="1002" spans="1:10" x14ac:dyDescent="0.2">
      <c r="A1002" s="4">
        <f t="shared" si="45"/>
        <v>9</v>
      </c>
      <c r="B1002" s="4">
        <v>998</v>
      </c>
      <c r="C1002" s="5">
        <v>41541</v>
      </c>
      <c r="D1002" s="6">
        <v>0</v>
      </c>
      <c r="E1002" s="4">
        <v>7.52</v>
      </c>
      <c r="F1002" s="4">
        <v>0</v>
      </c>
      <c r="G1002" s="4">
        <v>456</v>
      </c>
      <c r="H1002">
        <f>Constant2*Display^F1002*VLOOKUP(E1002,PricePoint_Factors,2)*VLOOKUP(A1002,MonthFactors,2)*Trend^B1002*EndDec^D1002</f>
        <v>445.38090430555292</v>
      </c>
      <c r="I1002">
        <f t="shared" si="46"/>
        <v>-10.619095694447083</v>
      </c>
      <c r="J1002">
        <f t="shared" si="47"/>
        <v>112.76519336782457</v>
      </c>
    </row>
    <row r="1003" spans="1:10" x14ac:dyDescent="0.2">
      <c r="A1003" s="4">
        <f t="shared" si="45"/>
        <v>9</v>
      </c>
      <c r="B1003" s="4">
        <v>999</v>
      </c>
      <c r="C1003" s="5">
        <v>41542</v>
      </c>
      <c r="D1003" s="6">
        <v>0</v>
      </c>
      <c r="E1003" s="4">
        <v>7.12</v>
      </c>
      <c r="F1003" s="4">
        <v>1</v>
      </c>
      <c r="G1003" s="4">
        <v>528</v>
      </c>
      <c r="H1003">
        <f>Constant2*Display^F1003*VLOOKUP(E1003,PricePoint_Factors,2)*VLOOKUP(A1003,MonthFactors,2)*Trend^B1003*EndDec^D1003</f>
        <v>514.94754048287598</v>
      </c>
      <c r="I1003">
        <f t="shared" si="46"/>
        <v>-13.052459517124021</v>
      </c>
      <c r="J1003">
        <f t="shared" si="47"/>
        <v>170.36669944616142</v>
      </c>
    </row>
    <row r="1004" spans="1:10" x14ac:dyDescent="0.2">
      <c r="A1004" s="4">
        <f t="shared" si="45"/>
        <v>9</v>
      </c>
      <c r="B1004" s="4">
        <v>1000</v>
      </c>
      <c r="C1004" s="5">
        <v>41543</v>
      </c>
      <c r="D1004" s="6">
        <v>0</v>
      </c>
      <c r="E1004" s="4">
        <v>7.52</v>
      </c>
      <c r="F1004" s="4">
        <v>1</v>
      </c>
      <c r="G1004" s="4">
        <v>480</v>
      </c>
      <c r="H1004">
        <f>Constant2*Display^F1004*VLOOKUP(E1004,PricePoint_Factors,2)*VLOOKUP(A1004,MonthFactors,2)*Trend^B1004*EndDec^D1004</f>
        <v>491.30459899655824</v>
      </c>
      <c r="I1004">
        <f t="shared" si="46"/>
        <v>11.304598996558241</v>
      </c>
      <c r="J1004">
        <f t="shared" si="47"/>
        <v>127.79395847298558</v>
      </c>
    </row>
    <row r="1005" spans="1:10" x14ac:dyDescent="0.2">
      <c r="A1005" s="4">
        <f t="shared" si="45"/>
        <v>9</v>
      </c>
      <c r="B1005" s="4">
        <v>1001</v>
      </c>
      <c r="C1005" s="5">
        <v>41544</v>
      </c>
      <c r="D1005" s="6">
        <v>0</v>
      </c>
      <c r="E1005" s="4">
        <v>6.2</v>
      </c>
      <c r="F1005" s="4">
        <v>0</v>
      </c>
      <c r="G1005" s="4">
        <v>617</v>
      </c>
      <c r="H1005">
        <f>Constant2*Display^F1005*VLOOKUP(E1005,PricePoint_Factors,2)*VLOOKUP(A1005,MonthFactors,2)*Trend^B1005*EndDec^D1005</f>
        <v>615.59444852000843</v>
      </c>
      <c r="I1005">
        <f t="shared" si="46"/>
        <v>-1.4055514799915727</v>
      </c>
      <c r="J1005">
        <f t="shared" si="47"/>
        <v>1.9755749629065005</v>
      </c>
    </row>
    <row r="1006" spans="1:10" x14ac:dyDescent="0.2">
      <c r="A1006" s="4">
        <f t="shared" si="45"/>
        <v>9</v>
      </c>
      <c r="B1006" s="4">
        <v>1002</v>
      </c>
      <c r="C1006" s="5">
        <v>41545</v>
      </c>
      <c r="D1006" s="6">
        <v>0</v>
      </c>
      <c r="E1006" s="4">
        <v>7.32</v>
      </c>
      <c r="F1006" s="4">
        <v>0</v>
      </c>
      <c r="G1006" s="4">
        <v>467</v>
      </c>
      <c r="H1006">
        <f>Constant2*Display^F1006*VLOOKUP(E1006,PricePoint_Factors,2)*VLOOKUP(A1006,MonthFactors,2)*Trend^B1006*EndDec^D1006</f>
        <v>456.36741977211074</v>
      </c>
      <c r="I1006">
        <f t="shared" si="46"/>
        <v>-10.632580227889264</v>
      </c>
      <c r="J1006">
        <f t="shared" si="47"/>
        <v>113.05176230250171</v>
      </c>
    </row>
    <row r="1007" spans="1:10" x14ac:dyDescent="0.2">
      <c r="A1007" s="4">
        <f t="shared" si="45"/>
        <v>9</v>
      </c>
      <c r="B1007" s="4">
        <v>1003</v>
      </c>
      <c r="C1007" s="5">
        <v>41546</v>
      </c>
      <c r="D1007" s="6">
        <v>0</v>
      </c>
      <c r="E1007" s="4">
        <v>7.52</v>
      </c>
      <c r="F1007" s="4">
        <v>0</v>
      </c>
      <c r="G1007" s="4">
        <v>451</v>
      </c>
      <c r="H1007">
        <f>Constant2*Display^F1007*VLOOKUP(E1007,PricePoint_Factors,2)*VLOOKUP(A1007,MonthFactors,2)*Trend^B1007*EndDec^D1007</f>
        <v>445.68860807079199</v>
      </c>
      <c r="I1007">
        <f t="shared" si="46"/>
        <v>-5.3113919292080141</v>
      </c>
      <c r="J1007">
        <f t="shared" si="47"/>
        <v>28.210884225656031</v>
      </c>
    </row>
    <row r="1008" spans="1:10" x14ac:dyDescent="0.2">
      <c r="A1008" s="4">
        <f t="shared" si="45"/>
        <v>9</v>
      </c>
      <c r="B1008" s="4">
        <v>1004</v>
      </c>
      <c r="C1008" s="5">
        <v>41547</v>
      </c>
      <c r="D1008" s="6">
        <v>0</v>
      </c>
      <c r="E1008" s="4">
        <v>6.98</v>
      </c>
      <c r="F1008" s="4">
        <v>0</v>
      </c>
      <c r="G1008" s="4">
        <v>592</v>
      </c>
      <c r="H1008">
        <f>Constant2*Display^F1008*VLOOKUP(E1008,PricePoint_Factors,2)*VLOOKUP(A1008,MonthFactors,2)*Trend^B1008*EndDec^D1008</f>
        <v>606.54428187825329</v>
      </c>
      <c r="I1008">
        <f t="shared" si="46"/>
        <v>14.544281878253287</v>
      </c>
      <c r="J1008">
        <f t="shared" si="47"/>
        <v>211.53613535408695</v>
      </c>
    </row>
    <row r="1009" spans="1:10" x14ac:dyDescent="0.2">
      <c r="A1009" s="4">
        <f t="shared" si="45"/>
        <v>10</v>
      </c>
      <c r="B1009" s="4">
        <v>1005</v>
      </c>
      <c r="C1009" s="5">
        <v>41548</v>
      </c>
      <c r="D1009" s="6">
        <v>0</v>
      </c>
      <c r="E1009" s="4">
        <v>6.98</v>
      </c>
      <c r="F1009" s="4">
        <v>0</v>
      </c>
      <c r="G1009" s="4">
        <v>651</v>
      </c>
      <c r="H1009">
        <f>Constant2*Display^F1009*VLOOKUP(E1009,PricePoint_Factors,2)*VLOOKUP(A1009,MonthFactors,2)*Trend^B1009*EndDec^D1009</f>
        <v>670.42305446316163</v>
      </c>
      <c r="I1009">
        <f t="shared" si="46"/>
        <v>19.423054463161634</v>
      </c>
      <c r="J1009">
        <f t="shared" si="47"/>
        <v>377.25504467894308</v>
      </c>
    </row>
    <row r="1010" spans="1:10" x14ac:dyDescent="0.2">
      <c r="A1010" s="4">
        <f t="shared" si="45"/>
        <v>10</v>
      </c>
      <c r="B1010" s="4">
        <v>1006</v>
      </c>
      <c r="C1010" s="5">
        <v>41549</v>
      </c>
      <c r="D1010" s="6">
        <v>0</v>
      </c>
      <c r="E1010" s="4">
        <v>6.98</v>
      </c>
      <c r="F1010" s="4">
        <v>0</v>
      </c>
      <c r="G1010" s="4">
        <v>689</v>
      </c>
      <c r="H1010">
        <f>Constant2*Display^F1010*VLOOKUP(E1010,PricePoint_Factors,2)*VLOOKUP(A1010,MonthFactors,2)*Trend^B1010*EndDec^D1010</f>
        <v>670.51566495043153</v>
      </c>
      <c r="I1010">
        <f t="shared" si="46"/>
        <v>-18.484335049568472</v>
      </c>
      <c r="J1010">
        <f t="shared" si="47"/>
        <v>341.67064222470549</v>
      </c>
    </row>
    <row r="1011" spans="1:10" x14ac:dyDescent="0.2">
      <c r="A1011" s="4">
        <f t="shared" si="45"/>
        <v>10</v>
      </c>
      <c r="B1011" s="4">
        <v>1007</v>
      </c>
      <c r="C1011" s="5">
        <v>41550</v>
      </c>
      <c r="D1011" s="6">
        <v>0</v>
      </c>
      <c r="E1011" s="4">
        <v>7.32</v>
      </c>
      <c r="F1011" s="4">
        <v>1</v>
      </c>
      <c r="G1011" s="4">
        <v>566</v>
      </c>
      <c r="H1011">
        <f>Constant2*Display^F1011*VLOOKUP(E1011,PricePoint_Factors,2)*VLOOKUP(A1011,MonthFactors,2)*Trend^B1011*EndDec^D1011</f>
        <v>556.59624620747479</v>
      </c>
      <c r="I1011">
        <f t="shared" si="46"/>
        <v>-9.4037537925252082</v>
      </c>
      <c r="J1011">
        <f t="shared" si="47"/>
        <v>88.430585390432242</v>
      </c>
    </row>
    <row r="1012" spans="1:10" x14ac:dyDescent="0.2">
      <c r="A1012" s="4">
        <f t="shared" si="45"/>
        <v>10</v>
      </c>
      <c r="B1012" s="4">
        <v>1008</v>
      </c>
      <c r="C1012" s="5">
        <v>41551</v>
      </c>
      <c r="D1012" s="6">
        <v>0</v>
      </c>
      <c r="E1012" s="4">
        <v>6.98</v>
      </c>
      <c r="F1012" s="4">
        <v>0</v>
      </c>
      <c r="G1012" s="4">
        <v>668</v>
      </c>
      <c r="H1012">
        <f>Constant2*Display^F1012*VLOOKUP(E1012,PricePoint_Factors,2)*VLOOKUP(A1012,MonthFactors,2)*Trend^B1012*EndDec^D1012</f>
        <v>670.70092430565023</v>
      </c>
      <c r="I1012">
        <f t="shared" si="46"/>
        <v>2.7009243056502328</v>
      </c>
      <c r="J1012">
        <f t="shared" si="47"/>
        <v>7.2949921048521924</v>
      </c>
    </row>
    <row r="1013" spans="1:10" x14ac:dyDescent="0.2">
      <c r="A1013" s="4">
        <f t="shared" si="45"/>
        <v>10</v>
      </c>
      <c r="B1013" s="4">
        <v>1009</v>
      </c>
      <c r="C1013" s="5">
        <v>41552</v>
      </c>
      <c r="D1013" s="6">
        <v>0</v>
      </c>
      <c r="E1013" s="4">
        <v>6.98</v>
      </c>
      <c r="F1013" s="4">
        <v>1</v>
      </c>
      <c r="G1013" s="4">
        <v>748</v>
      </c>
      <c r="H1013">
        <f>Constant2*Display^F1013*VLOOKUP(E1013,PricePoint_Factors,2)*VLOOKUP(A1013,MonthFactors,2)*Trend^B1013*EndDec^D1013</f>
        <v>739.75541597738618</v>
      </c>
      <c r="I1013">
        <f t="shared" si="46"/>
        <v>-8.2445840226138216</v>
      </c>
      <c r="J1013">
        <f t="shared" si="47"/>
        <v>67.97316570593911</v>
      </c>
    </row>
    <row r="1014" spans="1:10" x14ac:dyDescent="0.2">
      <c r="A1014" s="4">
        <f t="shared" si="45"/>
        <v>10</v>
      </c>
      <c r="B1014" s="4">
        <v>1010</v>
      </c>
      <c r="C1014" s="5">
        <v>41553</v>
      </c>
      <c r="D1014" s="6">
        <v>0</v>
      </c>
      <c r="E1014" s="4">
        <v>7.12</v>
      </c>
      <c r="F1014" s="4">
        <v>0</v>
      </c>
      <c r="G1014" s="4">
        <v>514</v>
      </c>
      <c r="H1014">
        <f>Constant2*Display^F1014*VLOOKUP(E1014,PricePoint_Factors,2)*VLOOKUP(A1014,MonthFactors,2)*Trend^B1014*EndDec^D1014</f>
        <v>516.83276335439734</v>
      </c>
      <c r="I1014">
        <f t="shared" si="46"/>
        <v>2.8327633543973434</v>
      </c>
      <c r="J1014">
        <f t="shared" si="47"/>
        <v>8.0245482220164881</v>
      </c>
    </row>
    <row r="1015" spans="1:10" x14ac:dyDescent="0.2">
      <c r="A1015" s="4">
        <f t="shared" si="45"/>
        <v>10</v>
      </c>
      <c r="B1015" s="4">
        <v>1011</v>
      </c>
      <c r="C1015" s="5">
        <v>41554</v>
      </c>
      <c r="D1015" s="6">
        <v>0</v>
      </c>
      <c r="E1015" s="4">
        <v>7.32</v>
      </c>
      <c r="F1015" s="4">
        <v>0</v>
      </c>
      <c r="G1015" s="4">
        <v>499</v>
      </c>
      <c r="H1015">
        <f>Constant2*Display^F1015*VLOOKUP(E1015,PricePoint_Factors,2)*VLOOKUP(A1015,MonthFactors,2)*Trend^B1015*EndDec^D1015</f>
        <v>504.98789200184785</v>
      </c>
      <c r="I1015">
        <f t="shared" si="46"/>
        <v>5.9878920018478539</v>
      </c>
      <c r="J1015">
        <f t="shared" si="47"/>
        <v>35.854850625793496</v>
      </c>
    </row>
    <row r="1016" spans="1:10" x14ac:dyDescent="0.2">
      <c r="A1016" s="4">
        <f t="shared" si="45"/>
        <v>10</v>
      </c>
      <c r="B1016" s="4">
        <v>1012</v>
      </c>
      <c r="C1016" s="5">
        <v>41555</v>
      </c>
      <c r="D1016" s="6">
        <v>0</v>
      </c>
      <c r="E1016" s="4">
        <v>6.2</v>
      </c>
      <c r="F1016" s="4">
        <v>0</v>
      </c>
      <c r="G1016" s="4">
        <v>682</v>
      </c>
      <c r="H1016">
        <f>Constant2*Display^F1016*VLOOKUP(E1016,PricePoint_Factors,2)*VLOOKUP(A1016,MonthFactors,2)*Trend^B1016*EndDec^D1016</f>
        <v>681.3668554325501</v>
      </c>
      <c r="I1016">
        <f t="shared" si="46"/>
        <v>-0.63314456744990366</v>
      </c>
      <c r="J1016">
        <f t="shared" si="47"/>
        <v>0.40087204329132559</v>
      </c>
    </row>
    <row r="1017" spans="1:10" x14ac:dyDescent="0.2">
      <c r="A1017" s="4">
        <f t="shared" si="45"/>
        <v>10</v>
      </c>
      <c r="B1017" s="4">
        <v>1013</v>
      </c>
      <c r="C1017" s="5">
        <v>41556</v>
      </c>
      <c r="D1017" s="6">
        <v>0</v>
      </c>
      <c r="E1017" s="4">
        <v>7.52</v>
      </c>
      <c r="F1017" s="4">
        <v>0</v>
      </c>
      <c r="G1017" s="4">
        <v>502</v>
      </c>
      <c r="H1017">
        <f>Constant2*Display^F1017*VLOOKUP(E1017,PricePoint_Factors,2)*VLOOKUP(A1017,MonthFactors,2)*Trend^B1017*EndDec^D1017</f>
        <v>493.23950646274471</v>
      </c>
      <c r="I1017">
        <f t="shared" si="46"/>
        <v>-8.7604935372552859</v>
      </c>
      <c r="J1017">
        <f t="shared" si="47"/>
        <v>76.746247016291633</v>
      </c>
    </row>
    <row r="1018" spans="1:10" x14ac:dyDescent="0.2">
      <c r="A1018" s="4">
        <f t="shared" si="45"/>
        <v>10</v>
      </c>
      <c r="B1018" s="4">
        <v>1014</v>
      </c>
      <c r="C1018" s="5">
        <v>41557</v>
      </c>
      <c r="D1018" s="6">
        <v>0</v>
      </c>
      <c r="E1018" s="4">
        <v>6.1</v>
      </c>
      <c r="F1018" s="4">
        <v>0</v>
      </c>
      <c r="G1018" s="4">
        <v>680</v>
      </c>
      <c r="H1018">
        <f>Constant2*Display^F1018*VLOOKUP(E1018,PricePoint_Factors,2)*VLOOKUP(A1018,MonthFactors,2)*Trend^B1018*EndDec^D1018</f>
        <v>695.57678403055377</v>
      </c>
      <c r="I1018">
        <f t="shared" si="46"/>
        <v>15.576784030553767</v>
      </c>
      <c r="J1018">
        <f t="shared" si="47"/>
        <v>242.63620073451489</v>
      </c>
    </row>
    <row r="1019" spans="1:10" x14ac:dyDescent="0.2">
      <c r="A1019" s="4">
        <f t="shared" si="45"/>
        <v>10</v>
      </c>
      <c r="B1019" s="4">
        <v>1015</v>
      </c>
      <c r="C1019" s="5">
        <v>41558</v>
      </c>
      <c r="D1019" s="6">
        <v>0</v>
      </c>
      <c r="E1019" s="4">
        <v>5.95</v>
      </c>
      <c r="F1019" s="4">
        <v>0</v>
      </c>
      <c r="G1019" s="4">
        <v>881</v>
      </c>
      <c r="H1019">
        <f>Constant2*Display^F1019*VLOOKUP(E1019,PricePoint_Factors,2)*VLOOKUP(A1019,MonthFactors,2)*Trend^B1019*EndDec^D1019</f>
        <v>883.67339759804042</v>
      </c>
      <c r="I1019">
        <f t="shared" si="46"/>
        <v>2.6733975980404239</v>
      </c>
      <c r="J1019">
        <f t="shared" si="47"/>
        <v>7.1470547172083077</v>
      </c>
    </row>
    <row r="1020" spans="1:10" x14ac:dyDescent="0.2">
      <c r="A1020" s="4">
        <f t="shared" si="45"/>
        <v>10</v>
      </c>
      <c r="B1020" s="4">
        <v>1016</v>
      </c>
      <c r="C1020" s="5">
        <v>41559</v>
      </c>
      <c r="D1020" s="6">
        <v>0</v>
      </c>
      <c r="E1020" s="4">
        <v>5.95</v>
      </c>
      <c r="F1020" s="4">
        <v>1</v>
      </c>
      <c r="G1020" s="4">
        <v>984</v>
      </c>
      <c r="H1020">
        <f>Constant2*Display^F1020*VLOOKUP(E1020,PricePoint_Factors,2)*VLOOKUP(A1020,MonthFactors,2)*Trend^B1020*EndDec^D1020</f>
        <v>974.65525711782834</v>
      </c>
      <c r="I1020">
        <f t="shared" si="46"/>
        <v>-9.3447428821716585</v>
      </c>
      <c r="J1020">
        <f t="shared" si="47"/>
        <v>87.324219533897875</v>
      </c>
    </row>
    <row r="1021" spans="1:10" x14ac:dyDescent="0.2">
      <c r="A1021" s="4">
        <f t="shared" si="45"/>
        <v>10</v>
      </c>
      <c r="B1021" s="4">
        <v>1017</v>
      </c>
      <c r="C1021" s="5">
        <v>41560</v>
      </c>
      <c r="D1021" s="6">
        <v>0</v>
      </c>
      <c r="E1021" s="4">
        <v>5.95</v>
      </c>
      <c r="F1021" s="4">
        <v>0</v>
      </c>
      <c r="G1021" s="4">
        <v>870</v>
      </c>
      <c r="H1021">
        <f>Constant2*Display^F1021*VLOOKUP(E1021,PricePoint_Factors,2)*VLOOKUP(A1021,MonthFactors,2)*Trend^B1021*EndDec^D1021</f>
        <v>883.91755112408111</v>
      </c>
      <c r="I1021">
        <f t="shared" si="46"/>
        <v>13.917551124081115</v>
      </c>
      <c r="J1021">
        <f t="shared" si="47"/>
        <v>193.69822929141151</v>
      </c>
    </row>
    <row r="1022" spans="1:10" x14ac:dyDescent="0.2">
      <c r="A1022" s="4">
        <f t="shared" si="45"/>
        <v>10</v>
      </c>
      <c r="B1022" s="4">
        <v>1018</v>
      </c>
      <c r="C1022" s="5">
        <v>41561</v>
      </c>
      <c r="D1022" s="6">
        <v>0</v>
      </c>
      <c r="E1022" s="4">
        <v>6.1</v>
      </c>
      <c r="F1022" s="4">
        <v>0</v>
      </c>
      <c r="G1022" s="4">
        <v>693</v>
      </c>
      <c r="H1022">
        <f>Constant2*Display^F1022*VLOOKUP(E1022,PricePoint_Factors,2)*VLOOKUP(A1022,MonthFactors,2)*Trend^B1022*EndDec^D1022</f>
        <v>695.96120430633653</v>
      </c>
      <c r="I1022">
        <f t="shared" si="46"/>
        <v>2.9612043063365263</v>
      </c>
      <c r="J1022">
        <f t="shared" si="47"/>
        <v>8.7687309438659877</v>
      </c>
    </row>
    <row r="1023" spans="1:10" x14ac:dyDescent="0.2">
      <c r="A1023" s="4">
        <f t="shared" si="45"/>
        <v>10</v>
      </c>
      <c r="B1023" s="4">
        <v>1019</v>
      </c>
      <c r="C1023" s="5">
        <v>41562</v>
      </c>
      <c r="D1023" s="6">
        <v>0</v>
      </c>
      <c r="E1023" s="4">
        <v>6.2</v>
      </c>
      <c r="F1023" s="4">
        <v>0</v>
      </c>
      <c r="G1023" s="4">
        <v>700</v>
      </c>
      <c r="H1023">
        <f>Constant2*Display^F1023*VLOOKUP(E1023,PricePoint_Factors,2)*VLOOKUP(A1023,MonthFactors,2)*Trend^B1023*EndDec^D1023</f>
        <v>682.0259841803969</v>
      </c>
      <c r="I1023">
        <f t="shared" si="46"/>
        <v>-17.974015819603096</v>
      </c>
      <c r="J1023">
        <f t="shared" si="47"/>
        <v>323.06524468334237</v>
      </c>
    </row>
    <row r="1024" spans="1:10" x14ac:dyDescent="0.2">
      <c r="A1024" s="4">
        <f t="shared" si="45"/>
        <v>10</v>
      </c>
      <c r="B1024" s="4">
        <v>1020</v>
      </c>
      <c r="C1024" s="5">
        <v>41563</v>
      </c>
      <c r="D1024" s="6">
        <v>0</v>
      </c>
      <c r="E1024" s="4">
        <v>5.95</v>
      </c>
      <c r="F1024" s="4">
        <v>0</v>
      </c>
      <c r="G1024" s="4">
        <v>896</v>
      </c>
      <c r="H1024">
        <f>Constant2*Display^F1024*VLOOKUP(E1024,PricePoint_Factors,2)*VLOOKUP(A1024,MonthFactors,2)*Trend^B1024*EndDec^D1024</f>
        <v>884.2839079029369</v>
      </c>
      <c r="I1024">
        <f t="shared" si="46"/>
        <v>-11.716092097063097</v>
      </c>
      <c r="J1024">
        <f t="shared" si="47"/>
        <v>137.26681402686435</v>
      </c>
    </row>
    <row r="1025" spans="1:10" x14ac:dyDescent="0.2">
      <c r="A1025" s="4">
        <f t="shared" si="45"/>
        <v>10</v>
      </c>
      <c r="B1025" s="4">
        <v>1021</v>
      </c>
      <c r="C1025" s="5">
        <v>41564</v>
      </c>
      <c r="D1025" s="6">
        <v>0</v>
      </c>
      <c r="E1025" s="4">
        <v>6.1</v>
      </c>
      <c r="F1025" s="4">
        <v>1</v>
      </c>
      <c r="G1025" s="4">
        <v>770</v>
      </c>
      <c r="H1025">
        <f>Constant2*Display^F1025*VLOOKUP(E1025,PricePoint_Factors,2)*VLOOKUP(A1025,MonthFactors,2)*Trend^B1025*EndDec^D1025</f>
        <v>767.82854914182587</v>
      </c>
      <c r="I1025">
        <f t="shared" si="46"/>
        <v>-2.1714508581741256</v>
      </c>
      <c r="J1025">
        <f t="shared" si="47"/>
        <v>4.7151988294651463</v>
      </c>
    </row>
    <row r="1026" spans="1:10" x14ac:dyDescent="0.2">
      <c r="A1026" s="4">
        <f t="shared" si="45"/>
        <v>10</v>
      </c>
      <c r="B1026" s="4">
        <v>1022</v>
      </c>
      <c r="C1026" s="5">
        <v>41565</v>
      </c>
      <c r="D1026" s="6">
        <v>0</v>
      </c>
      <c r="E1026" s="4">
        <v>7.12</v>
      </c>
      <c r="F1026" s="4">
        <v>0</v>
      </c>
      <c r="G1026" s="4">
        <v>510</v>
      </c>
      <c r="H1026">
        <f>Constant2*Display^F1026*VLOOKUP(E1026,PricePoint_Factors,2)*VLOOKUP(A1026,MonthFactors,2)*Trend^B1026*EndDec^D1026</f>
        <v>517.69014167144996</v>
      </c>
      <c r="I1026">
        <f t="shared" si="46"/>
        <v>7.6901416714499646</v>
      </c>
      <c r="J1026">
        <f t="shared" si="47"/>
        <v>59.138278926971253</v>
      </c>
    </row>
    <row r="1027" spans="1:10" x14ac:dyDescent="0.2">
      <c r="A1027" s="4">
        <f t="shared" si="45"/>
        <v>10</v>
      </c>
      <c r="B1027" s="4">
        <v>1023</v>
      </c>
      <c r="C1027" s="5">
        <v>41566</v>
      </c>
      <c r="D1027" s="6">
        <v>0</v>
      </c>
      <c r="E1027" s="4">
        <v>7.32</v>
      </c>
      <c r="F1027" s="4">
        <v>0</v>
      </c>
      <c r="G1027" s="4">
        <v>498</v>
      </c>
      <c r="H1027">
        <f>Constant2*Display^F1027*VLOOKUP(E1027,PricePoint_Factors,2)*VLOOKUP(A1027,MonthFactors,2)*Trend^B1027*EndDec^D1027</f>
        <v>505.82562075992092</v>
      </c>
      <c r="I1027">
        <f t="shared" si="46"/>
        <v>7.8256207599209233</v>
      </c>
      <c r="J1027">
        <f t="shared" si="47"/>
        <v>61.240340278105329</v>
      </c>
    </row>
    <row r="1028" spans="1:10" x14ac:dyDescent="0.2">
      <c r="A1028" s="4">
        <f t="shared" si="45"/>
        <v>10</v>
      </c>
      <c r="B1028" s="4">
        <v>1024</v>
      </c>
      <c r="C1028" s="5">
        <v>41567</v>
      </c>
      <c r="D1028" s="6">
        <v>0</v>
      </c>
      <c r="E1028" s="4">
        <v>7.12</v>
      </c>
      <c r="F1028" s="4">
        <v>0</v>
      </c>
      <c r="G1028" s="4">
        <v>534</v>
      </c>
      <c r="H1028">
        <f>Constant2*Display^F1028*VLOOKUP(E1028,PricePoint_Factors,2)*VLOOKUP(A1028,MonthFactors,2)*Trend^B1028*EndDec^D1028</f>
        <v>517.83317627431245</v>
      </c>
      <c r="I1028">
        <f t="shared" si="46"/>
        <v>-16.16682372568755</v>
      </c>
      <c r="J1028">
        <f t="shared" si="47"/>
        <v>261.36618937745385</v>
      </c>
    </row>
    <row r="1029" spans="1:10" x14ac:dyDescent="0.2">
      <c r="A1029" s="4">
        <f t="shared" si="45"/>
        <v>10</v>
      </c>
      <c r="B1029" s="4">
        <v>1025</v>
      </c>
      <c r="C1029" s="5">
        <v>41568</v>
      </c>
      <c r="D1029" s="6">
        <v>0</v>
      </c>
      <c r="E1029" s="4">
        <v>6.1</v>
      </c>
      <c r="F1029" s="4">
        <v>0</v>
      </c>
      <c r="G1029" s="4">
        <v>695</v>
      </c>
      <c r="H1029">
        <f>Constant2*Display^F1029*VLOOKUP(E1029,PricePoint_Factors,2)*VLOOKUP(A1029,MonthFactors,2)*Trend^B1029*EndDec^D1029</f>
        <v>696.63445108006329</v>
      </c>
      <c r="I1029">
        <f t="shared" si="46"/>
        <v>1.6344510800632861</v>
      </c>
      <c r="J1029">
        <f t="shared" si="47"/>
        <v>2.6714303331200426</v>
      </c>
    </row>
    <row r="1030" spans="1:10" x14ac:dyDescent="0.2">
      <c r="A1030" s="4">
        <f t="shared" ref="A1030:A1093" si="48">MONTH(C1030)</f>
        <v>10</v>
      </c>
      <c r="B1030" s="4">
        <v>1026</v>
      </c>
      <c r="C1030" s="5">
        <v>41569</v>
      </c>
      <c r="D1030" s="6">
        <v>0</v>
      </c>
      <c r="E1030" s="4">
        <v>6.98</v>
      </c>
      <c r="F1030" s="4">
        <v>0</v>
      </c>
      <c r="G1030" s="4">
        <v>664</v>
      </c>
      <c r="H1030">
        <f>Constant2*Display^F1030*VLOOKUP(E1030,PricePoint_Factors,2)*VLOOKUP(A1030,MonthFactors,2)*Trend^B1030*EndDec^D1030</f>
        <v>672.37056357145639</v>
      </c>
      <c r="I1030">
        <f t="shared" ref="I1030:I1093" si="49">H1030-G1030</f>
        <v>8.3705635714563869</v>
      </c>
      <c r="J1030">
        <f t="shared" ref="J1030:J1093" si="50">I1030^2</f>
        <v>70.066334503792703</v>
      </c>
    </row>
    <row r="1031" spans="1:10" x14ac:dyDescent="0.2">
      <c r="A1031" s="4">
        <f t="shared" si="48"/>
        <v>10</v>
      </c>
      <c r="B1031" s="4">
        <v>1027</v>
      </c>
      <c r="C1031" s="5">
        <v>41570</v>
      </c>
      <c r="D1031" s="6">
        <v>0</v>
      </c>
      <c r="E1031" s="4">
        <v>7.12</v>
      </c>
      <c r="F1031" s="4">
        <v>0</v>
      </c>
      <c r="G1031" s="4">
        <v>507</v>
      </c>
      <c r="H1031">
        <f>Constant2*Display^F1031*VLOOKUP(E1031,PricePoint_Factors,2)*VLOOKUP(A1031,MonthFactors,2)*Trend^B1031*EndDec^D1031</f>
        <v>518.04780228123275</v>
      </c>
      <c r="I1031">
        <f t="shared" si="49"/>
        <v>11.047802281232748</v>
      </c>
      <c r="J1031">
        <f t="shared" si="50"/>
        <v>122.05393524521152</v>
      </c>
    </row>
    <row r="1032" spans="1:10" x14ac:dyDescent="0.2">
      <c r="A1032" s="4">
        <f t="shared" si="48"/>
        <v>10</v>
      </c>
      <c r="B1032" s="4">
        <v>1028</v>
      </c>
      <c r="C1032" s="5">
        <v>41571</v>
      </c>
      <c r="D1032" s="6">
        <v>0</v>
      </c>
      <c r="E1032" s="4">
        <v>6.98</v>
      </c>
      <c r="F1032" s="4">
        <v>0</v>
      </c>
      <c r="G1032" s="4">
        <v>686</v>
      </c>
      <c r="H1032">
        <f>Constant2*Display^F1032*VLOOKUP(E1032,PricePoint_Factors,2)*VLOOKUP(A1032,MonthFactors,2)*Trend^B1032*EndDec^D1032</f>
        <v>672.55633542375836</v>
      </c>
      <c r="I1032">
        <f t="shared" si="49"/>
        <v>-13.443664576241645</v>
      </c>
      <c r="J1032">
        <f t="shared" si="50"/>
        <v>180.73211723849445</v>
      </c>
    </row>
    <row r="1033" spans="1:10" x14ac:dyDescent="0.2">
      <c r="A1033" s="4">
        <f t="shared" si="48"/>
        <v>10</v>
      </c>
      <c r="B1033" s="4">
        <v>1029</v>
      </c>
      <c r="C1033" s="5">
        <v>41572</v>
      </c>
      <c r="D1033" s="6">
        <v>0</v>
      </c>
      <c r="E1033" s="4">
        <v>5.95</v>
      </c>
      <c r="F1033" s="4">
        <v>1</v>
      </c>
      <c r="G1033" s="4">
        <v>996</v>
      </c>
      <c r="H1033">
        <f>Constant2*Display^F1033*VLOOKUP(E1033,PricePoint_Factors,2)*VLOOKUP(A1033,MonthFactors,2)*Trend^B1033*EndDec^D1033</f>
        <v>976.40698078548439</v>
      </c>
      <c r="I1033">
        <f t="shared" si="49"/>
        <v>-19.593019214515607</v>
      </c>
      <c r="J1033">
        <f t="shared" si="50"/>
        <v>383.88640194037777</v>
      </c>
    </row>
    <row r="1034" spans="1:10" x14ac:dyDescent="0.2">
      <c r="A1034" s="4">
        <f t="shared" si="48"/>
        <v>10</v>
      </c>
      <c r="B1034" s="4">
        <v>1030</v>
      </c>
      <c r="C1034" s="5">
        <v>41573</v>
      </c>
      <c r="D1034" s="6">
        <v>0</v>
      </c>
      <c r="E1034" s="4">
        <v>6.98</v>
      </c>
      <c r="F1034" s="4">
        <v>0</v>
      </c>
      <c r="G1034" s="4">
        <v>673</v>
      </c>
      <c r="H1034">
        <f>Constant2*Display^F1034*VLOOKUP(E1034,PricePoint_Factors,2)*VLOOKUP(A1034,MonthFactors,2)*Trend^B1034*EndDec^D1034</f>
        <v>672.74215860368065</v>
      </c>
      <c r="I1034">
        <f t="shared" si="49"/>
        <v>-0.25784139631934977</v>
      </c>
      <c r="J1034">
        <f t="shared" si="50"/>
        <v>6.6482185655911991E-2</v>
      </c>
    </row>
    <row r="1035" spans="1:10" x14ac:dyDescent="0.2">
      <c r="A1035" s="4">
        <f t="shared" si="48"/>
        <v>10</v>
      </c>
      <c r="B1035" s="4">
        <v>1031</v>
      </c>
      <c r="C1035" s="5">
        <v>41574</v>
      </c>
      <c r="D1035" s="6">
        <v>0</v>
      </c>
      <c r="E1035" s="4">
        <v>5.95</v>
      </c>
      <c r="F1035" s="4">
        <v>0</v>
      </c>
      <c r="G1035" s="4">
        <v>863</v>
      </c>
      <c r="H1035">
        <f>Constant2*Display^F1035*VLOOKUP(E1035,PricePoint_Factors,2)*VLOOKUP(A1035,MonthFactors,2)*Trend^B1035*EndDec^D1035</f>
        <v>885.62851567776909</v>
      </c>
      <c r="I1035">
        <f t="shared" si="49"/>
        <v>22.628515677769087</v>
      </c>
      <c r="J1035">
        <f t="shared" si="50"/>
        <v>512.04972177904142</v>
      </c>
    </row>
    <row r="1036" spans="1:10" x14ac:dyDescent="0.2">
      <c r="A1036" s="4">
        <f t="shared" si="48"/>
        <v>10</v>
      </c>
      <c r="B1036" s="4">
        <v>1032</v>
      </c>
      <c r="C1036" s="5">
        <v>41575</v>
      </c>
      <c r="D1036" s="6">
        <v>0</v>
      </c>
      <c r="E1036" s="4">
        <v>6.2</v>
      </c>
      <c r="F1036" s="4">
        <v>1</v>
      </c>
      <c r="G1036" s="4">
        <v>761</v>
      </c>
      <c r="H1036">
        <f>Constant2*Display^F1036*VLOOKUP(E1036,PricePoint_Factors,2)*VLOOKUP(A1036,MonthFactors,2)*Trend^B1036*EndDec^D1036</f>
        <v>753.49439740575008</v>
      </c>
      <c r="I1036">
        <f t="shared" si="49"/>
        <v>-7.5056025942499218</v>
      </c>
      <c r="J1036">
        <f t="shared" si="50"/>
        <v>56.334070302811156</v>
      </c>
    </row>
    <row r="1037" spans="1:10" x14ac:dyDescent="0.2">
      <c r="A1037" s="4">
        <f t="shared" si="48"/>
        <v>10</v>
      </c>
      <c r="B1037" s="4">
        <v>1033</v>
      </c>
      <c r="C1037" s="5">
        <v>41576</v>
      </c>
      <c r="D1037" s="6">
        <v>0</v>
      </c>
      <c r="E1037" s="4">
        <v>5.95</v>
      </c>
      <c r="F1037" s="4">
        <v>0</v>
      </c>
      <c r="G1037" s="4">
        <v>895</v>
      </c>
      <c r="H1037">
        <f>Constant2*Display^F1037*VLOOKUP(E1037,PricePoint_Factors,2)*VLOOKUP(A1037,MonthFactors,2)*Trend^B1037*EndDec^D1037</f>
        <v>885.87320939091296</v>
      </c>
      <c r="I1037">
        <f t="shared" si="49"/>
        <v>-9.1267906090870383</v>
      </c>
      <c r="J1037">
        <f t="shared" si="50"/>
        <v>83.298306822119358</v>
      </c>
    </row>
    <row r="1038" spans="1:10" x14ac:dyDescent="0.2">
      <c r="A1038" s="4">
        <f t="shared" si="48"/>
        <v>10</v>
      </c>
      <c r="B1038" s="4">
        <v>1034</v>
      </c>
      <c r="C1038" s="5">
        <v>41577</v>
      </c>
      <c r="D1038" s="6">
        <v>0</v>
      </c>
      <c r="E1038" s="4">
        <v>6.98</v>
      </c>
      <c r="F1038" s="4">
        <v>1</v>
      </c>
      <c r="G1038" s="4">
        <v>744</v>
      </c>
      <c r="H1038">
        <f>Constant2*Display^F1038*VLOOKUP(E1038,PricePoint_Factors,2)*VLOOKUP(A1038,MonthFactors,2)*Trend^B1038*EndDec^D1038</f>
        <v>742.31435221435413</v>
      </c>
      <c r="I1038">
        <f t="shared" si="49"/>
        <v>-1.6856477856458696</v>
      </c>
      <c r="J1038">
        <f t="shared" si="50"/>
        <v>2.8414084572528235</v>
      </c>
    </row>
    <row r="1039" spans="1:10" x14ac:dyDescent="0.2">
      <c r="A1039" s="4">
        <f t="shared" si="48"/>
        <v>10</v>
      </c>
      <c r="B1039" s="4">
        <v>1035</v>
      </c>
      <c r="C1039" s="5">
        <v>41578</v>
      </c>
      <c r="D1039" s="6">
        <v>0</v>
      </c>
      <c r="E1039" s="4">
        <v>7.12</v>
      </c>
      <c r="F1039" s="4">
        <v>1</v>
      </c>
      <c r="G1039" s="4">
        <v>575</v>
      </c>
      <c r="H1039">
        <f>Constant2*Display^F1039*VLOOKUP(E1039,PricePoint_Factors,2)*VLOOKUP(A1039,MonthFactors,2)*Trend^B1039*EndDec^D1039</f>
        <v>571.93806451580997</v>
      </c>
      <c r="I1039">
        <f t="shared" si="49"/>
        <v>-3.0619354841900304</v>
      </c>
      <c r="J1039">
        <f t="shared" si="50"/>
        <v>9.375448909342035</v>
      </c>
    </row>
    <row r="1040" spans="1:10" x14ac:dyDescent="0.2">
      <c r="A1040" s="4">
        <f t="shared" si="48"/>
        <v>11</v>
      </c>
      <c r="B1040" s="4">
        <v>1036</v>
      </c>
      <c r="C1040" s="5">
        <v>41579</v>
      </c>
      <c r="D1040" s="6">
        <v>0</v>
      </c>
      <c r="E1040" s="4">
        <v>5.95</v>
      </c>
      <c r="F1040" s="4">
        <v>1</v>
      </c>
      <c r="G1040" s="4">
        <v>1157</v>
      </c>
      <c r="H1040">
        <f>Constant2*Display^F1040*VLOOKUP(E1040,PricePoint_Factors,2)*VLOOKUP(A1040,MonthFactors,2)*Trend^B1040*EndDec^D1040</f>
        <v>1154.3089561215384</v>
      </c>
      <c r="I1040">
        <f t="shared" si="49"/>
        <v>-2.6910438784616417</v>
      </c>
      <c r="J1040">
        <f t="shared" si="50"/>
        <v>7.2417171558058753</v>
      </c>
    </row>
    <row r="1041" spans="1:10" x14ac:dyDescent="0.2">
      <c r="A1041" s="4">
        <f t="shared" si="48"/>
        <v>11</v>
      </c>
      <c r="B1041" s="4">
        <v>1037</v>
      </c>
      <c r="C1041" s="5">
        <v>41580</v>
      </c>
      <c r="D1041" s="6">
        <v>0</v>
      </c>
      <c r="E1041" s="4">
        <v>5.95</v>
      </c>
      <c r="F1041" s="4">
        <v>0</v>
      </c>
      <c r="G1041" s="4">
        <v>1046</v>
      </c>
      <c r="H1041">
        <f>Constant2*Display^F1041*VLOOKUP(E1041,PricePoint_Factors,2)*VLOOKUP(A1041,MonthFactors,2)*Trend^B1041*EndDec^D1041</f>
        <v>1046.8459881422423</v>
      </c>
      <c r="I1041">
        <f t="shared" si="49"/>
        <v>0.84598814224227681</v>
      </c>
      <c r="J1041">
        <f t="shared" si="50"/>
        <v>0.7156959368145388</v>
      </c>
    </row>
    <row r="1042" spans="1:10" x14ac:dyDescent="0.2">
      <c r="A1042" s="4">
        <f t="shared" si="48"/>
        <v>11</v>
      </c>
      <c r="B1042" s="4">
        <v>1038</v>
      </c>
      <c r="C1042" s="5">
        <v>41581</v>
      </c>
      <c r="D1042" s="6">
        <v>0</v>
      </c>
      <c r="E1042" s="4">
        <v>7.52</v>
      </c>
      <c r="F1042" s="4">
        <v>1</v>
      </c>
      <c r="G1042" s="4">
        <v>638</v>
      </c>
      <c r="H1042">
        <f>Constant2*Display^F1042*VLOOKUP(E1042,PricePoint_Factors,2)*VLOOKUP(A1042,MonthFactors,2)*Trend^B1042*EndDec^D1042</f>
        <v>644.65609248129556</v>
      </c>
      <c r="I1042">
        <f t="shared" si="49"/>
        <v>6.6560924812955591</v>
      </c>
      <c r="J1042">
        <f t="shared" si="50"/>
        <v>44.303567119559276</v>
      </c>
    </row>
    <row r="1043" spans="1:10" x14ac:dyDescent="0.2">
      <c r="A1043" s="4">
        <f t="shared" si="48"/>
        <v>11</v>
      </c>
      <c r="B1043" s="4">
        <v>1039</v>
      </c>
      <c r="C1043" s="5">
        <v>41582</v>
      </c>
      <c r="D1043" s="6">
        <v>0</v>
      </c>
      <c r="E1043" s="4">
        <v>7.52</v>
      </c>
      <c r="F1043" s="4">
        <v>0</v>
      </c>
      <c r="G1043" s="4">
        <v>569</v>
      </c>
      <c r="H1043">
        <f>Constant2*Display^F1043*VLOOKUP(E1043,PricePoint_Factors,2)*VLOOKUP(A1043,MonthFactors,2)*Trend^B1043*EndDec^D1043</f>
        <v>584.64039507499274</v>
      </c>
      <c r="I1043">
        <f t="shared" si="49"/>
        <v>15.640395074992739</v>
      </c>
      <c r="J1043">
        <f t="shared" si="50"/>
        <v>244.62195810185713</v>
      </c>
    </row>
    <row r="1044" spans="1:10" x14ac:dyDescent="0.2">
      <c r="A1044" s="4">
        <f t="shared" si="48"/>
        <v>11</v>
      </c>
      <c r="B1044" s="4">
        <v>1040</v>
      </c>
      <c r="C1044" s="5">
        <v>41583</v>
      </c>
      <c r="D1044" s="6">
        <v>0</v>
      </c>
      <c r="E1044" s="4">
        <v>6.98</v>
      </c>
      <c r="F1044" s="4">
        <v>0</v>
      </c>
      <c r="G1044" s="4">
        <v>786</v>
      </c>
      <c r="H1044">
        <f>Constant2*Display^F1044*VLOOKUP(E1044,PricePoint_Factors,2)*VLOOKUP(A1044,MonthFactors,2)*Trend^B1044*EndDec^D1044</f>
        <v>795.64584368163707</v>
      </c>
      <c r="I1044">
        <f t="shared" si="49"/>
        <v>9.645843681637075</v>
      </c>
      <c r="J1044">
        <f t="shared" si="50"/>
        <v>93.042300330577874</v>
      </c>
    </row>
    <row r="1045" spans="1:10" x14ac:dyDescent="0.2">
      <c r="A1045" s="4">
        <f t="shared" si="48"/>
        <v>11</v>
      </c>
      <c r="B1045" s="4">
        <v>1041</v>
      </c>
      <c r="C1045" s="5">
        <v>41584</v>
      </c>
      <c r="D1045" s="6">
        <v>0</v>
      </c>
      <c r="E1045" s="4">
        <v>6.98</v>
      </c>
      <c r="F1045" s="4">
        <v>0</v>
      </c>
      <c r="G1045" s="4">
        <v>805</v>
      </c>
      <c r="H1045">
        <f>Constant2*Display^F1045*VLOOKUP(E1045,PricePoint_Factors,2)*VLOOKUP(A1045,MonthFactors,2)*Trend^B1045*EndDec^D1045</f>
        <v>795.75575211749288</v>
      </c>
      <c r="I1045">
        <f t="shared" si="49"/>
        <v>-9.2442478825071248</v>
      </c>
      <c r="J1045">
        <f t="shared" si="50"/>
        <v>85.456118913237461</v>
      </c>
    </row>
    <row r="1046" spans="1:10" x14ac:dyDescent="0.2">
      <c r="A1046" s="4">
        <f t="shared" si="48"/>
        <v>11</v>
      </c>
      <c r="B1046" s="4">
        <v>1042</v>
      </c>
      <c r="C1046" s="5">
        <v>41585</v>
      </c>
      <c r="D1046" s="6">
        <v>0</v>
      </c>
      <c r="E1046" s="4">
        <v>5.95</v>
      </c>
      <c r="F1046" s="4">
        <v>0</v>
      </c>
      <c r="G1046" s="4">
        <v>1023</v>
      </c>
      <c r="H1046">
        <f>Constant2*Display^F1046*VLOOKUP(E1046,PricePoint_Factors,2)*VLOOKUP(A1046,MonthFactors,2)*Trend^B1046*EndDec^D1046</f>
        <v>1047.5692307623522</v>
      </c>
      <c r="I1046">
        <f t="shared" si="49"/>
        <v>24.569230762352163</v>
      </c>
      <c r="J1046">
        <f t="shared" si="50"/>
        <v>603.64710025371187</v>
      </c>
    </row>
    <row r="1047" spans="1:10" x14ac:dyDescent="0.2">
      <c r="A1047" s="4">
        <f t="shared" si="48"/>
        <v>11</v>
      </c>
      <c r="B1047" s="4">
        <v>1043</v>
      </c>
      <c r="C1047" s="5">
        <v>41586</v>
      </c>
      <c r="D1047" s="6">
        <v>0</v>
      </c>
      <c r="E1047" s="4">
        <v>6.1</v>
      </c>
      <c r="F1047" s="4">
        <v>0</v>
      </c>
      <c r="G1047" s="4">
        <v>807</v>
      </c>
      <c r="H1047">
        <f>Constant2*Display^F1047*VLOOKUP(E1047,PricePoint_Factors,2)*VLOOKUP(A1047,MonthFactors,2)*Trend^B1047*EndDec^D1047</f>
        <v>824.81396880113027</v>
      </c>
      <c r="I1047">
        <f t="shared" si="49"/>
        <v>17.813968801130272</v>
      </c>
      <c r="J1047">
        <f t="shared" si="50"/>
        <v>317.33748444764274</v>
      </c>
    </row>
    <row r="1048" spans="1:10" x14ac:dyDescent="0.2">
      <c r="A1048" s="4">
        <f t="shared" si="48"/>
        <v>11</v>
      </c>
      <c r="B1048" s="4">
        <v>1044</v>
      </c>
      <c r="C1048" s="5">
        <v>41587</v>
      </c>
      <c r="D1048" s="6">
        <v>0</v>
      </c>
      <c r="E1048" s="4">
        <v>6.98</v>
      </c>
      <c r="F1048" s="4">
        <v>1</v>
      </c>
      <c r="G1048" s="4">
        <v>896</v>
      </c>
      <c r="H1048">
        <f>Constant2*Display^F1048*VLOOKUP(E1048,PricePoint_Factors,2)*VLOOKUP(A1048,MonthFactors,2)*Trend^B1048*EndDec^D1048</f>
        <v>877.92822479038045</v>
      </c>
      <c r="I1048">
        <f t="shared" si="49"/>
        <v>-18.071775209619545</v>
      </c>
      <c r="J1048">
        <f t="shared" si="50"/>
        <v>326.58905922701956</v>
      </c>
    </row>
    <row r="1049" spans="1:10" x14ac:dyDescent="0.2">
      <c r="A1049" s="4">
        <f t="shared" si="48"/>
        <v>11</v>
      </c>
      <c r="B1049" s="4">
        <v>1045</v>
      </c>
      <c r="C1049" s="5">
        <v>41588</v>
      </c>
      <c r="D1049" s="6">
        <v>0</v>
      </c>
      <c r="E1049" s="4">
        <v>6.98</v>
      </c>
      <c r="F1049" s="4">
        <v>0</v>
      </c>
      <c r="G1049" s="4">
        <v>784</v>
      </c>
      <c r="H1049">
        <f>Constant2*Display^F1049*VLOOKUP(E1049,PricePoint_Factors,2)*VLOOKUP(A1049,MonthFactors,2)*Trend^B1049*EndDec^D1049</f>
        <v>796.19553770652897</v>
      </c>
      <c r="I1049">
        <f t="shared" si="49"/>
        <v>12.195537706528967</v>
      </c>
      <c r="J1049">
        <f t="shared" si="50"/>
        <v>148.73113995136981</v>
      </c>
    </row>
    <row r="1050" spans="1:10" x14ac:dyDescent="0.2">
      <c r="A1050" s="4">
        <f t="shared" si="48"/>
        <v>11</v>
      </c>
      <c r="B1050" s="4">
        <v>1046</v>
      </c>
      <c r="C1050" s="5">
        <v>41589</v>
      </c>
      <c r="D1050" s="6">
        <v>0</v>
      </c>
      <c r="E1050" s="4">
        <v>5.95</v>
      </c>
      <c r="F1050" s="4">
        <v>1</v>
      </c>
      <c r="G1050" s="4">
        <v>1141</v>
      </c>
      <c r="H1050">
        <f>Constant2*Display^F1050*VLOOKUP(E1050,PricePoint_Factors,2)*VLOOKUP(A1050,MonthFactors,2)*Trend^B1050*EndDec^D1050</f>
        <v>1155.904479878378</v>
      </c>
      <c r="I1050">
        <f t="shared" si="49"/>
        <v>14.90447987837797</v>
      </c>
      <c r="J1050">
        <f t="shared" si="50"/>
        <v>222.14352044497377</v>
      </c>
    </row>
    <row r="1051" spans="1:10" x14ac:dyDescent="0.2">
      <c r="A1051" s="4">
        <f t="shared" si="48"/>
        <v>11</v>
      </c>
      <c r="B1051" s="4">
        <v>1047</v>
      </c>
      <c r="C1051" s="5">
        <v>41590</v>
      </c>
      <c r="D1051" s="6">
        <v>0</v>
      </c>
      <c r="E1051" s="4">
        <v>7.52</v>
      </c>
      <c r="F1051" s="4">
        <v>0</v>
      </c>
      <c r="G1051" s="4">
        <v>579</v>
      </c>
      <c r="H1051">
        <f>Constant2*Display^F1051*VLOOKUP(E1051,PricePoint_Factors,2)*VLOOKUP(A1051,MonthFactors,2)*Trend^B1051*EndDec^D1051</f>
        <v>585.28679309181598</v>
      </c>
      <c r="I1051">
        <f t="shared" si="49"/>
        <v>6.28679309181598</v>
      </c>
      <c r="J1051">
        <f t="shared" si="50"/>
        <v>39.523767379305127</v>
      </c>
    </row>
    <row r="1052" spans="1:10" x14ac:dyDescent="0.2">
      <c r="A1052" s="4">
        <f t="shared" si="48"/>
        <v>11</v>
      </c>
      <c r="B1052" s="4">
        <v>1048</v>
      </c>
      <c r="C1052" s="5">
        <v>41591</v>
      </c>
      <c r="D1052" s="6">
        <v>0</v>
      </c>
      <c r="E1052" s="4">
        <v>6.98</v>
      </c>
      <c r="F1052" s="4">
        <v>0</v>
      </c>
      <c r="G1052" s="4">
        <v>803</v>
      </c>
      <c r="H1052">
        <f>Constant2*Display^F1052*VLOOKUP(E1052,PricePoint_Factors,2)*VLOOKUP(A1052,MonthFactors,2)*Trend^B1052*EndDec^D1052</f>
        <v>796.52553639493908</v>
      </c>
      <c r="I1052">
        <f t="shared" si="49"/>
        <v>-6.4744636050609188</v>
      </c>
      <c r="J1052">
        <f t="shared" si="50"/>
        <v>41.91867897325843</v>
      </c>
    </row>
    <row r="1053" spans="1:10" x14ac:dyDescent="0.2">
      <c r="A1053" s="4">
        <f t="shared" si="48"/>
        <v>11</v>
      </c>
      <c r="B1053" s="4">
        <v>1049</v>
      </c>
      <c r="C1053" s="5">
        <v>41592</v>
      </c>
      <c r="D1053" s="6">
        <v>0</v>
      </c>
      <c r="E1053" s="4">
        <v>5.95</v>
      </c>
      <c r="F1053" s="4">
        <v>0</v>
      </c>
      <c r="G1053" s="4">
        <v>1032</v>
      </c>
      <c r="H1053">
        <f>Constant2*Display^F1053*VLOOKUP(E1053,PricePoint_Factors,2)*VLOOKUP(A1053,MonthFactors,2)*Trend^B1053*EndDec^D1053</f>
        <v>1048.5826099572012</v>
      </c>
      <c r="I1053">
        <f t="shared" si="49"/>
        <v>16.582609957201157</v>
      </c>
      <c r="J1053">
        <f t="shared" si="50"/>
        <v>274.98295299266698</v>
      </c>
    </row>
    <row r="1054" spans="1:10" x14ac:dyDescent="0.2">
      <c r="A1054" s="4">
        <f t="shared" si="48"/>
        <v>11</v>
      </c>
      <c r="B1054" s="4">
        <v>1050</v>
      </c>
      <c r="C1054" s="5">
        <v>41593</v>
      </c>
      <c r="D1054" s="6">
        <v>0</v>
      </c>
      <c r="E1054" s="4">
        <v>7.52</v>
      </c>
      <c r="F1054" s="4">
        <v>0</v>
      </c>
      <c r="G1054" s="4">
        <v>576</v>
      </c>
      <c r="H1054">
        <f>Constant2*Display^F1054*VLOOKUP(E1054,PricePoint_Factors,2)*VLOOKUP(A1054,MonthFactors,2)*Trend^B1054*EndDec^D1054</f>
        <v>585.52937655896324</v>
      </c>
      <c r="I1054">
        <f t="shared" si="49"/>
        <v>9.5293765589632358</v>
      </c>
      <c r="J1054">
        <f t="shared" si="50"/>
        <v>90.809017602517997</v>
      </c>
    </row>
    <row r="1055" spans="1:10" x14ac:dyDescent="0.2">
      <c r="A1055" s="4">
        <f t="shared" si="48"/>
        <v>11</v>
      </c>
      <c r="B1055" s="4">
        <v>1051</v>
      </c>
      <c r="C1055" s="5">
        <v>41594</v>
      </c>
      <c r="D1055" s="6">
        <v>0</v>
      </c>
      <c r="E1055" s="4">
        <v>6.2</v>
      </c>
      <c r="F1055" s="4">
        <v>0</v>
      </c>
      <c r="G1055" s="4">
        <v>818</v>
      </c>
      <c r="H1055">
        <f>Constant2*Display^F1055*VLOOKUP(E1055,PricePoint_Factors,2)*VLOOKUP(A1055,MonthFactors,2)*Trend^B1055*EndDec^D1055</f>
        <v>809.0806497065671</v>
      </c>
      <c r="I1055">
        <f t="shared" si="49"/>
        <v>-8.919350293432899</v>
      </c>
      <c r="J1055">
        <f t="shared" si="50"/>
        <v>79.554809656961538</v>
      </c>
    </row>
    <row r="1056" spans="1:10" x14ac:dyDescent="0.2">
      <c r="A1056" s="4">
        <f t="shared" si="48"/>
        <v>11</v>
      </c>
      <c r="B1056" s="4">
        <v>1052</v>
      </c>
      <c r="C1056" s="5">
        <v>41595</v>
      </c>
      <c r="D1056" s="6">
        <v>0</v>
      </c>
      <c r="E1056" s="4">
        <v>5.95</v>
      </c>
      <c r="F1056" s="4">
        <v>0</v>
      </c>
      <c r="G1056" s="4">
        <v>1066</v>
      </c>
      <c r="H1056">
        <f>Constant2*Display^F1056*VLOOKUP(E1056,PricePoint_Factors,2)*VLOOKUP(A1056,MonthFactors,2)*Trend^B1056*EndDec^D1056</f>
        <v>1049.0172153645267</v>
      </c>
      <c r="I1056">
        <f t="shared" si="49"/>
        <v>-16.982784635473308</v>
      </c>
      <c r="J1056">
        <f t="shared" si="50"/>
        <v>288.41497397486825</v>
      </c>
    </row>
    <row r="1057" spans="1:10" x14ac:dyDescent="0.2">
      <c r="A1057" s="4">
        <f t="shared" si="48"/>
        <v>11</v>
      </c>
      <c r="B1057" s="4">
        <v>1053</v>
      </c>
      <c r="C1057" s="5">
        <v>41596</v>
      </c>
      <c r="D1057" s="6">
        <v>0</v>
      </c>
      <c r="E1057" s="4">
        <v>6.98</v>
      </c>
      <c r="F1057" s="4">
        <v>0</v>
      </c>
      <c r="G1057" s="4">
        <v>780</v>
      </c>
      <c r="H1057">
        <f>Constant2*Display^F1057*VLOOKUP(E1057,PricePoint_Factors,2)*VLOOKUP(A1057,MonthFactors,2)*Trend^B1057*EndDec^D1057</f>
        <v>797.07583817996942</v>
      </c>
      <c r="I1057">
        <f t="shared" si="49"/>
        <v>17.075838179969423</v>
      </c>
      <c r="J1057">
        <f t="shared" si="50"/>
        <v>291.58424954850148</v>
      </c>
    </row>
    <row r="1058" spans="1:10" x14ac:dyDescent="0.2">
      <c r="A1058" s="4">
        <f t="shared" si="48"/>
        <v>11</v>
      </c>
      <c r="B1058" s="4">
        <v>1054</v>
      </c>
      <c r="C1058" s="5">
        <v>41597</v>
      </c>
      <c r="D1058" s="6">
        <v>0</v>
      </c>
      <c r="E1058" s="4">
        <v>7.32</v>
      </c>
      <c r="F1058" s="4">
        <v>0</v>
      </c>
      <c r="G1058" s="4">
        <v>595</v>
      </c>
      <c r="H1058">
        <f>Constant2*Display^F1058*VLOOKUP(E1058,PricePoint_Factors,2)*VLOOKUP(A1058,MonthFactors,2)*Trend^B1058*EndDec^D1058</f>
        <v>599.97303027087855</v>
      </c>
      <c r="I1058">
        <f t="shared" si="49"/>
        <v>4.973030270878553</v>
      </c>
      <c r="J1058">
        <f t="shared" si="50"/>
        <v>24.731030075074415</v>
      </c>
    </row>
    <row r="1059" spans="1:10" x14ac:dyDescent="0.2">
      <c r="A1059" s="4">
        <f t="shared" si="48"/>
        <v>11</v>
      </c>
      <c r="B1059" s="4">
        <v>1055</v>
      </c>
      <c r="C1059" s="5">
        <v>41598</v>
      </c>
      <c r="D1059" s="6">
        <v>0</v>
      </c>
      <c r="E1059" s="4">
        <v>7.52</v>
      </c>
      <c r="F1059" s="4">
        <v>1</v>
      </c>
      <c r="G1059" s="4">
        <v>653</v>
      </c>
      <c r="H1059">
        <f>Constant2*Display^F1059*VLOOKUP(E1059,PricePoint_Factors,2)*VLOOKUP(A1059,MonthFactors,2)*Trend^B1059*EndDec^D1059</f>
        <v>646.17163542346987</v>
      </c>
      <c r="I1059">
        <f t="shared" si="49"/>
        <v>-6.8283645765301344</v>
      </c>
      <c r="J1059">
        <f t="shared" si="50"/>
        <v>46.626562790011562</v>
      </c>
    </row>
    <row r="1060" spans="1:10" x14ac:dyDescent="0.2">
      <c r="A1060" s="4">
        <f t="shared" si="48"/>
        <v>11</v>
      </c>
      <c r="B1060" s="4">
        <v>1056</v>
      </c>
      <c r="C1060" s="5">
        <v>41599</v>
      </c>
      <c r="D1060" s="6">
        <v>0</v>
      </c>
      <c r="E1060" s="4">
        <v>7.12</v>
      </c>
      <c r="F1060" s="4">
        <v>0</v>
      </c>
      <c r="G1060" s="4">
        <v>629</v>
      </c>
      <c r="H1060">
        <f>Constant2*Display^F1060*VLOOKUP(E1060,PricePoint_Factors,2)*VLOOKUP(A1060,MonthFactors,2)*Trend^B1060*EndDec^D1060</f>
        <v>614.3003527983152</v>
      </c>
      <c r="I1060">
        <f t="shared" si="49"/>
        <v>-14.699647201684797</v>
      </c>
      <c r="J1060">
        <f t="shared" si="50"/>
        <v>216.07962785399968</v>
      </c>
    </row>
    <row r="1061" spans="1:10" x14ac:dyDescent="0.2">
      <c r="A1061" s="4">
        <f t="shared" si="48"/>
        <v>11</v>
      </c>
      <c r="B1061" s="4">
        <v>1057</v>
      </c>
      <c r="C1061" s="5">
        <v>41600</v>
      </c>
      <c r="D1061" s="6">
        <v>0</v>
      </c>
      <c r="E1061" s="4">
        <v>7.12</v>
      </c>
      <c r="F1061" s="4">
        <v>1</v>
      </c>
      <c r="G1061" s="4">
        <v>679</v>
      </c>
      <c r="H1061">
        <f>Constant2*Display^F1061*VLOOKUP(E1061,PricePoint_Factors,2)*VLOOKUP(A1061,MonthFactors,2)*Trend^B1061*EndDec^D1061</f>
        <v>677.54791524974837</v>
      </c>
      <c r="I1061">
        <f t="shared" si="49"/>
        <v>-1.452084750251629</v>
      </c>
      <c r="J1061">
        <f t="shared" si="50"/>
        <v>2.1085501219133356</v>
      </c>
    </row>
    <row r="1062" spans="1:10" x14ac:dyDescent="0.2">
      <c r="A1062" s="4">
        <f t="shared" si="48"/>
        <v>11</v>
      </c>
      <c r="B1062" s="4">
        <v>1058</v>
      </c>
      <c r="C1062" s="5">
        <v>41601</v>
      </c>
      <c r="D1062" s="6">
        <v>0</v>
      </c>
      <c r="E1062" s="4">
        <v>7.32</v>
      </c>
      <c r="F1062" s="4">
        <v>0</v>
      </c>
      <c r="G1062" s="4">
        <v>616</v>
      </c>
      <c r="H1062">
        <f>Constant2*Display^F1062*VLOOKUP(E1062,PricePoint_Factors,2)*VLOOKUP(A1062,MonthFactors,2)*Trend^B1062*EndDec^D1062</f>
        <v>600.30461378984319</v>
      </c>
      <c r="I1062">
        <f t="shared" si="49"/>
        <v>-15.695386210156812</v>
      </c>
      <c r="J1062">
        <f t="shared" si="50"/>
        <v>246.34514828598063</v>
      </c>
    </row>
    <row r="1063" spans="1:10" x14ac:dyDescent="0.2">
      <c r="A1063" s="4">
        <f t="shared" si="48"/>
        <v>11</v>
      </c>
      <c r="B1063" s="4">
        <v>1059</v>
      </c>
      <c r="C1063" s="5">
        <v>41602</v>
      </c>
      <c r="D1063" s="6">
        <v>0</v>
      </c>
      <c r="E1063" s="4">
        <v>6.98</v>
      </c>
      <c r="F1063" s="4">
        <v>0</v>
      </c>
      <c r="G1063" s="4">
        <v>811</v>
      </c>
      <c r="H1063">
        <f>Constant2*Display^F1063*VLOOKUP(E1063,PricePoint_Factors,2)*VLOOKUP(A1063,MonthFactors,2)*Trend^B1063*EndDec^D1063</f>
        <v>797.73670219759288</v>
      </c>
      <c r="I1063">
        <f t="shared" si="49"/>
        <v>-13.263297802407124</v>
      </c>
      <c r="J1063">
        <f t="shared" si="50"/>
        <v>175.91506859533763</v>
      </c>
    </row>
    <row r="1064" spans="1:10" x14ac:dyDescent="0.2">
      <c r="A1064" s="4">
        <f t="shared" si="48"/>
        <v>11</v>
      </c>
      <c r="B1064" s="4">
        <v>1060</v>
      </c>
      <c r="C1064" s="5">
        <v>41603</v>
      </c>
      <c r="D1064" s="6">
        <v>0</v>
      </c>
      <c r="E1064" s="4">
        <v>6.1</v>
      </c>
      <c r="F1064" s="4">
        <v>1</v>
      </c>
      <c r="G1064" s="4">
        <v>889</v>
      </c>
      <c r="H1064">
        <f>Constant2*Display^F1064*VLOOKUP(E1064,PricePoint_Factors,2)*VLOOKUP(A1064,MonthFactors,2)*Trend^B1064*EndDec^D1064</f>
        <v>911.74851909775145</v>
      </c>
      <c r="I1064">
        <f t="shared" si="49"/>
        <v>22.748519097751455</v>
      </c>
      <c r="J1064">
        <f t="shared" si="50"/>
        <v>517.49512114076265</v>
      </c>
    </row>
    <row r="1065" spans="1:10" x14ac:dyDescent="0.2">
      <c r="A1065" s="4">
        <f t="shared" si="48"/>
        <v>11</v>
      </c>
      <c r="B1065" s="4">
        <v>1061</v>
      </c>
      <c r="C1065" s="5">
        <v>41604</v>
      </c>
      <c r="D1065" s="6">
        <v>0</v>
      </c>
      <c r="E1065" s="4">
        <v>6.2</v>
      </c>
      <c r="F1065" s="4">
        <v>0</v>
      </c>
      <c r="G1065" s="4">
        <v>820</v>
      </c>
      <c r="H1065">
        <f>Constant2*Display^F1065*VLOOKUP(E1065,PricePoint_Factors,2)*VLOOKUP(A1065,MonthFactors,2)*Trend^B1065*EndDec^D1065</f>
        <v>810.19898755793713</v>
      </c>
      <c r="I1065">
        <f t="shared" si="49"/>
        <v>-9.8010124420628699</v>
      </c>
      <c r="J1065">
        <f t="shared" si="50"/>
        <v>96.059844889471179</v>
      </c>
    </row>
    <row r="1066" spans="1:10" x14ac:dyDescent="0.2">
      <c r="A1066" s="4">
        <f t="shared" si="48"/>
        <v>11</v>
      </c>
      <c r="B1066" s="4">
        <v>1062</v>
      </c>
      <c r="C1066" s="5">
        <v>41605</v>
      </c>
      <c r="D1066" s="6">
        <v>0</v>
      </c>
      <c r="E1066" s="4">
        <v>6.1</v>
      </c>
      <c r="F1066" s="4">
        <v>0</v>
      </c>
      <c r="G1066" s="4">
        <v>833</v>
      </c>
      <c r="H1066">
        <f>Constant2*Display^F1066*VLOOKUP(E1066,PricePoint_Factors,2)*VLOOKUP(A1066,MonthFactors,2)*Trend^B1066*EndDec^D1066</f>
        <v>826.98147752934415</v>
      </c>
      <c r="I1066">
        <f t="shared" si="49"/>
        <v>-6.0185224706558529</v>
      </c>
      <c r="J1066">
        <f t="shared" si="50"/>
        <v>36.222612729789432</v>
      </c>
    </row>
    <row r="1067" spans="1:10" x14ac:dyDescent="0.2">
      <c r="A1067" s="4">
        <f t="shared" si="48"/>
        <v>11</v>
      </c>
      <c r="B1067" s="4">
        <v>1063</v>
      </c>
      <c r="C1067" s="5">
        <v>41606</v>
      </c>
      <c r="D1067" s="6">
        <v>0</v>
      </c>
      <c r="E1067" s="4">
        <v>7.12</v>
      </c>
      <c r="F1067" s="4">
        <v>0</v>
      </c>
      <c r="G1067" s="4">
        <v>614</v>
      </c>
      <c r="H1067">
        <f>Constant2*Display^F1067*VLOOKUP(E1067,PricePoint_Factors,2)*VLOOKUP(A1067,MonthFactors,2)*Trend^B1067*EndDec^D1067</f>
        <v>614.89460392619617</v>
      </c>
      <c r="I1067">
        <f t="shared" si="49"/>
        <v>0.89460392619616869</v>
      </c>
      <c r="J1067">
        <f t="shared" si="50"/>
        <v>0.80031618476560007</v>
      </c>
    </row>
    <row r="1068" spans="1:10" x14ac:dyDescent="0.2">
      <c r="A1068" s="4">
        <f t="shared" si="48"/>
        <v>11</v>
      </c>
      <c r="B1068" s="4">
        <v>1064</v>
      </c>
      <c r="C1068" s="5">
        <v>41607</v>
      </c>
      <c r="D1068" s="6">
        <v>0</v>
      </c>
      <c r="E1068" s="4">
        <v>7.12</v>
      </c>
      <c r="F1068" s="4">
        <v>1</v>
      </c>
      <c r="G1068" s="4">
        <v>678</v>
      </c>
      <c r="H1068">
        <f>Constant2*Display^F1068*VLOOKUP(E1068,PricePoint_Factors,2)*VLOOKUP(A1068,MonthFactors,2)*Trend^B1068*EndDec^D1068</f>
        <v>678.20334969805492</v>
      </c>
      <c r="I1068">
        <f t="shared" si="49"/>
        <v>0.20334969805492165</v>
      </c>
      <c r="J1068">
        <f t="shared" si="50"/>
        <v>4.1351099699027803E-2</v>
      </c>
    </row>
    <row r="1069" spans="1:10" x14ac:dyDescent="0.2">
      <c r="A1069" s="4">
        <f t="shared" si="48"/>
        <v>11</v>
      </c>
      <c r="B1069" s="4">
        <v>1065</v>
      </c>
      <c r="C1069" s="5">
        <v>41608</v>
      </c>
      <c r="D1069" s="6">
        <v>0</v>
      </c>
      <c r="E1069" s="4">
        <v>7.52</v>
      </c>
      <c r="F1069" s="4">
        <v>1</v>
      </c>
      <c r="G1069" s="4">
        <v>638</v>
      </c>
      <c r="H1069">
        <f>Constant2*Display^F1069*VLOOKUP(E1069,PricePoint_Factors,2)*VLOOKUP(A1069,MonthFactors,2)*Trend^B1069*EndDec^D1069</f>
        <v>647.06479508392897</v>
      </c>
      <c r="I1069">
        <f t="shared" si="49"/>
        <v>9.0647950839289706</v>
      </c>
      <c r="J1069">
        <f t="shared" si="50"/>
        <v>82.170509913622837</v>
      </c>
    </row>
    <row r="1070" spans="1:10" x14ac:dyDescent="0.2">
      <c r="A1070" s="4">
        <f t="shared" si="48"/>
        <v>12</v>
      </c>
      <c r="B1070" s="4">
        <v>1066</v>
      </c>
      <c r="C1070" s="5">
        <v>41609</v>
      </c>
      <c r="D1070" s="6">
        <v>0</v>
      </c>
      <c r="E1070" s="4">
        <v>7.52</v>
      </c>
      <c r="F1070" s="4">
        <v>0</v>
      </c>
      <c r="G1070" s="4">
        <v>738</v>
      </c>
      <c r="H1070">
        <f>Constant2*Display^F1070*VLOOKUP(E1070,PricePoint_Factors,2)*VLOOKUP(A1070,MonthFactors,2)*Trend^B1070*EndDec^D1070</f>
        <v>722.7896726631825</v>
      </c>
      <c r="I1070">
        <f t="shared" si="49"/>
        <v>-15.2103273368175</v>
      </c>
      <c r="J1070">
        <f t="shared" si="50"/>
        <v>231.35405769313772</v>
      </c>
    </row>
    <row r="1071" spans="1:10" x14ac:dyDescent="0.2">
      <c r="A1071" s="4">
        <f t="shared" si="48"/>
        <v>12</v>
      </c>
      <c r="B1071" s="4">
        <v>1067</v>
      </c>
      <c r="C1071" s="5">
        <v>41610</v>
      </c>
      <c r="D1071" s="6">
        <v>0</v>
      </c>
      <c r="E1071" s="4">
        <v>7.52</v>
      </c>
      <c r="F1071" s="4">
        <v>0</v>
      </c>
      <c r="G1071" s="4">
        <v>724</v>
      </c>
      <c r="H1071">
        <f>Constant2*Display^F1071*VLOOKUP(E1071,PricePoint_Factors,2)*VLOOKUP(A1071,MonthFactors,2)*Trend^B1071*EndDec^D1071</f>
        <v>722.88951693812737</v>
      </c>
      <c r="I1071">
        <f t="shared" si="49"/>
        <v>-1.1104830618726282</v>
      </c>
      <c r="J1071">
        <f t="shared" si="50"/>
        <v>1.2331726307060076</v>
      </c>
    </row>
    <row r="1072" spans="1:10" x14ac:dyDescent="0.2">
      <c r="A1072" s="4">
        <f t="shared" si="48"/>
        <v>12</v>
      </c>
      <c r="B1072" s="4">
        <v>1068</v>
      </c>
      <c r="C1072" s="5">
        <v>41611</v>
      </c>
      <c r="D1072" s="6">
        <v>0</v>
      </c>
      <c r="E1072" s="4">
        <v>6.2</v>
      </c>
      <c r="F1072" s="4">
        <v>0</v>
      </c>
      <c r="G1072" s="4">
        <v>997</v>
      </c>
      <c r="H1072">
        <f>Constant2*Display^F1072*VLOOKUP(E1072,PricePoint_Factors,2)*VLOOKUP(A1072,MonthFactors,2)*Trend^B1072*EndDec^D1072</f>
        <v>998.88399018946427</v>
      </c>
      <c r="I1072">
        <f t="shared" si="49"/>
        <v>1.8839901894642708</v>
      </c>
      <c r="J1072">
        <f t="shared" si="50"/>
        <v>3.5494190339976188</v>
      </c>
    </row>
    <row r="1073" spans="1:10" x14ac:dyDescent="0.2">
      <c r="A1073" s="4">
        <f t="shared" si="48"/>
        <v>12</v>
      </c>
      <c r="B1073" s="4">
        <v>1069</v>
      </c>
      <c r="C1073" s="5">
        <v>41612</v>
      </c>
      <c r="D1073" s="6">
        <v>0</v>
      </c>
      <c r="E1073" s="4">
        <v>5.95</v>
      </c>
      <c r="F1073" s="4">
        <v>0</v>
      </c>
      <c r="G1073" s="4">
        <v>1299</v>
      </c>
      <c r="H1073">
        <f>Constant2*Display^F1073*VLOOKUP(E1073,PricePoint_Factors,2)*VLOOKUP(A1073,MonthFactors,2)*Trend^B1073*EndDec^D1073</f>
        <v>1295.1076042181774</v>
      </c>
      <c r="I1073">
        <f t="shared" si="49"/>
        <v>-3.8923957818226427</v>
      </c>
      <c r="J1073">
        <f t="shared" si="50"/>
        <v>15.150744922350702</v>
      </c>
    </row>
    <row r="1074" spans="1:10" x14ac:dyDescent="0.2">
      <c r="A1074" s="4">
        <f t="shared" si="48"/>
        <v>12</v>
      </c>
      <c r="B1074" s="4">
        <v>1070</v>
      </c>
      <c r="C1074" s="5">
        <v>41613</v>
      </c>
      <c r="D1074" s="6">
        <v>0</v>
      </c>
      <c r="E1074" s="4">
        <v>6.1</v>
      </c>
      <c r="F1074" s="4">
        <v>0</v>
      </c>
      <c r="G1074" s="4">
        <v>1031</v>
      </c>
      <c r="H1074">
        <f>Constant2*Display^F1074*VLOOKUP(E1074,PricePoint_Factors,2)*VLOOKUP(A1074,MonthFactors,2)*Trend^B1074*EndDec^D1074</f>
        <v>1019.7157492706573</v>
      </c>
      <c r="I1074">
        <f t="shared" si="49"/>
        <v>-11.284250729342716</v>
      </c>
      <c r="J1074">
        <f t="shared" si="50"/>
        <v>127.33431452267162</v>
      </c>
    </row>
    <row r="1075" spans="1:10" x14ac:dyDescent="0.2">
      <c r="A1075" s="4">
        <f t="shared" si="48"/>
        <v>12</v>
      </c>
      <c r="B1075" s="4">
        <v>1071</v>
      </c>
      <c r="C1075" s="5">
        <v>41614</v>
      </c>
      <c r="D1075" s="6">
        <v>0</v>
      </c>
      <c r="E1075" s="4">
        <v>5.95</v>
      </c>
      <c r="F1075" s="4">
        <v>0</v>
      </c>
      <c r="G1075" s="4">
        <v>1295</v>
      </c>
      <c r="H1075">
        <f>Constant2*Display^F1075*VLOOKUP(E1075,PricePoint_Factors,2)*VLOOKUP(A1075,MonthFactors,2)*Trend^B1075*EndDec^D1075</f>
        <v>1295.4654344855937</v>
      </c>
      <c r="I1075">
        <f t="shared" si="49"/>
        <v>0.46543448559373246</v>
      </c>
      <c r="J1075">
        <f t="shared" si="50"/>
        <v>0.21662926037990235</v>
      </c>
    </row>
    <row r="1076" spans="1:10" x14ac:dyDescent="0.2">
      <c r="A1076" s="4">
        <f t="shared" si="48"/>
        <v>12</v>
      </c>
      <c r="B1076" s="4">
        <v>1072</v>
      </c>
      <c r="C1076" s="5">
        <v>41615</v>
      </c>
      <c r="D1076" s="6">
        <v>0</v>
      </c>
      <c r="E1076" s="4">
        <v>5.95</v>
      </c>
      <c r="F1076" s="4">
        <v>0</v>
      </c>
      <c r="G1076" s="4">
        <v>1262</v>
      </c>
      <c r="H1076">
        <f>Constant2*Display^F1076*VLOOKUP(E1076,PricePoint_Factors,2)*VLOOKUP(A1076,MonthFactors,2)*Trend^B1076*EndDec^D1076</f>
        <v>1295.644386692459</v>
      </c>
      <c r="I1076">
        <f t="shared" si="49"/>
        <v>33.644386692458966</v>
      </c>
      <c r="J1076">
        <f t="shared" si="50"/>
        <v>1131.94475591171</v>
      </c>
    </row>
    <row r="1077" spans="1:10" x14ac:dyDescent="0.2">
      <c r="A1077" s="4">
        <f t="shared" si="48"/>
        <v>12</v>
      </c>
      <c r="B1077" s="4">
        <v>1073</v>
      </c>
      <c r="C1077" s="5">
        <v>41616</v>
      </c>
      <c r="D1077" s="6">
        <v>0</v>
      </c>
      <c r="E1077" s="4">
        <v>5.95</v>
      </c>
      <c r="F1077" s="4">
        <v>0</v>
      </c>
      <c r="G1077" s="4">
        <v>1263</v>
      </c>
      <c r="H1077">
        <f>Constant2*Display^F1077*VLOOKUP(E1077,PricePoint_Factors,2)*VLOOKUP(A1077,MonthFactors,2)*Trend^B1077*EndDec^D1077</f>
        <v>1295.8233636193136</v>
      </c>
      <c r="I1077">
        <f t="shared" si="49"/>
        <v>32.823363619313568</v>
      </c>
      <c r="J1077">
        <f t="shared" si="50"/>
        <v>1077.3731992856774</v>
      </c>
    </row>
    <row r="1078" spans="1:10" x14ac:dyDescent="0.2">
      <c r="A1078" s="4">
        <f t="shared" si="48"/>
        <v>12</v>
      </c>
      <c r="B1078" s="4">
        <v>1074</v>
      </c>
      <c r="C1078" s="5">
        <v>41617</v>
      </c>
      <c r="D1078" s="6">
        <v>0</v>
      </c>
      <c r="E1078" s="4">
        <v>7.12</v>
      </c>
      <c r="F1078" s="4">
        <v>0</v>
      </c>
      <c r="G1078" s="4">
        <v>758</v>
      </c>
      <c r="H1078">
        <f>Constant2*Display^F1078*VLOOKUP(E1078,PricePoint_Factors,2)*VLOOKUP(A1078,MonthFactors,2)*Trend^B1078*EndDec^D1078</f>
        <v>758.51468075823198</v>
      </c>
      <c r="I1078">
        <f t="shared" si="49"/>
        <v>0.51468075823197523</v>
      </c>
      <c r="J1078">
        <f t="shared" si="50"/>
        <v>0.26489628289424094</v>
      </c>
    </row>
    <row r="1079" spans="1:10" x14ac:dyDescent="0.2">
      <c r="A1079" s="4">
        <f t="shared" si="48"/>
        <v>12</v>
      </c>
      <c r="B1079" s="4">
        <v>1075</v>
      </c>
      <c r="C1079" s="5">
        <v>41618</v>
      </c>
      <c r="D1079" s="6">
        <v>0</v>
      </c>
      <c r="E1079" s="4">
        <v>6.98</v>
      </c>
      <c r="F1079" s="4">
        <v>0</v>
      </c>
      <c r="G1079" s="4">
        <v>956</v>
      </c>
      <c r="H1079">
        <f>Constant2*Display^F1079*VLOOKUP(E1079,PricePoint_Factors,2)*VLOOKUP(A1079,MonthFactors,2)*Trend^B1079*EndDec^D1079</f>
        <v>984.74282066143462</v>
      </c>
      <c r="I1079">
        <f t="shared" si="49"/>
        <v>28.742820661434621</v>
      </c>
      <c r="J1079">
        <f t="shared" si="50"/>
        <v>826.14973957539291</v>
      </c>
    </row>
    <row r="1080" spans="1:10" x14ac:dyDescent="0.2">
      <c r="A1080" s="4">
        <f t="shared" si="48"/>
        <v>12</v>
      </c>
      <c r="B1080" s="4">
        <v>1076</v>
      </c>
      <c r="C1080" s="5">
        <v>41619</v>
      </c>
      <c r="D1080" s="6">
        <v>0</v>
      </c>
      <c r="E1080" s="4">
        <v>6.98</v>
      </c>
      <c r="F1080" s="4">
        <v>0</v>
      </c>
      <c r="G1080" s="4">
        <v>996</v>
      </c>
      <c r="H1080">
        <f>Constant2*Display^F1080*VLOOKUP(E1080,PricePoint_Factors,2)*VLOOKUP(A1080,MonthFactors,2)*Trend^B1080*EndDec^D1080</f>
        <v>984.87885045911253</v>
      </c>
      <c r="I1080">
        <f t="shared" si="49"/>
        <v>-11.121149540887473</v>
      </c>
      <c r="J1080">
        <f t="shared" si="50"/>
        <v>123.67996711078165</v>
      </c>
    </row>
    <row r="1081" spans="1:10" x14ac:dyDescent="0.2">
      <c r="A1081" s="4">
        <f t="shared" si="48"/>
        <v>12</v>
      </c>
      <c r="B1081" s="4">
        <v>1077</v>
      </c>
      <c r="C1081" s="5">
        <v>41620</v>
      </c>
      <c r="D1081" s="6">
        <v>0</v>
      </c>
      <c r="E1081" s="4">
        <v>7.32</v>
      </c>
      <c r="F1081" s="4">
        <v>0</v>
      </c>
      <c r="G1081" s="4">
        <v>761</v>
      </c>
      <c r="H1081">
        <f>Constant2*Display^F1081*VLOOKUP(E1081,PricePoint_Factors,2)*VLOOKUP(A1081,MonthFactors,2)*Trend^B1081*EndDec^D1081</f>
        <v>741.33566726712831</v>
      </c>
      <c r="I1081">
        <f t="shared" si="49"/>
        <v>-19.664332732871685</v>
      </c>
      <c r="J1081">
        <f t="shared" si="50"/>
        <v>386.6859818290888</v>
      </c>
    </row>
    <row r="1082" spans="1:10" x14ac:dyDescent="0.2">
      <c r="A1082" s="4">
        <f t="shared" si="48"/>
        <v>12</v>
      </c>
      <c r="B1082" s="4">
        <v>1078</v>
      </c>
      <c r="C1082" s="5">
        <v>41621</v>
      </c>
      <c r="D1082" s="6">
        <v>0</v>
      </c>
      <c r="E1082" s="4">
        <v>7.32</v>
      </c>
      <c r="F1082" s="4">
        <v>0</v>
      </c>
      <c r="G1082" s="4">
        <v>725</v>
      </c>
      <c r="H1082">
        <f>Constant2*Display^F1082*VLOOKUP(E1082,PricePoint_Factors,2)*VLOOKUP(A1082,MonthFactors,2)*Trend^B1082*EndDec^D1082</f>
        <v>741.43807343726087</v>
      </c>
      <c r="I1082">
        <f t="shared" si="49"/>
        <v>16.438073437260869</v>
      </c>
      <c r="J1082">
        <f t="shared" si="50"/>
        <v>270.21025832878132</v>
      </c>
    </row>
    <row r="1083" spans="1:10" x14ac:dyDescent="0.2">
      <c r="A1083" s="4">
        <f t="shared" si="48"/>
        <v>12</v>
      </c>
      <c r="B1083" s="4">
        <v>1079</v>
      </c>
      <c r="C1083" s="5">
        <v>41622</v>
      </c>
      <c r="D1083" s="6">
        <v>0</v>
      </c>
      <c r="E1083" s="4">
        <v>6.98</v>
      </c>
      <c r="F1083" s="4">
        <v>0</v>
      </c>
      <c r="G1083" s="4">
        <v>1008</v>
      </c>
      <c r="H1083">
        <f>Constant2*Display^F1083*VLOOKUP(E1083,PricePoint_Factors,2)*VLOOKUP(A1083,MonthFactors,2)*Trend^B1083*EndDec^D1083</f>
        <v>985.28705260733136</v>
      </c>
      <c r="I1083">
        <f t="shared" si="49"/>
        <v>-22.712947392668639</v>
      </c>
      <c r="J1083">
        <f t="shared" si="50"/>
        <v>515.87797926213307</v>
      </c>
    </row>
    <row r="1084" spans="1:10" x14ac:dyDescent="0.2">
      <c r="A1084" s="4">
        <f t="shared" si="48"/>
        <v>12</v>
      </c>
      <c r="B1084" s="4">
        <v>1080</v>
      </c>
      <c r="C1084" s="5">
        <v>41623</v>
      </c>
      <c r="D1084" s="6">
        <v>0</v>
      </c>
      <c r="E1084" s="4">
        <v>5.95</v>
      </c>
      <c r="F1084" s="4">
        <v>1</v>
      </c>
      <c r="G1084" s="4">
        <v>1459</v>
      </c>
      <c r="H1084">
        <f>Constant2*Display^F1084*VLOOKUP(E1084,PricePoint_Factors,2)*VLOOKUP(A1084,MonthFactors,2)*Trend^B1084*EndDec^D1084</f>
        <v>1430.4246433679039</v>
      </c>
      <c r="I1084">
        <f t="shared" si="49"/>
        <v>-28.575356632096145</v>
      </c>
      <c r="J1084">
        <f t="shared" si="50"/>
        <v>816.5510066514812</v>
      </c>
    </row>
    <row r="1085" spans="1:10" x14ac:dyDescent="0.2">
      <c r="A1085" s="4">
        <f t="shared" si="48"/>
        <v>12</v>
      </c>
      <c r="B1085" s="4">
        <v>1081</v>
      </c>
      <c r="C1085" s="5">
        <v>41624</v>
      </c>
      <c r="D1085" s="6">
        <v>0</v>
      </c>
      <c r="E1085" s="4">
        <v>7.12</v>
      </c>
      <c r="F1085" s="4">
        <v>1</v>
      </c>
      <c r="G1085" s="4">
        <v>828</v>
      </c>
      <c r="H1085">
        <f>Constant2*Display^F1085*VLOOKUP(E1085,PricePoint_Factors,2)*VLOOKUP(A1085,MonthFactors,2)*Trend^B1085*EndDec^D1085</f>
        <v>837.30400467734091</v>
      </c>
      <c r="I1085">
        <f t="shared" si="49"/>
        <v>9.3040046773409131</v>
      </c>
      <c r="J1085">
        <f t="shared" si="50"/>
        <v>86.564503035981588</v>
      </c>
    </row>
    <row r="1086" spans="1:10" x14ac:dyDescent="0.2">
      <c r="A1086" s="4">
        <f t="shared" si="48"/>
        <v>12</v>
      </c>
      <c r="B1086" s="4">
        <v>1082</v>
      </c>
      <c r="C1086" s="5">
        <v>41625</v>
      </c>
      <c r="D1086" s="6">
        <v>0</v>
      </c>
      <c r="E1086" s="4">
        <v>5.95</v>
      </c>
      <c r="F1086" s="4">
        <v>0</v>
      </c>
      <c r="G1086" s="4">
        <v>1333</v>
      </c>
      <c r="H1086">
        <f>Constant2*Display^F1086*VLOOKUP(E1086,PricePoint_Factors,2)*VLOOKUP(A1086,MonthFactors,2)*Trend^B1086*EndDec^D1086</f>
        <v>1297.4352689241359</v>
      </c>
      <c r="I1086">
        <f t="shared" si="49"/>
        <v>-35.564731075864074</v>
      </c>
      <c r="J1086">
        <f t="shared" si="50"/>
        <v>1264.8500964985317</v>
      </c>
    </row>
    <row r="1087" spans="1:10" x14ac:dyDescent="0.2">
      <c r="A1087" s="4">
        <f t="shared" si="48"/>
        <v>12</v>
      </c>
      <c r="B1087" s="4">
        <v>1083</v>
      </c>
      <c r="C1087" s="5">
        <v>41626</v>
      </c>
      <c r="D1087" s="6">
        <v>0</v>
      </c>
      <c r="E1087" s="4">
        <v>5.95</v>
      </c>
      <c r="F1087" s="4">
        <v>0</v>
      </c>
      <c r="G1087" s="4">
        <v>1333</v>
      </c>
      <c r="H1087">
        <f>Constant2*Display^F1087*VLOOKUP(E1087,PricePoint_Factors,2)*VLOOKUP(A1087,MonthFactors,2)*Trend^B1087*EndDec^D1087</f>
        <v>1297.6144932387783</v>
      </c>
      <c r="I1087">
        <f t="shared" si="49"/>
        <v>-35.385506761221677</v>
      </c>
      <c r="J1087">
        <f t="shared" si="50"/>
        <v>1252.134088748465</v>
      </c>
    </row>
    <row r="1088" spans="1:10" x14ac:dyDescent="0.2">
      <c r="A1088" s="4">
        <f t="shared" si="48"/>
        <v>12</v>
      </c>
      <c r="B1088" s="4">
        <v>1084</v>
      </c>
      <c r="C1088" s="5">
        <v>41627</v>
      </c>
      <c r="D1088" s="6">
        <v>0</v>
      </c>
      <c r="E1088" s="4">
        <v>6.2</v>
      </c>
      <c r="F1088" s="4">
        <v>0</v>
      </c>
      <c r="G1088" s="4">
        <v>976</v>
      </c>
      <c r="H1088">
        <f>Constant2*Display^F1088*VLOOKUP(E1088,PricePoint_Factors,2)*VLOOKUP(A1088,MonthFactors,2)*Trend^B1088*EndDec^D1088</f>
        <v>1001.094010491172</v>
      </c>
      <c r="I1088">
        <f t="shared" si="49"/>
        <v>25.094010491171957</v>
      </c>
      <c r="J1088">
        <f t="shared" si="50"/>
        <v>629.70936253104821</v>
      </c>
    </row>
    <row r="1089" spans="1:10" x14ac:dyDescent="0.2">
      <c r="A1089" s="4">
        <f t="shared" si="48"/>
        <v>12</v>
      </c>
      <c r="B1089" s="4">
        <v>1085</v>
      </c>
      <c r="C1089" s="5">
        <v>41628</v>
      </c>
      <c r="D1089" s="6">
        <v>0</v>
      </c>
      <c r="E1089" s="4">
        <v>6.1</v>
      </c>
      <c r="F1089" s="4">
        <v>0</v>
      </c>
      <c r="G1089" s="4">
        <v>996</v>
      </c>
      <c r="H1089">
        <f>Constant2*Display^F1089*VLOOKUP(E1089,PricePoint_Factors,2)*VLOOKUP(A1089,MonthFactors,2)*Trend^B1089*EndDec^D1089</f>
        <v>1021.8307065985613</v>
      </c>
      <c r="I1089">
        <f t="shared" si="49"/>
        <v>25.830706598561278</v>
      </c>
      <c r="J1089">
        <f t="shared" si="50"/>
        <v>667.22540338095712</v>
      </c>
    </row>
    <row r="1090" spans="1:10" x14ac:dyDescent="0.2">
      <c r="A1090" s="4">
        <f t="shared" si="48"/>
        <v>12</v>
      </c>
      <c r="B1090" s="4">
        <v>1086</v>
      </c>
      <c r="C1090" s="5">
        <v>41629</v>
      </c>
      <c r="D1090" s="6">
        <v>0</v>
      </c>
      <c r="E1090" s="4">
        <v>6.98</v>
      </c>
      <c r="F1090" s="4">
        <v>1</v>
      </c>
      <c r="G1090" s="4">
        <v>1058</v>
      </c>
      <c r="H1090">
        <f>Constant2*Display^F1090*VLOOKUP(E1090,PricePoint_Factors,2)*VLOOKUP(A1090,MonthFactors,2)*Trend^B1090*EndDec^D1090</f>
        <v>1087.6319415204664</v>
      </c>
      <c r="I1090">
        <f t="shared" si="49"/>
        <v>29.631941520466398</v>
      </c>
      <c r="J1090">
        <f t="shared" si="50"/>
        <v>878.05195827234047</v>
      </c>
    </row>
    <row r="1091" spans="1:10" x14ac:dyDescent="0.2">
      <c r="A1091" s="4">
        <f t="shared" si="48"/>
        <v>12</v>
      </c>
      <c r="B1091" s="4">
        <v>1087</v>
      </c>
      <c r="C1091" s="5">
        <v>41630</v>
      </c>
      <c r="D1091" s="6">
        <v>0</v>
      </c>
      <c r="E1091" s="4">
        <v>5.95</v>
      </c>
      <c r="F1091" s="4">
        <v>1</v>
      </c>
      <c r="G1091" s="4">
        <v>1438</v>
      </c>
      <c r="H1091">
        <f>Constant2*Display^F1091*VLOOKUP(E1091,PricePoint_Factors,2)*VLOOKUP(A1091,MonthFactors,2)*Trend^B1091*EndDec^D1091</f>
        <v>1431.8083825336034</v>
      </c>
      <c r="I1091">
        <f t="shared" si="49"/>
        <v>-6.1916174663965649</v>
      </c>
      <c r="J1091">
        <f t="shared" si="50"/>
        <v>38.336126850187014</v>
      </c>
    </row>
    <row r="1092" spans="1:10" x14ac:dyDescent="0.2">
      <c r="A1092" s="4">
        <f t="shared" si="48"/>
        <v>12</v>
      </c>
      <c r="B1092" s="4">
        <v>1088</v>
      </c>
      <c r="C1092" s="5">
        <v>41631</v>
      </c>
      <c r="D1092" s="6">
        <v>0</v>
      </c>
      <c r="E1092" s="4">
        <v>7.12</v>
      </c>
      <c r="F1092" s="4">
        <v>0</v>
      </c>
      <c r="G1092" s="4">
        <v>774</v>
      </c>
      <c r="H1092">
        <f>Constant2*Display^F1092*VLOOKUP(E1092,PricePoint_Factors,2)*VLOOKUP(A1092,MonthFactors,2)*Trend^B1092*EndDec^D1092</f>
        <v>759.9829078916099</v>
      </c>
      <c r="I1092">
        <f t="shared" si="49"/>
        <v>-14.017092108390102</v>
      </c>
      <c r="J1092">
        <f t="shared" si="50"/>
        <v>196.47887117509208</v>
      </c>
    </row>
    <row r="1093" spans="1:10" x14ac:dyDescent="0.2">
      <c r="A1093" s="4">
        <f t="shared" si="48"/>
        <v>12</v>
      </c>
      <c r="B1093" s="4">
        <v>1089</v>
      </c>
      <c r="C1093" s="5">
        <v>41632</v>
      </c>
      <c r="D1093" s="6">
        <v>1</v>
      </c>
      <c r="E1093" s="4">
        <v>5.95</v>
      </c>
      <c r="F1093" s="4">
        <v>0</v>
      </c>
      <c r="G1093" s="4">
        <v>765</v>
      </c>
      <c r="H1093">
        <f>Constant2*Display^F1093*VLOOKUP(E1093,PricePoint_Factors,2)*VLOOKUP(A1093,MonthFactors,2)*Trend^B1093*EndDec^D1093</f>
        <v>777.62016760302561</v>
      </c>
      <c r="I1093">
        <f t="shared" si="49"/>
        <v>12.620167603025607</v>
      </c>
      <c r="J1093">
        <f t="shared" si="50"/>
        <v>159.26863032845708</v>
      </c>
    </row>
    <row r="1094" spans="1:10" x14ac:dyDescent="0.2">
      <c r="A1094" s="4">
        <f t="shared" ref="A1094:A1100" si="51">MONTH(C1094)</f>
        <v>12</v>
      </c>
      <c r="B1094" s="4">
        <v>1090</v>
      </c>
      <c r="C1094" s="5">
        <v>41633</v>
      </c>
      <c r="D1094" s="6">
        <v>1</v>
      </c>
      <c r="E1094" s="4">
        <v>6.98</v>
      </c>
      <c r="F1094" s="4">
        <v>0</v>
      </c>
      <c r="G1094" s="4">
        <v>598</v>
      </c>
      <c r="H1094">
        <f>Constant2*Display^F1094*VLOOKUP(E1094,PricePoint_Factors,2)*VLOOKUP(A1094,MonthFactors,2)*Trend^B1094*EndDec^D1094</f>
        <v>590.85993804443501</v>
      </c>
      <c r="I1094">
        <f t="shared" ref="I1094:I1100" si="52">H1094-G1094</f>
        <v>-7.1400619555649882</v>
      </c>
      <c r="J1094">
        <f t="shared" ref="J1094:J1100" si="53">I1094^2</f>
        <v>50.980484729306525</v>
      </c>
    </row>
    <row r="1095" spans="1:10" x14ac:dyDescent="0.2">
      <c r="A1095" s="4">
        <f t="shared" si="51"/>
        <v>12</v>
      </c>
      <c r="B1095" s="4">
        <v>1091</v>
      </c>
      <c r="C1095" s="5">
        <v>41634</v>
      </c>
      <c r="D1095" s="6">
        <v>1</v>
      </c>
      <c r="E1095" s="4">
        <v>6.98</v>
      </c>
      <c r="F1095" s="4">
        <v>0</v>
      </c>
      <c r="G1095" s="4">
        <v>591</v>
      </c>
      <c r="H1095">
        <f>Constant2*Display^F1095*VLOOKUP(E1095,PricePoint_Factors,2)*VLOOKUP(A1095,MonthFactors,2)*Trend^B1095*EndDec^D1095</f>
        <v>590.94155789089825</v>
      </c>
      <c r="I1095">
        <f t="shared" si="52"/>
        <v>-5.8442109101747519E-2</v>
      </c>
      <c r="J1095">
        <f t="shared" si="53"/>
        <v>3.41548011626056E-3</v>
      </c>
    </row>
    <row r="1096" spans="1:10" x14ac:dyDescent="0.2">
      <c r="A1096" s="4">
        <f t="shared" si="51"/>
        <v>12</v>
      </c>
      <c r="B1096" s="4">
        <v>1092</v>
      </c>
      <c r="C1096" s="5">
        <v>41635</v>
      </c>
      <c r="D1096" s="6">
        <v>1</v>
      </c>
      <c r="E1096" s="4">
        <v>7.12</v>
      </c>
      <c r="F1096" s="4">
        <v>0</v>
      </c>
      <c r="G1096" s="4">
        <v>453</v>
      </c>
      <c r="H1096">
        <f>Constant2*Display^F1096*VLOOKUP(E1096,PricePoint_Factors,2)*VLOOKUP(A1096,MonthFactors,2)*Trend^B1096*EndDec^D1096</f>
        <v>455.30841462766239</v>
      </c>
      <c r="I1096">
        <f t="shared" si="52"/>
        <v>2.3084146276623869</v>
      </c>
      <c r="J1096">
        <f t="shared" si="53"/>
        <v>5.3287780932056767</v>
      </c>
    </row>
    <row r="1097" spans="1:10" x14ac:dyDescent="0.2">
      <c r="A1097" s="4">
        <f t="shared" si="51"/>
        <v>12</v>
      </c>
      <c r="B1097" s="4">
        <v>1093</v>
      </c>
      <c r="C1097" s="5">
        <v>41636</v>
      </c>
      <c r="D1097" s="6">
        <v>1</v>
      </c>
      <c r="E1097" s="4">
        <v>7.52</v>
      </c>
      <c r="F1097" s="4">
        <v>0</v>
      </c>
      <c r="G1097" s="4">
        <v>432</v>
      </c>
      <c r="H1097">
        <f>Constant2*Display^F1097*VLOOKUP(E1097,PricePoint_Factors,2)*VLOOKUP(A1097,MonthFactors,2)*Trend^B1097*EndDec^D1097</f>
        <v>434.40370228516713</v>
      </c>
      <c r="I1097">
        <f t="shared" si="52"/>
        <v>2.4037022851671281</v>
      </c>
      <c r="J1097">
        <f t="shared" si="53"/>
        <v>5.7777846757176734</v>
      </c>
    </row>
    <row r="1098" spans="1:10" x14ac:dyDescent="0.2">
      <c r="A1098" s="4">
        <f t="shared" si="51"/>
        <v>12</v>
      </c>
      <c r="B1098" s="4">
        <v>1094</v>
      </c>
      <c r="C1098" s="5">
        <v>41637</v>
      </c>
      <c r="D1098" s="6">
        <v>1</v>
      </c>
      <c r="E1098" s="4">
        <v>6.98</v>
      </c>
      <c r="F1098" s="4">
        <v>0</v>
      </c>
      <c r="G1098" s="4">
        <v>584</v>
      </c>
      <c r="H1098">
        <f>Constant2*Display^F1098*VLOOKUP(E1098,PricePoint_Factors,2)*VLOOKUP(A1098,MonthFactors,2)*Trend^B1098*EndDec^D1098</f>
        <v>591.18648508503031</v>
      </c>
      <c r="I1098">
        <f t="shared" si="52"/>
        <v>7.1864850850303128</v>
      </c>
      <c r="J1098">
        <f t="shared" si="53"/>
        <v>51.645567877363142</v>
      </c>
    </row>
    <row r="1099" spans="1:10" x14ac:dyDescent="0.2">
      <c r="A1099" s="4">
        <f t="shared" si="51"/>
        <v>12</v>
      </c>
      <c r="B1099" s="4">
        <v>1095</v>
      </c>
      <c r="C1099" s="5">
        <v>41638</v>
      </c>
      <c r="D1099" s="6">
        <v>1</v>
      </c>
      <c r="E1099" s="4">
        <v>5.95</v>
      </c>
      <c r="F1099" s="4">
        <v>0</v>
      </c>
      <c r="G1099" s="4">
        <v>768</v>
      </c>
      <c r="H1099">
        <f>Constant2*Display^F1099*VLOOKUP(E1099,PricePoint_Factors,2)*VLOOKUP(A1099,MonthFactors,2)*Trend^B1099*EndDec^D1099</f>
        <v>778.2649007181584</v>
      </c>
      <c r="I1099">
        <f t="shared" si="52"/>
        <v>10.264900718158401</v>
      </c>
      <c r="J1099">
        <f t="shared" si="53"/>
        <v>105.36818675364886</v>
      </c>
    </row>
    <row r="1100" spans="1:10" x14ac:dyDescent="0.2">
      <c r="A1100" s="4">
        <f t="shared" si="51"/>
        <v>12</v>
      </c>
      <c r="B1100" s="4">
        <v>1096</v>
      </c>
      <c r="C1100" s="5">
        <v>41639</v>
      </c>
      <c r="D1100" s="6">
        <v>1</v>
      </c>
      <c r="E1100" s="4">
        <v>6.2</v>
      </c>
      <c r="F1100" s="4">
        <v>0</v>
      </c>
      <c r="G1100" s="4">
        <v>600</v>
      </c>
      <c r="H1100">
        <f>Constant2*Display^F1100*VLOOKUP(E1100,PricePoint_Factors,2)*VLOOKUP(A1100,MonthFactors,2)*Trend^B1100*EndDec^D1100</f>
        <v>600.42203192399711</v>
      </c>
      <c r="I1100">
        <f t="shared" si="52"/>
        <v>0.42203192399711043</v>
      </c>
      <c r="J1100">
        <f t="shared" si="53"/>
        <v>0.17811094487270279</v>
      </c>
    </row>
  </sheetData>
  <conditionalFormatting sqref="A5:J1100">
    <cfRule type="expression" dxfId="0" priority="1">
      <formula>$I5&gt;=2*$I$2</formula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Forecasting Software Sales</vt:lpstr>
      <vt:lpstr>Problem 31.1</vt:lpstr>
      <vt:lpstr>Problem 31.5 First Pass</vt:lpstr>
      <vt:lpstr>Problem 31.5 Second Pass</vt:lpstr>
      <vt:lpstr>Base</vt:lpstr>
      <vt:lpstr>CompPrice</vt:lpstr>
      <vt:lpstr>Constant</vt:lpstr>
      <vt:lpstr>'Problem 31.5 Second Pass'!Constant2</vt:lpstr>
      <vt:lpstr>Constant2</vt:lpstr>
      <vt:lpstr>'Problem 31.5 Second Pass'!Display</vt:lpstr>
      <vt:lpstr>Display</vt:lpstr>
      <vt:lpstr>EndDec</vt:lpstr>
      <vt:lpstr>LaunchCoefficients</vt:lpstr>
      <vt:lpstr>'Problem 31.5 Second Pass'!MonthFactors</vt:lpstr>
      <vt:lpstr>MonthFactors</vt:lpstr>
      <vt:lpstr>OurPrice</vt:lpstr>
      <vt:lpstr>'Problem 31.5 Second Pass'!PricePoint_Factors</vt:lpstr>
      <vt:lpstr>PricePoint_Factors</vt:lpstr>
      <vt:lpstr>QuarterlySeasonality</vt:lpstr>
      <vt:lpstr>Seasonality_Factors1</vt:lpstr>
      <vt:lpstr>'Problem 31.5 First Pass'!Trend</vt:lpstr>
      <vt:lpstr>'Problem 31.5 Second Pass'!Trend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2018-03-07T20:59:57Z</dcterms:created>
  <dcterms:modified xsi:type="dcterms:W3CDTF">2018-03-08T20:05:15Z</dcterms:modified>
</cp:coreProperties>
</file>