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Excel P\"/>
    </mc:Choice>
  </mc:AlternateContent>
  <xr:revisionPtr revIDLastSave="0" documentId="13_ncr:1_{79F0313A-927F-4EBD-9141-19220F01429E}" xr6:coauthVersionLast="47" xr6:coauthVersionMax="47" xr10:uidLastSave="{00000000-0000-0000-0000-000000000000}"/>
  <bookViews>
    <workbookView xWindow="-108" yWindow="-108" windowWidth="23256" windowHeight="12456" xr2:uid="{73A021DD-522C-4907-8ED8-DB0475389EA5}"/>
  </bookViews>
  <sheets>
    <sheet name="CountIF &amp; SumIF" sheetId="1" r:id="rId1"/>
    <sheet name="LookUPs" sheetId="3" r:id="rId2"/>
    <sheet name="Vlookup from different sheet" sheetId="4" r:id="rId3"/>
    <sheet name="Sample" sheetId="5" r:id="rId4"/>
  </sheets>
  <definedNames>
    <definedName name="_xlnm._FilterDatabase" localSheetId="0" hidden="1">'CountIF &amp; SumIF'!$A$1:$H$44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2" i="4"/>
  <c r="B20" i="3" a="1"/>
  <c r="B20" i="3" s="1"/>
  <c r="B22" i="3" a="1"/>
  <c r="B22" i="3" s="1"/>
  <c r="B18" i="3"/>
  <c r="C18" i="3" s="1"/>
  <c r="D18" i="3" s="1"/>
  <c r="E18" i="3" s="1"/>
  <c r="L15" i="1"/>
  <c r="L13" i="1"/>
  <c r="L3" i="1"/>
  <c r="L5" i="1"/>
  <c r="L7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L11" i="1" l="1"/>
  <c r="L9" i="1"/>
  <c r="E22" i="3"/>
  <c r="D22" i="3"/>
  <c r="C22" i="3"/>
  <c r="E20" i="3"/>
  <c r="D20" i="3"/>
  <c r="C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Robin Chaddha</author>
  </authors>
  <commentList>
    <comment ref="G1" authorId="0" shapeId="0" xr:uid="{64931CF6-BB01-4171-9904-9523798F747F}">
      <text>
        <r>
          <rPr>
            <b/>
            <sz val="9"/>
            <color indexed="81"/>
            <rFont val="Tahoma"/>
            <family val="2"/>
          </rPr>
          <t>Vlookup from different sheet.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<sst xmlns="http://schemas.openxmlformats.org/spreadsheetml/2006/main" count="296" uniqueCount="80">
  <si>
    <t>OrderDate</t>
  </si>
  <si>
    <t>Region</t>
  </si>
  <si>
    <t>Manager</t>
  </si>
  <si>
    <t>SalesMan</t>
  </si>
  <si>
    <t>Item</t>
  </si>
  <si>
    <t>Units</t>
  </si>
  <si>
    <t>Unit price</t>
  </si>
  <si>
    <t>Sale Amount</t>
  </si>
  <si>
    <t>East</t>
  </si>
  <si>
    <t>Martha</t>
  </si>
  <si>
    <t>Alexander</t>
  </si>
  <si>
    <t>Television</t>
  </si>
  <si>
    <t>Central</t>
  </si>
  <si>
    <t>Hermann</t>
  </si>
  <si>
    <t>Shelli</t>
  </si>
  <si>
    <t>Home Theater</t>
  </si>
  <si>
    <t>Luis</t>
  </si>
  <si>
    <t>Timothy</t>
  </si>
  <si>
    <t>David</t>
  </si>
  <si>
    <t>Cell Phone</t>
  </si>
  <si>
    <t>West</t>
  </si>
  <si>
    <t>Stephen</t>
  </si>
  <si>
    <t>Steven</t>
  </si>
  <si>
    <t>Douglas</t>
  </si>
  <si>
    <t>Michael</t>
  </si>
  <si>
    <t>Sigal</t>
  </si>
  <si>
    <t>Diana</t>
  </si>
  <si>
    <t>Karen</t>
  </si>
  <si>
    <t>John</t>
  </si>
  <si>
    <t>Desk</t>
  </si>
  <si>
    <t>Video Games</t>
  </si>
  <si>
    <t>Q1). HOW MANY TIMES SHELLI IS THERE IN THE DATA?</t>
  </si>
  <si>
    <t>Q2). WHAT IS THE COUNT OF CELL PHONES IN THE DATA?</t>
  </si>
  <si>
    <t>Q3). HOW MANY TELIVISION ARE SOLD BY STEPHEN?</t>
  </si>
  <si>
    <t>Q5). WHAT IS THE AMOUNT OF SALES DONE BY DAVID?</t>
  </si>
  <si>
    <t>Q6). FIND OUT THE REVENUE GENERATED BY MARTHA AFTER SELLING HOME THEATER IN EAST ZONE?</t>
  </si>
  <si>
    <t>Q7). WHAT IS THE TOTAL UNIT SOLD IN THE CENTRAL ZONE?</t>
  </si>
  <si>
    <t>Count if</t>
  </si>
  <si>
    <t>Sumif</t>
  </si>
  <si>
    <t>CountifS</t>
  </si>
  <si>
    <t>SumifS</t>
  </si>
  <si>
    <t xml:space="preserve">                         </t>
  </si>
  <si>
    <t>Names</t>
  </si>
  <si>
    <t>Brands</t>
  </si>
  <si>
    <t>QTY</t>
  </si>
  <si>
    <t>Sales</t>
  </si>
  <si>
    <t>Profit</t>
  </si>
  <si>
    <t>Robin</t>
  </si>
  <si>
    <t>Rahul</t>
  </si>
  <si>
    <t>Aryan</t>
  </si>
  <si>
    <t>Anmol</t>
  </si>
  <si>
    <t>Hemant</t>
  </si>
  <si>
    <t>Amit</t>
  </si>
  <si>
    <t>Gollu</t>
  </si>
  <si>
    <t>Deep</t>
  </si>
  <si>
    <t>Mohit</t>
  </si>
  <si>
    <t>Ram</t>
  </si>
  <si>
    <t>H&amp;M</t>
  </si>
  <si>
    <t>ZARA</t>
  </si>
  <si>
    <t>GUCCI</t>
  </si>
  <si>
    <t>LEVIS</t>
  </si>
  <si>
    <t>Index &amp; Match</t>
  </si>
  <si>
    <t>V Lookup</t>
  </si>
  <si>
    <t>H Lookup</t>
  </si>
  <si>
    <t>CODE</t>
  </si>
  <si>
    <t>Code</t>
  </si>
  <si>
    <t>DL</t>
  </si>
  <si>
    <t>UP</t>
  </si>
  <si>
    <t>MP</t>
  </si>
  <si>
    <t>RJ</t>
  </si>
  <si>
    <t>AP</t>
  </si>
  <si>
    <t>UK</t>
  </si>
  <si>
    <t>PB</t>
  </si>
  <si>
    <t>HR</t>
  </si>
  <si>
    <t>STATE</t>
  </si>
  <si>
    <t>State</t>
  </si>
  <si>
    <t>Q4). WHAT IS THE REVENUE GENERATED BY TELIVISION SALES IN TOTAL BY THE VARIOUS SALES PERSON?</t>
  </si>
  <si>
    <t>Questions</t>
  </si>
  <si>
    <t>Functions for Search</t>
  </si>
  <si>
    <t>By using tranpose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</si>
</sst>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 * #,##0.00_ ;_ * \-#,##0.00_ ;_ * &quot;-&quot;??_ ;_ @_ 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6"/>
      <color theme="1"/>
      <name val="Calibri"/>
      <family val="2"/>
    </font>
    <font>
      <i/>
      <sz val="16"/>
      <color theme="1"/>
      <name val="Calibri"/>
      <family val="2"/>
    </font>
    <font>
      <i/>
      <sz val="16"/>
      <name val="Arial"/>
      <family val="2"/>
    </font>
    <font>
      <i/>
      <sz val="16"/>
      <color theme="1"/>
      <name val="Arial"/>
      <family val="2"/>
    </font>
    <font>
      <i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35E35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9" fillId="3" borderId="0" applyNumberFormat="0" applyBorder="0" applyAlignment="0" applyProtection="0"/>
    <xf numFmtId="0" fontId="1" fillId="4" borderId="0" applyNumberFormat="0" applyBorder="0" applyAlignment="0" applyProtection="0"/>
  </cellStyleXfs>
  <cellXfs count="54">
    <xf numFmtId="0" fontId="0" fillId="0" borderId="0" xfId="0"/>
    <xf numFmtId="0" fontId="0" fillId="0" borderId="5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6" borderId="9" xfId="0" applyFill="1" applyBorder="1"/>
    <xf numFmtId="0" fontId="0" fillId="0" borderId="11" xfId="0" applyBorder="1"/>
    <xf numFmtId="0" fontId="1" fillId="4" borderId="11" xfId="3" applyBorder="1"/>
    <xf numFmtId="0" fontId="9" fillId="3" borderId="11" xfId="2" applyBorder="1"/>
    <xf numFmtId="0" fontId="8" fillId="5" borderId="8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/>
    </xf>
    <xf numFmtId="0" fontId="12" fillId="9" borderId="1" xfId="0" applyFont="1" applyFill="1" applyBorder="1"/>
    <xf numFmtId="0" fontId="12" fillId="9" borderId="2" xfId="0" applyFont="1" applyFill="1" applyBorder="1"/>
    <xf numFmtId="0" fontId="12" fillId="9" borderId="3" xfId="0" applyFont="1" applyFill="1" applyBorder="1"/>
    <xf numFmtId="0" fontId="13" fillId="7" borderId="0" xfId="0" applyFont="1" applyFill="1" applyAlignment="1">
      <alignment horizontal="center"/>
    </xf>
    <xf numFmtId="0" fontId="15" fillId="10" borderId="6" xfId="0" applyFont="1" applyFill="1" applyBorder="1" applyAlignment="1">
      <alignment horizontal="center"/>
    </xf>
    <xf numFmtId="0" fontId="9" fillId="3" borderId="17" xfId="2" applyBorder="1"/>
    <xf numFmtId="0" fontId="13" fillId="0" borderId="18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4" fillId="0" borderId="11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top" wrapText="1"/>
    </xf>
    <xf numFmtId="165" fontId="4" fillId="0" borderId="11" xfId="1" applyNumberFormat="1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14" fontId="4" fillId="0" borderId="19" xfId="0" applyNumberFormat="1" applyFont="1" applyBorder="1" applyAlignment="1">
      <alignment horizontal="center" vertical="top"/>
    </xf>
    <xf numFmtId="3" fontId="7" fillId="0" borderId="17" xfId="0" applyNumberFormat="1" applyFont="1" applyBorder="1" applyAlignment="1">
      <alignment horizontal="center" vertical="top"/>
    </xf>
    <xf numFmtId="14" fontId="2" fillId="0" borderId="20" xfId="0" applyNumberFormat="1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165" fontId="3" fillId="0" borderId="21" xfId="1" applyNumberFormat="1" applyFont="1" applyBorder="1" applyAlignment="1">
      <alignment horizontal="center" vertical="top"/>
    </xf>
    <xf numFmtId="3" fontId="2" fillId="0" borderId="22" xfId="0" applyNumberFormat="1" applyFont="1" applyBorder="1" applyAlignment="1">
      <alignment horizontal="center" vertical="top"/>
    </xf>
    <xf numFmtId="14" fontId="4" fillId="0" borderId="23" xfId="0" applyNumberFormat="1" applyFont="1" applyBorder="1" applyAlignment="1">
      <alignment horizontal="center" vertical="top"/>
    </xf>
    <xf numFmtId="0" fontId="4" fillId="0" borderId="24" xfId="0" applyFont="1" applyBorder="1" applyAlignment="1">
      <alignment horizontal="center" vertical="top"/>
    </xf>
    <xf numFmtId="0" fontId="6" fillId="0" borderId="24" xfId="0" applyFont="1" applyBorder="1" applyAlignment="1">
      <alignment horizontal="center" vertical="top" wrapText="1"/>
    </xf>
    <xf numFmtId="0" fontId="6" fillId="2" borderId="24" xfId="0" applyFont="1" applyFill="1" applyBorder="1" applyAlignment="1">
      <alignment horizontal="center" vertical="top" wrapText="1"/>
    </xf>
    <xf numFmtId="165" fontId="4" fillId="0" borderId="24" xfId="1" applyNumberFormat="1" applyFont="1" applyBorder="1" applyAlignment="1">
      <alignment horizontal="center" vertical="top"/>
    </xf>
    <xf numFmtId="3" fontId="7" fillId="0" borderId="25" xfId="0" applyNumberFormat="1" applyFont="1" applyBorder="1" applyAlignment="1">
      <alignment horizontal="center" vertical="top"/>
    </xf>
  </cellXfs>
  <cellStyles count="4">
    <cellStyle name="20% - Accent1" xfId="3" builtinId="30"/>
    <cellStyle name="Accent1" xfId="2" builtinId="29"/>
    <cellStyle name="Comma" xfId="1" builtinId="3"/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" formatCode="#,##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5" formatCode="_(* #,##0_);_(* \(#,##0\);_(* &quot;-&quot;??_);_(@_)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9" formatCode="m/d/yyyy"/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9CC03FF4-5B93-421C-9D69-D96CF24D098E}"/>
  </tableStyles>
  <colors>
    <mruColors>
      <color rgb="FFF35E35"/>
      <color rgb="FFEE936E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949697-F768-49C2-B322-90EA913FB34C}" name="Table5" displayName="Table5" ref="A1:H44" totalsRowShown="0" headerRowDxfId="0" headerRowBorderDxfId="9" tableBorderDxfId="10" totalsRowBorderDxfId="8">
  <autoFilter ref="A1:H44" xr:uid="{84949697-F768-49C2-B322-90EA913FB34C}"/>
  <tableColumns count="8">
    <tableColumn id="1" xr3:uid="{8A49D346-7D49-40F5-BCAB-D64F7CF06A9B}" name="OrderDate" dataDxfId="7"/>
    <tableColumn id="2" xr3:uid="{5F90E70D-2D40-4E31-BFA9-41E41045539C}" name="Region" dataDxfId="6"/>
    <tableColumn id="3" xr3:uid="{AD9D06FB-5FF6-4B44-A41B-E89C698C40F4}" name="Manager"/>
    <tableColumn id="4" xr3:uid="{F2389424-E15A-4165-99B8-58954CD9D09B}" name="SalesMan" dataDxfId="5"/>
    <tableColumn id="5" xr3:uid="{6FDDA207-1733-4DA8-8888-A5CD7C46949F}" name="Item" dataDxfId="4"/>
    <tableColumn id="6" xr3:uid="{828F1591-8233-4796-B21A-A1D0F4E16A98}" name="Units" dataDxfId="3"/>
    <tableColumn id="7" xr3:uid="{02CCBC65-0BEC-4EF6-8ACA-855570D03AA1}" name="Unit price" dataDxfId="2" dataCellStyle="Comma"/>
    <tableColumn id="8" xr3:uid="{ADEE888F-9D08-442F-B7C0-43D80753BF9A}" name="Sale Amount" dataDxfId="1">
      <calculatedColumnFormula>F2*G2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8D68FD-74E8-4E9B-92A5-CE1CFB6376E9}" name="Table1" displayName="Table1" ref="A1:E11" totalsRowShown="0">
  <autoFilter ref="A1:E11" xr:uid="{B88D68FD-74E8-4E9B-92A5-CE1CFB6376E9}"/>
  <tableColumns count="5">
    <tableColumn id="1" xr3:uid="{648D581D-2576-4B04-83DC-80C0DDFEF02C}" name="Names"/>
    <tableColumn id="2" xr3:uid="{85D32CD7-48F2-4B21-A01D-08F07B2160E0}" name="Brands"/>
    <tableColumn id="3" xr3:uid="{3474993B-2851-4E25-B8E1-CF4512D50A24}" name="QTY"/>
    <tableColumn id="4" xr3:uid="{0B597ED1-A01C-4979-9EB8-F4FFDDDC9AE9}" name="Sales"/>
    <tableColumn id="5" xr3:uid="{A2EEAD51-CCCB-47D3-9F02-2E7C080B9CC1}" name="Prof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64CEF-3423-4DAC-AB0D-2DCD64DA18F3}" name="Table2" displayName="Table2" ref="A27:K31" totalsRowShown="0">
  <autoFilter ref="A27:K31" xr:uid="{FF764CEF-3423-4DAC-AB0D-2DCD64DA18F3}"/>
  <tableColumns count="11">
    <tableColumn id="1" xr3:uid="{213A9553-9F84-4359-982E-D909F5D3698D}" name="Names"/>
    <tableColumn id="2" xr3:uid="{1278234C-6B96-48A1-9752-D17A76F3CC6D}" name="Robin"/>
    <tableColumn id="3" xr3:uid="{397A13B6-FEF3-4E64-9BAC-BF9ADE4DC8DB}" name="Rahul"/>
    <tableColumn id="4" xr3:uid="{BEE0EB36-D2F6-4DF0-A06B-56E1FEDFC565}" name="Aryan"/>
    <tableColumn id="5" xr3:uid="{E552F213-6307-42E3-9D4B-3B713E7D4F9A}" name="Anmol"/>
    <tableColumn id="6" xr3:uid="{4F775616-CE35-4E94-B788-555CDBF086BF}" name="Hemant"/>
    <tableColumn id="7" xr3:uid="{07DFAECB-59F3-4CC4-BFA6-2FE5224DCB9C}" name="Amit"/>
    <tableColumn id="8" xr3:uid="{2BD9E2E5-1143-43A1-9205-99DD26F5E261}" name="Gollu"/>
    <tableColumn id="9" xr3:uid="{A0904ABC-9A5C-4F02-BC01-D71E3D60D506}" name="Deep"/>
    <tableColumn id="10" xr3:uid="{9D5DFCA4-A43B-49DC-A5E8-0459B20082F8}" name="Mohit"/>
    <tableColumn id="11" xr3:uid="{9DE2F7C4-50F1-44DA-9DAB-324A09AFF158}" name="Ra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04596D-070A-4FBF-842B-AE69BD7A4E2C}" name="Table4" displayName="Table4" ref="A1:B9" totalsRowShown="0" headerRowDxfId="14" dataDxfId="13">
  <autoFilter ref="A1:B9" xr:uid="{0704596D-070A-4FBF-842B-AE69BD7A4E2C}"/>
  <tableColumns count="2">
    <tableColumn id="1" xr3:uid="{12CC0CB7-D99F-41C6-BB24-71625F42DD01}" name="CODE" dataDxfId="12"/>
    <tableColumn id="2" xr3:uid="{B3776C3A-B20C-4F65-98D4-1DDFE732F9D1}" name="STATE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14E9-F445-4AB4-8014-63D89F4000E7}">
  <dimension ref="A1:W44"/>
  <sheetViews>
    <sheetView tabSelected="1" zoomScale="67" zoomScaleNormal="67" workbookViewId="0">
      <selection activeCell="N18" sqref="N18"/>
    </sheetView>
  </sheetViews>
  <sheetFormatPr defaultRowHeight="14.4" x14ac:dyDescent="0.3"/>
  <cols>
    <col min="1" max="1" width="17.88671875" bestFit="1" customWidth="1"/>
    <col min="2" max="2" width="11.5546875" bestFit="1" customWidth="1"/>
    <col min="3" max="3" width="14.77734375" bestFit="1" customWidth="1"/>
    <col min="4" max="4" width="18.6640625" customWidth="1"/>
    <col min="5" max="5" width="20.44140625" bestFit="1" customWidth="1"/>
    <col min="6" max="6" width="9.44140625" customWidth="1"/>
    <col min="7" max="7" width="17.109375" customWidth="1"/>
    <col min="8" max="8" width="19.109375" customWidth="1"/>
    <col min="10" max="10" width="8.6640625" bestFit="1" customWidth="1"/>
  </cols>
  <sheetData>
    <row r="1" spans="1:23" ht="26.4" thickBot="1" x14ac:dyDescent="0.55000000000000004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6" t="s">
        <v>6</v>
      </c>
      <c r="H1" s="47" t="s">
        <v>7</v>
      </c>
      <c r="J1" s="28" t="s">
        <v>77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3" ht="21" x14ac:dyDescent="0.3">
      <c r="A2" s="42">
        <v>43106</v>
      </c>
      <c r="B2" s="36" t="s">
        <v>8</v>
      </c>
      <c r="C2" s="37" t="s">
        <v>9</v>
      </c>
      <c r="D2" s="38" t="s">
        <v>10</v>
      </c>
      <c r="E2" s="36" t="s">
        <v>11</v>
      </c>
      <c r="F2" s="36">
        <v>95</v>
      </c>
      <c r="G2" s="39">
        <v>1198</v>
      </c>
      <c r="H2" s="43">
        <f>F2*G2</f>
        <v>113810</v>
      </c>
      <c r="J2" s="24"/>
      <c r="K2" s="25" t="s">
        <v>31</v>
      </c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6"/>
    </row>
    <row r="3" spans="1:23" ht="21.6" thickBot="1" x14ac:dyDescent="0.35">
      <c r="A3" s="42">
        <v>43123</v>
      </c>
      <c r="B3" s="36" t="s">
        <v>12</v>
      </c>
      <c r="C3" s="37" t="s">
        <v>13</v>
      </c>
      <c r="D3" s="38" t="s">
        <v>14</v>
      </c>
      <c r="E3" s="36" t="s">
        <v>15</v>
      </c>
      <c r="F3" s="36">
        <v>50</v>
      </c>
      <c r="G3" s="39">
        <v>500</v>
      </c>
      <c r="H3" s="43">
        <f t="shared" ref="H3:H44" si="0">F3*G3</f>
        <v>25000</v>
      </c>
      <c r="J3" s="23" t="s">
        <v>37</v>
      </c>
      <c r="L3" s="27">
        <f>COUNTIF(D1:D44,D3)</f>
        <v>4</v>
      </c>
      <c r="W3" s="1"/>
    </row>
    <row r="4" spans="1:23" ht="21" x14ac:dyDescent="0.3">
      <c r="A4" s="42">
        <v>43140</v>
      </c>
      <c r="B4" s="36" t="s">
        <v>12</v>
      </c>
      <c r="C4" s="37" t="s">
        <v>13</v>
      </c>
      <c r="D4" s="38" t="s">
        <v>16</v>
      </c>
      <c r="E4" s="36" t="s">
        <v>11</v>
      </c>
      <c r="F4" s="36">
        <v>36</v>
      </c>
      <c r="G4" s="39">
        <v>1198</v>
      </c>
      <c r="H4" s="43">
        <f t="shared" si="0"/>
        <v>43128</v>
      </c>
      <c r="J4" s="24"/>
      <c r="K4" s="25" t="s">
        <v>32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6"/>
    </row>
    <row r="5" spans="1:23" ht="21.6" thickBot="1" x14ac:dyDescent="0.35">
      <c r="A5" s="42">
        <v>43157</v>
      </c>
      <c r="B5" s="36" t="s">
        <v>12</v>
      </c>
      <c r="C5" s="37" t="s">
        <v>17</v>
      </c>
      <c r="D5" s="38" t="s">
        <v>18</v>
      </c>
      <c r="E5" s="36" t="s">
        <v>19</v>
      </c>
      <c r="F5" s="36">
        <v>27</v>
      </c>
      <c r="G5" s="39">
        <v>225</v>
      </c>
      <c r="H5" s="43">
        <f t="shared" si="0"/>
        <v>6075</v>
      </c>
      <c r="J5" s="23" t="s">
        <v>37</v>
      </c>
      <c r="L5" s="27">
        <f>COUNTIF(E1:E44,E5)</f>
        <v>5</v>
      </c>
      <c r="W5" s="1"/>
    </row>
    <row r="6" spans="1:23" ht="21" x14ac:dyDescent="0.3">
      <c r="A6" s="42">
        <v>43174</v>
      </c>
      <c r="B6" s="36" t="s">
        <v>20</v>
      </c>
      <c r="C6" s="37" t="s">
        <v>17</v>
      </c>
      <c r="D6" s="38" t="s">
        <v>21</v>
      </c>
      <c r="E6" s="36" t="s">
        <v>11</v>
      </c>
      <c r="F6" s="36">
        <v>56</v>
      </c>
      <c r="G6" s="39">
        <v>1198</v>
      </c>
      <c r="H6" s="43">
        <f t="shared" si="0"/>
        <v>67088</v>
      </c>
      <c r="J6" s="24"/>
      <c r="K6" s="25" t="s">
        <v>33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6"/>
    </row>
    <row r="7" spans="1:23" ht="21.6" thickBot="1" x14ac:dyDescent="0.35">
      <c r="A7" s="42">
        <v>43191</v>
      </c>
      <c r="B7" s="36" t="s">
        <v>8</v>
      </c>
      <c r="C7" s="37" t="s">
        <v>9</v>
      </c>
      <c r="D7" s="38" t="s">
        <v>10</v>
      </c>
      <c r="E7" s="36" t="s">
        <v>15</v>
      </c>
      <c r="F7" s="36">
        <v>60</v>
      </c>
      <c r="G7" s="39">
        <v>500</v>
      </c>
      <c r="H7" s="43">
        <f t="shared" si="0"/>
        <v>30000</v>
      </c>
      <c r="J7" s="23" t="s">
        <v>39</v>
      </c>
      <c r="L7" s="27">
        <f>COUNTIFS(D1:D44,D6,E1:E44,E2)</f>
        <v>1</v>
      </c>
      <c r="W7" s="1"/>
    </row>
    <row r="8" spans="1:23" ht="28.2" customHeight="1" x14ac:dyDescent="0.3">
      <c r="A8" s="42">
        <v>43208</v>
      </c>
      <c r="B8" s="36" t="s">
        <v>12</v>
      </c>
      <c r="C8" s="40" t="s">
        <v>9</v>
      </c>
      <c r="D8" s="38" t="s">
        <v>22</v>
      </c>
      <c r="E8" s="36" t="s">
        <v>11</v>
      </c>
      <c r="F8" s="36">
        <v>75</v>
      </c>
      <c r="G8" s="39">
        <v>1198</v>
      </c>
      <c r="H8" s="43">
        <f t="shared" si="0"/>
        <v>89850</v>
      </c>
      <c r="J8" s="24"/>
      <c r="K8" s="25" t="s">
        <v>76</v>
      </c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6"/>
    </row>
    <row r="9" spans="1:23" ht="21.6" thickBot="1" x14ac:dyDescent="0.35">
      <c r="A9" s="42">
        <v>43225</v>
      </c>
      <c r="B9" s="36" t="s">
        <v>12</v>
      </c>
      <c r="C9" s="37" t="s">
        <v>13</v>
      </c>
      <c r="D9" s="38" t="s">
        <v>16</v>
      </c>
      <c r="E9" s="36" t="s">
        <v>11</v>
      </c>
      <c r="F9" s="36">
        <v>90</v>
      </c>
      <c r="G9" s="39">
        <v>1198</v>
      </c>
      <c r="H9" s="43">
        <f t="shared" si="0"/>
        <v>107820</v>
      </c>
      <c r="J9" s="23" t="s">
        <v>38</v>
      </c>
      <c r="L9" s="27">
        <f>SUMIF(E1:E44,E2,H1:H44)</f>
        <v>857768</v>
      </c>
      <c r="W9" s="1"/>
    </row>
    <row r="10" spans="1:23" ht="21" x14ac:dyDescent="0.3">
      <c r="A10" s="42">
        <v>43242</v>
      </c>
      <c r="B10" s="36" t="s">
        <v>20</v>
      </c>
      <c r="C10" s="41" t="s">
        <v>23</v>
      </c>
      <c r="D10" s="38" t="s">
        <v>24</v>
      </c>
      <c r="E10" s="36" t="s">
        <v>11</v>
      </c>
      <c r="F10" s="36">
        <v>32</v>
      </c>
      <c r="G10" s="39">
        <v>1198</v>
      </c>
      <c r="H10" s="43">
        <f t="shared" si="0"/>
        <v>38336</v>
      </c>
      <c r="J10" s="24"/>
      <c r="K10" s="25" t="s">
        <v>34</v>
      </c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6"/>
    </row>
    <row r="11" spans="1:23" ht="21.6" thickBot="1" x14ac:dyDescent="0.35">
      <c r="A11" s="42">
        <v>43259</v>
      </c>
      <c r="B11" s="36" t="s">
        <v>8</v>
      </c>
      <c r="C11" s="37" t="s">
        <v>9</v>
      </c>
      <c r="D11" s="38" t="s">
        <v>10</v>
      </c>
      <c r="E11" s="36" t="s">
        <v>15</v>
      </c>
      <c r="F11" s="36">
        <v>60</v>
      </c>
      <c r="G11" s="39">
        <v>500</v>
      </c>
      <c r="H11" s="43">
        <f t="shared" si="0"/>
        <v>30000</v>
      </c>
      <c r="J11" s="23" t="s">
        <v>38</v>
      </c>
      <c r="L11" s="27">
        <f>SUMIF(D1:D44,D5,H1:H44)</f>
        <v>140955</v>
      </c>
      <c r="W11" s="1"/>
    </row>
    <row r="12" spans="1:23" ht="21" x14ac:dyDescent="0.3">
      <c r="A12" s="42">
        <v>43276</v>
      </c>
      <c r="B12" s="36" t="s">
        <v>12</v>
      </c>
      <c r="C12" s="37" t="s">
        <v>13</v>
      </c>
      <c r="D12" s="38" t="s">
        <v>25</v>
      </c>
      <c r="E12" s="36" t="s">
        <v>11</v>
      </c>
      <c r="F12" s="36">
        <v>90</v>
      </c>
      <c r="G12" s="39">
        <v>1198</v>
      </c>
      <c r="H12" s="43">
        <f t="shared" si="0"/>
        <v>107820</v>
      </c>
      <c r="J12" s="24"/>
      <c r="K12" s="25" t="s">
        <v>35</v>
      </c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6"/>
    </row>
    <row r="13" spans="1:23" ht="21.6" thickBot="1" x14ac:dyDescent="0.35">
      <c r="A13" s="42">
        <v>43293</v>
      </c>
      <c r="B13" s="36" t="s">
        <v>8</v>
      </c>
      <c r="C13" s="40" t="s">
        <v>9</v>
      </c>
      <c r="D13" s="38" t="s">
        <v>26</v>
      </c>
      <c r="E13" s="36" t="s">
        <v>15</v>
      </c>
      <c r="F13" s="36">
        <v>29</v>
      </c>
      <c r="G13" s="39">
        <v>500</v>
      </c>
      <c r="H13" s="43">
        <f t="shared" si="0"/>
        <v>14500</v>
      </c>
      <c r="J13" s="23" t="s">
        <v>40</v>
      </c>
      <c r="L13" s="27">
        <f>SUMIFS(H1:H44,C1:C44,C2,E1:E44,E3,B1:B44,B26)</f>
        <v>76500</v>
      </c>
      <c r="W13" s="1"/>
    </row>
    <row r="14" spans="1:23" ht="21" x14ac:dyDescent="0.3">
      <c r="A14" s="42">
        <v>43310</v>
      </c>
      <c r="B14" s="36" t="s">
        <v>8</v>
      </c>
      <c r="C14" s="41" t="s">
        <v>23</v>
      </c>
      <c r="D14" s="38" t="s">
        <v>27</v>
      </c>
      <c r="E14" s="36" t="s">
        <v>15</v>
      </c>
      <c r="F14" s="36">
        <v>81</v>
      </c>
      <c r="G14" s="39">
        <v>500</v>
      </c>
      <c r="H14" s="43">
        <f t="shared" si="0"/>
        <v>40500</v>
      </c>
      <c r="J14" s="24"/>
      <c r="K14" s="25" t="s">
        <v>36</v>
      </c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6"/>
    </row>
    <row r="15" spans="1:23" ht="21.6" thickBot="1" x14ac:dyDescent="0.35">
      <c r="A15" s="42">
        <v>43327</v>
      </c>
      <c r="B15" s="36" t="s">
        <v>8</v>
      </c>
      <c r="C15" s="37" t="s">
        <v>9</v>
      </c>
      <c r="D15" s="38" t="s">
        <v>10</v>
      </c>
      <c r="E15" s="36" t="s">
        <v>11</v>
      </c>
      <c r="F15" s="36">
        <v>35</v>
      </c>
      <c r="G15" s="39">
        <v>1198</v>
      </c>
      <c r="H15" s="43">
        <f t="shared" si="0"/>
        <v>41930</v>
      </c>
      <c r="J15" s="23" t="s">
        <v>38</v>
      </c>
      <c r="K15" s="3"/>
      <c r="L15" s="27">
        <f>SUMIF(B1:B44,B16,F1:F44)</f>
        <v>1199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</row>
    <row r="16" spans="1:23" ht="21" x14ac:dyDescent="0.3">
      <c r="A16" s="42">
        <v>43344</v>
      </c>
      <c r="B16" s="36" t="s">
        <v>12</v>
      </c>
      <c r="C16" s="41" t="s">
        <v>23</v>
      </c>
      <c r="D16" s="38" t="s">
        <v>28</v>
      </c>
      <c r="E16" s="36" t="s">
        <v>29</v>
      </c>
      <c r="F16" s="36">
        <v>2</v>
      </c>
      <c r="G16" s="39">
        <v>125</v>
      </c>
      <c r="H16" s="43">
        <f t="shared" si="0"/>
        <v>250</v>
      </c>
    </row>
    <row r="17" spans="1:23" ht="21" x14ac:dyDescent="0.3">
      <c r="A17" s="42">
        <v>43361</v>
      </c>
      <c r="B17" s="36" t="s">
        <v>8</v>
      </c>
      <c r="C17" s="37" t="s">
        <v>9</v>
      </c>
      <c r="D17" s="38" t="s">
        <v>10</v>
      </c>
      <c r="E17" s="36" t="s">
        <v>30</v>
      </c>
      <c r="F17" s="36">
        <v>16</v>
      </c>
      <c r="G17" s="39">
        <v>58.5</v>
      </c>
      <c r="H17" s="43">
        <f t="shared" si="0"/>
        <v>936</v>
      </c>
    </row>
    <row r="18" spans="1:23" ht="21" x14ac:dyDescent="0.3">
      <c r="A18" s="42">
        <v>43378</v>
      </c>
      <c r="B18" s="36" t="s">
        <v>12</v>
      </c>
      <c r="C18" s="37" t="s">
        <v>13</v>
      </c>
      <c r="D18" s="38" t="s">
        <v>25</v>
      </c>
      <c r="E18" s="36" t="s">
        <v>15</v>
      </c>
      <c r="F18" s="36">
        <v>28</v>
      </c>
      <c r="G18" s="39">
        <v>500</v>
      </c>
      <c r="H18" s="43">
        <f t="shared" si="0"/>
        <v>14000</v>
      </c>
    </row>
    <row r="19" spans="1:23" ht="21" x14ac:dyDescent="0.3">
      <c r="A19" s="42">
        <v>43395</v>
      </c>
      <c r="B19" s="36" t="s">
        <v>8</v>
      </c>
      <c r="C19" s="37" t="s">
        <v>9</v>
      </c>
      <c r="D19" s="38" t="s">
        <v>10</v>
      </c>
      <c r="E19" s="36" t="s">
        <v>19</v>
      </c>
      <c r="F19" s="36">
        <v>64</v>
      </c>
      <c r="G19" s="39">
        <v>225</v>
      </c>
      <c r="H19" s="43">
        <f t="shared" si="0"/>
        <v>14400</v>
      </c>
    </row>
    <row r="20" spans="1:23" ht="21" x14ac:dyDescent="0.3">
      <c r="A20" s="42">
        <v>43412</v>
      </c>
      <c r="B20" s="36" t="s">
        <v>8</v>
      </c>
      <c r="C20" s="41" t="s">
        <v>23</v>
      </c>
      <c r="D20" s="38" t="s">
        <v>27</v>
      </c>
      <c r="E20" s="36" t="s">
        <v>19</v>
      </c>
      <c r="F20" s="36">
        <v>15</v>
      </c>
      <c r="G20" s="39">
        <v>225</v>
      </c>
      <c r="H20" s="43">
        <f t="shared" si="0"/>
        <v>3375</v>
      </c>
    </row>
    <row r="21" spans="1:23" ht="21" x14ac:dyDescent="0.3">
      <c r="A21" s="42">
        <v>43429</v>
      </c>
      <c r="B21" s="36" t="s">
        <v>12</v>
      </c>
      <c r="C21" s="37" t="s">
        <v>13</v>
      </c>
      <c r="D21" s="38" t="s">
        <v>14</v>
      </c>
      <c r="E21" s="36" t="s">
        <v>30</v>
      </c>
      <c r="F21" s="36">
        <v>96</v>
      </c>
      <c r="G21" s="39">
        <v>58.5</v>
      </c>
      <c r="H21" s="43">
        <f t="shared" si="0"/>
        <v>5616</v>
      </c>
      <c r="W21" t="s">
        <v>41</v>
      </c>
    </row>
    <row r="22" spans="1:23" ht="21" x14ac:dyDescent="0.3">
      <c r="A22" s="42">
        <v>43446</v>
      </c>
      <c r="B22" s="36" t="s">
        <v>12</v>
      </c>
      <c r="C22" s="41" t="s">
        <v>23</v>
      </c>
      <c r="D22" s="38" t="s">
        <v>28</v>
      </c>
      <c r="E22" s="36" t="s">
        <v>11</v>
      </c>
      <c r="F22" s="36">
        <v>67</v>
      </c>
      <c r="G22" s="39">
        <v>1198</v>
      </c>
      <c r="H22" s="43">
        <f t="shared" si="0"/>
        <v>80266</v>
      </c>
    </row>
    <row r="23" spans="1:23" ht="21" x14ac:dyDescent="0.3">
      <c r="A23" s="42">
        <v>43463</v>
      </c>
      <c r="B23" s="36" t="s">
        <v>8</v>
      </c>
      <c r="C23" s="41" t="s">
        <v>23</v>
      </c>
      <c r="D23" s="38" t="s">
        <v>27</v>
      </c>
      <c r="E23" s="36" t="s">
        <v>30</v>
      </c>
      <c r="F23" s="36">
        <v>74</v>
      </c>
      <c r="G23" s="39">
        <v>58.5</v>
      </c>
      <c r="H23" s="43">
        <f t="shared" si="0"/>
        <v>4329</v>
      </c>
    </row>
    <row r="24" spans="1:23" ht="21" x14ac:dyDescent="0.3">
      <c r="A24" s="42">
        <v>43480</v>
      </c>
      <c r="B24" s="36" t="s">
        <v>12</v>
      </c>
      <c r="C24" s="37" t="s">
        <v>17</v>
      </c>
      <c r="D24" s="38" t="s">
        <v>18</v>
      </c>
      <c r="E24" s="36" t="s">
        <v>15</v>
      </c>
      <c r="F24" s="36">
        <v>46</v>
      </c>
      <c r="G24" s="39">
        <v>500</v>
      </c>
      <c r="H24" s="43">
        <f t="shared" si="0"/>
        <v>23000</v>
      </c>
    </row>
    <row r="25" spans="1:23" ht="21" x14ac:dyDescent="0.3">
      <c r="A25" s="42">
        <v>43497</v>
      </c>
      <c r="B25" s="36" t="s">
        <v>12</v>
      </c>
      <c r="C25" s="41" t="s">
        <v>23</v>
      </c>
      <c r="D25" s="38" t="s">
        <v>28</v>
      </c>
      <c r="E25" s="36" t="s">
        <v>15</v>
      </c>
      <c r="F25" s="36">
        <v>87</v>
      </c>
      <c r="G25" s="39">
        <v>500</v>
      </c>
      <c r="H25" s="43">
        <f t="shared" si="0"/>
        <v>43500</v>
      </c>
    </row>
    <row r="26" spans="1:23" ht="21" x14ac:dyDescent="0.3">
      <c r="A26" s="42">
        <v>43514</v>
      </c>
      <c r="B26" s="36" t="s">
        <v>8</v>
      </c>
      <c r="C26" s="40" t="s">
        <v>9</v>
      </c>
      <c r="D26" s="38" t="s">
        <v>10</v>
      </c>
      <c r="E26" s="36" t="s">
        <v>15</v>
      </c>
      <c r="F26" s="36">
        <v>4</v>
      </c>
      <c r="G26" s="39">
        <v>500</v>
      </c>
      <c r="H26" s="43">
        <f t="shared" si="0"/>
        <v>2000</v>
      </c>
    </row>
    <row r="27" spans="1:23" ht="21" x14ac:dyDescent="0.3">
      <c r="A27" s="42">
        <v>43531</v>
      </c>
      <c r="B27" s="36" t="s">
        <v>20</v>
      </c>
      <c r="C27" s="37" t="s">
        <v>17</v>
      </c>
      <c r="D27" s="38" t="s">
        <v>21</v>
      </c>
      <c r="E27" s="36" t="s">
        <v>15</v>
      </c>
      <c r="F27" s="36">
        <v>7</v>
      </c>
      <c r="G27" s="39">
        <v>500</v>
      </c>
      <c r="H27" s="43">
        <f t="shared" si="0"/>
        <v>3500</v>
      </c>
    </row>
    <row r="28" spans="1:23" ht="21" x14ac:dyDescent="0.3">
      <c r="A28" s="42">
        <v>43548</v>
      </c>
      <c r="B28" s="36" t="s">
        <v>12</v>
      </c>
      <c r="C28" s="37" t="s">
        <v>13</v>
      </c>
      <c r="D28" s="38" t="s">
        <v>16</v>
      </c>
      <c r="E28" s="36" t="s">
        <v>30</v>
      </c>
      <c r="F28" s="36">
        <v>50</v>
      </c>
      <c r="G28" s="39">
        <v>58.5</v>
      </c>
      <c r="H28" s="43">
        <f t="shared" si="0"/>
        <v>2925</v>
      </c>
    </row>
    <row r="29" spans="1:23" ht="21" x14ac:dyDescent="0.3">
      <c r="A29" s="42">
        <v>43565</v>
      </c>
      <c r="B29" s="36" t="s">
        <v>12</v>
      </c>
      <c r="C29" s="40" t="s">
        <v>9</v>
      </c>
      <c r="D29" s="38" t="s">
        <v>22</v>
      </c>
      <c r="E29" s="36" t="s">
        <v>11</v>
      </c>
      <c r="F29" s="36">
        <v>66</v>
      </c>
      <c r="G29" s="39">
        <v>1198</v>
      </c>
      <c r="H29" s="43">
        <f t="shared" si="0"/>
        <v>79068</v>
      </c>
    </row>
    <row r="30" spans="1:23" ht="21" x14ac:dyDescent="0.3">
      <c r="A30" s="42">
        <v>43582</v>
      </c>
      <c r="B30" s="36" t="s">
        <v>8</v>
      </c>
      <c r="C30" s="40" t="s">
        <v>9</v>
      </c>
      <c r="D30" s="38" t="s">
        <v>26</v>
      </c>
      <c r="E30" s="36" t="s">
        <v>19</v>
      </c>
      <c r="F30" s="36">
        <v>96</v>
      </c>
      <c r="G30" s="39">
        <v>225</v>
      </c>
      <c r="H30" s="43">
        <f t="shared" si="0"/>
        <v>21600</v>
      </c>
    </row>
    <row r="31" spans="1:23" ht="21" x14ac:dyDescent="0.3">
      <c r="A31" s="42">
        <v>43599</v>
      </c>
      <c r="B31" s="36" t="s">
        <v>12</v>
      </c>
      <c r="C31" s="37" t="s">
        <v>17</v>
      </c>
      <c r="D31" s="38" t="s">
        <v>18</v>
      </c>
      <c r="E31" s="36" t="s">
        <v>11</v>
      </c>
      <c r="F31" s="36">
        <v>53</v>
      </c>
      <c r="G31" s="39">
        <v>1198</v>
      </c>
      <c r="H31" s="43">
        <f t="shared" si="0"/>
        <v>63494</v>
      </c>
    </row>
    <row r="32" spans="1:23" ht="21" x14ac:dyDescent="0.3">
      <c r="A32" s="42">
        <v>43616</v>
      </c>
      <c r="B32" s="36" t="s">
        <v>12</v>
      </c>
      <c r="C32" s="37" t="s">
        <v>17</v>
      </c>
      <c r="D32" s="38" t="s">
        <v>18</v>
      </c>
      <c r="E32" s="36" t="s">
        <v>15</v>
      </c>
      <c r="F32" s="36">
        <v>80</v>
      </c>
      <c r="G32" s="39">
        <v>500</v>
      </c>
      <c r="H32" s="43">
        <f t="shared" si="0"/>
        <v>40000</v>
      </c>
    </row>
    <row r="33" spans="1:8" ht="21" x14ac:dyDescent="0.3">
      <c r="A33" s="42">
        <v>43633</v>
      </c>
      <c r="B33" s="36" t="s">
        <v>12</v>
      </c>
      <c r="C33" s="37" t="s">
        <v>13</v>
      </c>
      <c r="D33" s="38" t="s">
        <v>14</v>
      </c>
      <c r="E33" s="36" t="s">
        <v>29</v>
      </c>
      <c r="F33" s="36">
        <v>5</v>
      </c>
      <c r="G33" s="39">
        <v>125</v>
      </c>
      <c r="H33" s="43">
        <f t="shared" si="0"/>
        <v>625</v>
      </c>
    </row>
    <row r="34" spans="1:8" ht="21" x14ac:dyDescent="0.3">
      <c r="A34" s="42">
        <v>43650</v>
      </c>
      <c r="B34" s="36" t="s">
        <v>8</v>
      </c>
      <c r="C34" s="40" t="s">
        <v>9</v>
      </c>
      <c r="D34" s="38" t="s">
        <v>10</v>
      </c>
      <c r="E34" s="36" t="s">
        <v>30</v>
      </c>
      <c r="F34" s="36">
        <v>62</v>
      </c>
      <c r="G34" s="39">
        <v>58.5</v>
      </c>
      <c r="H34" s="43">
        <f t="shared" si="0"/>
        <v>3627</v>
      </c>
    </row>
    <row r="35" spans="1:8" ht="21" x14ac:dyDescent="0.3">
      <c r="A35" s="42">
        <v>43667</v>
      </c>
      <c r="B35" s="36" t="s">
        <v>12</v>
      </c>
      <c r="C35" s="37" t="s">
        <v>13</v>
      </c>
      <c r="D35" s="38" t="s">
        <v>25</v>
      </c>
      <c r="E35" s="36" t="s">
        <v>30</v>
      </c>
      <c r="F35" s="36">
        <v>55</v>
      </c>
      <c r="G35" s="39">
        <v>58.5</v>
      </c>
      <c r="H35" s="43">
        <f t="shared" si="0"/>
        <v>3217.5</v>
      </c>
    </row>
    <row r="36" spans="1:8" ht="21" x14ac:dyDescent="0.3">
      <c r="A36" s="42">
        <v>43684</v>
      </c>
      <c r="B36" s="36" t="s">
        <v>12</v>
      </c>
      <c r="C36" s="37" t="s">
        <v>13</v>
      </c>
      <c r="D36" s="38" t="s">
        <v>14</v>
      </c>
      <c r="E36" s="36" t="s">
        <v>30</v>
      </c>
      <c r="F36" s="36">
        <v>42</v>
      </c>
      <c r="G36" s="39">
        <v>58.5</v>
      </c>
      <c r="H36" s="43">
        <f t="shared" si="0"/>
        <v>2457</v>
      </c>
    </row>
    <row r="37" spans="1:8" ht="21" x14ac:dyDescent="0.3">
      <c r="A37" s="42">
        <v>43701</v>
      </c>
      <c r="B37" s="36" t="s">
        <v>20</v>
      </c>
      <c r="C37" s="37" t="s">
        <v>17</v>
      </c>
      <c r="D37" s="38" t="s">
        <v>21</v>
      </c>
      <c r="E37" s="36" t="s">
        <v>29</v>
      </c>
      <c r="F37" s="36">
        <v>3</v>
      </c>
      <c r="G37" s="39">
        <v>125</v>
      </c>
      <c r="H37" s="43">
        <f t="shared" si="0"/>
        <v>375</v>
      </c>
    </row>
    <row r="38" spans="1:8" ht="21" x14ac:dyDescent="0.3">
      <c r="A38" s="42">
        <v>43718</v>
      </c>
      <c r="B38" s="36" t="s">
        <v>12</v>
      </c>
      <c r="C38" s="37" t="s">
        <v>17</v>
      </c>
      <c r="D38" s="38" t="s">
        <v>18</v>
      </c>
      <c r="E38" s="36" t="s">
        <v>11</v>
      </c>
      <c r="F38" s="36">
        <v>7</v>
      </c>
      <c r="G38" s="39">
        <v>1198</v>
      </c>
      <c r="H38" s="43">
        <f t="shared" si="0"/>
        <v>8386</v>
      </c>
    </row>
    <row r="39" spans="1:8" ht="21" x14ac:dyDescent="0.3">
      <c r="A39" s="42">
        <v>43735</v>
      </c>
      <c r="B39" s="36" t="s">
        <v>20</v>
      </c>
      <c r="C39" s="37" t="s">
        <v>17</v>
      </c>
      <c r="D39" s="38" t="s">
        <v>21</v>
      </c>
      <c r="E39" s="36" t="s">
        <v>19</v>
      </c>
      <c r="F39" s="36">
        <v>76</v>
      </c>
      <c r="G39" s="39">
        <v>225</v>
      </c>
      <c r="H39" s="43">
        <f t="shared" si="0"/>
        <v>17100</v>
      </c>
    </row>
    <row r="40" spans="1:8" ht="21" x14ac:dyDescent="0.3">
      <c r="A40" s="42">
        <v>43752</v>
      </c>
      <c r="B40" s="36" t="s">
        <v>20</v>
      </c>
      <c r="C40" s="41" t="s">
        <v>23</v>
      </c>
      <c r="D40" s="38" t="s">
        <v>24</v>
      </c>
      <c r="E40" s="36" t="s">
        <v>15</v>
      </c>
      <c r="F40" s="36">
        <v>57</v>
      </c>
      <c r="G40" s="39">
        <v>500</v>
      </c>
      <c r="H40" s="43">
        <f t="shared" si="0"/>
        <v>28500</v>
      </c>
    </row>
    <row r="41" spans="1:8" ht="21" x14ac:dyDescent="0.3">
      <c r="A41" s="42">
        <v>43769</v>
      </c>
      <c r="B41" s="36" t="s">
        <v>12</v>
      </c>
      <c r="C41" s="40" t="s">
        <v>9</v>
      </c>
      <c r="D41" s="38" t="s">
        <v>22</v>
      </c>
      <c r="E41" s="36" t="s">
        <v>11</v>
      </c>
      <c r="F41" s="36">
        <v>14</v>
      </c>
      <c r="G41" s="39">
        <v>1198</v>
      </c>
      <c r="H41" s="43">
        <f t="shared" si="0"/>
        <v>16772</v>
      </c>
    </row>
    <row r="42" spans="1:8" ht="21" x14ac:dyDescent="0.3">
      <c r="A42" s="42">
        <v>43786</v>
      </c>
      <c r="B42" s="36" t="s">
        <v>12</v>
      </c>
      <c r="C42" s="37" t="s">
        <v>13</v>
      </c>
      <c r="D42" s="38" t="s">
        <v>16</v>
      </c>
      <c r="E42" s="36" t="s">
        <v>15</v>
      </c>
      <c r="F42" s="36">
        <v>11</v>
      </c>
      <c r="G42" s="39">
        <v>500</v>
      </c>
      <c r="H42" s="43">
        <f t="shared" si="0"/>
        <v>5500</v>
      </c>
    </row>
    <row r="43" spans="1:8" ht="21" x14ac:dyDescent="0.3">
      <c r="A43" s="42">
        <v>43803</v>
      </c>
      <c r="B43" s="36" t="s">
        <v>12</v>
      </c>
      <c r="C43" s="37" t="s">
        <v>13</v>
      </c>
      <c r="D43" s="38" t="s">
        <v>16</v>
      </c>
      <c r="E43" s="36" t="s">
        <v>15</v>
      </c>
      <c r="F43" s="36">
        <v>94</v>
      </c>
      <c r="G43" s="39">
        <v>500</v>
      </c>
      <c r="H43" s="43">
        <f t="shared" si="0"/>
        <v>47000</v>
      </c>
    </row>
    <row r="44" spans="1:8" ht="21" x14ac:dyDescent="0.3">
      <c r="A44" s="48">
        <v>43820</v>
      </c>
      <c r="B44" s="49" t="s">
        <v>12</v>
      </c>
      <c r="C44" s="50" t="s">
        <v>9</v>
      </c>
      <c r="D44" s="51" t="s">
        <v>22</v>
      </c>
      <c r="E44" s="49" t="s">
        <v>15</v>
      </c>
      <c r="F44" s="49">
        <v>28</v>
      </c>
      <c r="G44" s="52">
        <v>500</v>
      </c>
      <c r="H44" s="53">
        <f t="shared" si="0"/>
        <v>14000</v>
      </c>
    </row>
  </sheetData>
  <mergeCells count="1">
    <mergeCell ref="J1:W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0AD0-6F1C-422B-9B29-5705C0540961}">
  <dimension ref="A1:K35"/>
  <sheetViews>
    <sheetView zoomScale="81" workbookViewId="0">
      <selection activeCell="A27" sqref="A27"/>
    </sheetView>
  </sheetViews>
  <sheetFormatPr defaultRowHeight="14.4" x14ac:dyDescent="0.3"/>
  <cols>
    <col min="6" max="6" width="9.21875" customWidth="1"/>
  </cols>
  <sheetData>
    <row r="1" spans="1:8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8" x14ac:dyDescent="0.3">
      <c r="A2" t="s">
        <v>47</v>
      </c>
      <c r="B2" t="s">
        <v>57</v>
      </c>
      <c r="C2">
        <v>8616</v>
      </c>
      <c r="D2">
        <v>8308</v>
      </c>
      <c r="E2">
        <v>3218</v>
      </c>
    </row>
    <row r="3" spans="1:8" x14ac:dyDescent="0.3">
      <c r="A3" t="s">
        <v>48</v>
      </c>
      <c r="B3" t="s">
        <v>58</v>
      </c>
      <c r="C3">
        <v>5064</v>
      </c>
      <c r="D3">
        <v>8644</v>
      </c>
      <c r="E3">
        <v>5343</v>
      </c>
    </row>
    <row r="4" spans="1:8" x14ac:dyDescent="0.3">
      <c r="A4" t="s">
        <v>49</v>
      </c>
      <c r="B4" t="s">
        <v>59</v>
      </c>
      <c r="C4">
        <v>7872</v>
      </c>
      <c r="D4">
        <v>3214</v>
      </c>
      <c r="E4">
        <v>2731</v>
      </c>
    </row>
    <row r="5" spans="1:8" x14ac:dyDescent="0.3">
      <c r="A5" t="s">
        <v>50</v>
      </c>
      <c r="B5" t="s">
        <v>60</v>
      </c>
      <c r="C5">
        <v>5295</v>
      </c>
      <c r="D5">
        <v>4773</v>
      </c>
      <c r="E5">
        <v>8992</v>
      </c>
    </row>
    <row r="6" spans="1:8" x14ac:dyDescent="0.3">
      <c r="A6" t="s">
        <v>51</v>
      </c>
      <c r="B6" t="s">
        <v>57</v>
      </c>
      <c r="C6">
        <v>8052</v>
      </c>
      <c r="D6">
        <v>5220</v>
      </c>
      <c r="E6">
        <v>3398</v>
      </c>
    </row>
    <row r="7" spans="1:8" x14ac:dyDescent="0.3">
      <c r="A7" t="s">
        <v>52</v>
      </c>
      <c r="B7" t="s">
        <v>58</v>
      </c>
      <c r="C7">
        <v>6393</v>
      </c>
      <c r="D7">
        <v>4867</v>
      </c>
      <c r="E7">
        <v>2777</v>
      </c>
    </row>
    <row r="8" spans="1:8" x14ac:dyDescent="0.3">
      <c r="A8" t="s">
        <v>53</v>
      </c>
      <c r="B8" t="s">
        <v>59</v>
      </c>
      <c r="C8">
        <v>4307</v>
      </c>
      <c r="D8">
        <v>6055</v>
      </c>
      <c r="E8">
        <v>3139</v>
      </c>
    </row>
    <row r="9" spans="1:8" x14ac:dyDescent="0.3">
      <c r="A9" t="s">
        <v>54</v>
      </c>
      <c r="B9" t="s">
        <v>60</v>
      </c>
      <c r="C9">
        <v>6095</v>
      </c>
      <c r="D9">
        <v>6211</v>
      </c>
      <c r="E9">
        <v>8640</v>
      </c>
    </row>
    <row r="10" spans="1:8" x14ac:dyDescent="0.3">
      <c r="A10" t="s">
        <v>55</v>
      </c>
      <c r="B10" t="s">
        <v>57</v>
      </c>
      <c r="C10">
        <v>4096</v>
      </c>
      <c r="D10">
        <v>2716</v>
      </c>
      <c r="E10">
        <v>6724</v>
      </c>
    </row>
    <row r="11" spans="1:8" x14ac:dyDescent="0.3">
      <c r="A11" t="s">
        <v>56</v>
      </c>
      <c r="B11" t="s">
        <v>58</v>
      </c>
      <c r="C11">
        <v>8467</v>
      </c>
      <c r="D11">
        <v>3415</v>
      </c>
      <c r="E11">
        <v>3513</v>
      </c>
    </row>
    <row r="15" spans="1:8" ht="15" thickBot="1" x14ac:dyDescent="0.35"/>
    <row r="16" spans="1:8" ht="16.2" thickBot="1" x14ac:dyDescent="0.35">
      <c r="A16" s="8" t="s">
        <v>42</v>
      </c>
      <c r="B16" s="8" t="s">
        <v>43</v>
      </c>
      <c r="C16" s="8" t="s">
        <v>44</v>
      </c>
      <c r="D16" s="8" t="s">
        <v>45</v>
      </c>
      <c r="E16" s="29" t="s">
        <v>46</v>
      </c>
      <c r="F16" s="30" t="s">
        <v>78</v>
      </c>
      <c r="G16" s="31"/>
      <c r="H16" s="32"/>
    </row>
    <row r="17" spans="1:11" ht="15" thickBot="1" x14ac:dyDescent="0.35">
      <c r="A17" s="6"/>
      <c r="B17" s="6"/>
      <c r="C17" s="6"/>
      <c r="D17" s="6"/>
      <c r="E17" s="6"/>
    </row>
    <row r="18" spans="1:11" ht="15" thickBot="1" x14ac:dyDescent="0.35">
      <c r="A18" s="7" t="s">
        <v>49</v>
      </c>
      <c r="B18" s="7" t="str">
        <f>INDEX(Table1[#All],MATCH(A18,Table1[[#All],[Names]],0),MATCH(B16,Table1[#Headers],0))</f>
        <v>GUCCI</v>
      </c>
      <c r="C18" s="7">
        <f>INDEX(Table1[#All],MATCH(B18,Table1[[#All],[Brands]],0),MATCH(C16,Table1[#Headers],0))</f>
        <v>7872</v>
      </c>
      <c r="D18" s="7">
        <f>INDEX(Table1[#All],MATCH(C18,Table1[[#All],[QTY]],0),MATCH(D16,Table1[#Headers],0))</f>
        <v>3214</v>
      </c>
      <c r="E18" s="7">
        <f>INDEX(Table1[#All],MATCH(D18,Table1[[#All],[Sales]],0),MATCH(E16,Table1[#Headers],0))</f>
        <v>2731</v>
      </c>
      <c r="F18" s="18" t="s">
        <v>61</v>
      </c>
      <c r="G18" s="19"/>
      <c r="H18" s="20"/>
    </row>
    <row r="19" spans="1:11" ht="15" thickBot="1" x14ac:dyDescent="0.35">
      <c r="A19" s="6"/>
      <c r="B19" s="6"/>
      <c r="C19" s="6"/>
      <c r="D19" s="6"/>
      <c r="E19" s="6"/>
    </row>
    <row r="20" spans="1:11" ht="15" thickBot="1" x14ac:dyDescent="0.35">
      <c r="A20" s="7" t="s">
        <v>49</v>
      </c>
      <c r="B20" s="7" t="str" cm="1">
        <f t="array" ref="B20:E20">VLOOKUP(A20,Table1[#All],{2,3,4,5},0)</f>
        <v>GUCCI</v>
      </c>
      <c r="C20" s="7">
        <v>7872</v>
      </c>
      <c r="D20" s="7">
        <v>3214</v>
      </c>
      <c r="E20" s="7">
        <v>2731</v>
      </c>
      <c r="F20" s="21" t="s">
        <v>62</v>
      </c>
      <c r="G20" s="21"/>
      <c r="H20" s="22"/>
    </row>
    <row r="21" spans="1:11" ht="15" thickBot="1" x14ac:dyDescent="0.35">
      <c r="A21" s="6"/>
      <c r="B21" s="6"/>
      <c r="C21" s="6"/>
      <c r="D21" s="6"/>
      <c r="E21" s="6"/>
    </row>
    <row r="22" spans="1:11" ht="15" thickBot="1" x14ac:dyDescent="0.35">
      <c r="A22" s="7" t="s">
        <v>49</v>
      </c>
      <c r="B22" s="7" t="str" cm="1">
        <f t="array" ref="B22:E22">HLOOKUP(A22,Table2[#All],{2,3,4,5},0)</f>
        <v>GUCCI</v>
      </c>
      <c r="C22" s="7">
        <v>7872</v>
      </c>
      <c r="D22" s="7">
        <v>3214</v>
      </c>
      <c r="E22" s="7">
        <v>2731</v>
      </c>
      <c r="F22" s="21" t="s">
        <v>63</v>
      </c>
      <c r="G22" s="21"/>
      <c r="H22" s="22"/>
    </row>
    <row r="25" spans="1:11" ht="15" thickBot="1" x14ac:dyDescent="0.35"/>
    <row r="26" spans="1:11" ht="18.600000000000001" thickBot="1" x14ac:dyDescent="0.4">
      <c r="A26" s="33" t="s">
        <v>79</v>
      </c>
      <c r="B26" s="34"/>
      <c r="C26" s="34"/>
      <c r="D26" s="34"/>
      <c r="E26" s="34"/>
      <c r="F26" s="34"/>
      <c r="G26" s="34"/>
      <c r="H26" s="34"/>
      <c r="I26" s="34"/>
      <c r="J26" s="34"/>
      <c r="K26" s="35"/>
    </row>
    <row r="27" spans="1:11" x14ac:dyDescent="0.3">
      <c r="A27" t="s">
        <v>42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</row>
    <row r="28" spans="1:11" x14ac:dyDescent="0.3">
      <c r="A28" t="s">
        <v>43</v>
      </c>
      <c r="B28" t="s">
        <v>57</v>
      </c>
      <c r="C28" t="s">
        <v>58</v>
      </c>
      <c r="D28" t="s">
        <v>59</v>
      </c>
      <c r="E28" t="s">
        <v>60</v>
      </c>
      <c r="F28" t="s">
        <v>57</v>
      </c>
      <c r="G28" t="s">
        <v>58</v>
      </c>
      <c r="H28" t="s">
        <v>59</v>
      </c>
      <c r="I28" t="s">
        <v>60</v>
      </c>
      <c r="J28" t="s">
        <v>57</v>
      </c>
      <c r="K28" t="s">
        <v>58</v>
      </c>
    </row>
    <row r="29" spans="1:11" x14ac:dyDescent="0.3">
      <c r="A29" t="s">
        <v>44</v>
      </c>
      <c r="B29">
        <v>8616</v>
      </c>
      <c r="C29">
        <v>5064</v>
      </c>
      <c r="D29">
        <v>7872</v>
      </c>
      <c r="E29">
        <v>5295</v>
      </c>
      <c r="F29">
        <v>8052</v>
      </c>
      <c r="G29">
        <v>6393</v>
      </c>
      <c r="H29">
        <v>4307</v>
      </c>
      <c r="I29">
        <v>6095</v>
      </c>
      <c r="J29">
        <v>4096</v>
      </c>
      <c r="K29">
        <v>8467</v>
      </c>
    </row>
    <row r="30" spans="1:11" x14ac:dyDescent="0.3">
      <c r="A30" t="s">
        <v>45</v>
      </c>
      <c r="B30">
        <v>8308</v>
      </c>
      <c r="C30">
        <v>8644</v>
      </c>
      <c r="D30">
        <v>3214</v>
      </c>
      <c r="E30">
        <v>4773</v>
      </c>
      <c r="F30">
        <v>5220</v>
      </c>
      <c r="G30">
        <v>4867</v>
      </c>
      <c r="H30">
        <v>6055</v>
      </c>
      <c r="I30">
        <v>6211</v>
      </c>
      <c r="J30">
        <v>2716</v>
      </c>
      <c r="K30">
        <v>3415</v>
      </c>
    </row>
    <row r="31" spans="1:11" x14ac:dyDescent="0.3">
      <c r="A31" t="s">
        <v>46</v>
      </c>
      <c r="B31">
        <v>3218</v>
      </c>
      <c r="C31">
        <v>5343</v>
      </c>
      <c r="D31">
        <v>2731</v>
      </c>
      <c r="E31">
        <v>8992</v>
      </c>
      <c r="F31">
        <v>3398</v>
      </c>
      <c r="G31">
        <v>2777</v>
      </c>
      <c r="H31">
        <v>3139</v>
      </c>
      <c r="I31">
        <v>8640</v>
      </c>
      <c r="J31">
        <v>6724</v>
      </c>
      <c r="K31">
        <v>3513</v>
      </c>
    </row>
    <row r="35" spans="1:1" x14ac:dyDescent="0.3">
      <c r="A35" s="5">
        <v>8616</v>
      </c>
    </row>
  </sheetData>
  <mergeCells count="5">
    <mergeCell ref="F18:H18"/>
    <mergeCell ref="F20:H20"/>
    <mergeCell ref="F22:H22"/>
    <mergeCell ref="F16:H16"/>
    <mergeCell ref="A26:K26"/>
  </mergeCells>
  <phoneticPr fontId="10" type="noConversion"/>
  <dataValidations count="2">
    <dataValidation type="list" allowBlank="1" showInputMessage="1" showErrorMessage="1" sqref="A18:A20" xr:uid="{F17F3FD1-7D43-4423-928D-5155222494C6}">
      <formula1>$A$2:$A$11</formula1>
    </dataValidation>
    <dataValidation type="list" allowBlank="1" showInputMessage="1" showErrorMessage="1" sqref="A22" xr:uid="{77970C01-D922-466E-9C11-D38EC1DA2CF2}">
      <formula1>$B$27:$K$27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750D-AB38-4B9B-89E9-A51D14403B08}">
  <dimension ref="A1:G11"/>
  <sheetViews>
    <sheetView workbookViewId="0">
      <selection activeCell="E20" sqref="E20"/>
    </sheetView>
  </sheetViews>
  <sheetFormatPr defaultRowHeight="14.4" x14ac:dyDescent="0.3"/>
  <sheetData>
    <row r="1" spans="1:7" x14ac:dyDescent="0.3">
      <c r="A1" s="9" t="s">
        <v>42</v>
      </c>
      <c r="B1" s="10" t="s">
        <v>43</v>
      </c>
      <c r="C1" s="10" t="s">
        <v>44</v>
      </c>
      <c r="D1" s="10" t="s">
        <v>45</v>
      </c>
      <c r="E1" s="11" t="s">
        <v>46</v>
      </c>
      <c r="F1" s="11" t="s">
        <v>65</v>
      </c>
      <c r="G1" s="11" t="s">
        <v>75</v>
      </c>
    </row>
    <row r="2" spans="1:7" x14ac:dyDescent="0.3">
      <c r="A2" s="12" t="s">
        <v>47</v>
      </c>
      <c r="B2" s="13" t="s">
        <v>57</v>
      </c>
      <c r="C2" s="13">
        <v>8616</v>
      </c>
      <c r="D2" s="13">
        <v>8308</v>
      </c>
      <c r="E2" s="14">
        <v>3218</v>
      </c>
      <c r="F2" s="14">
        <v>102</v>
      </c>
      <c r="G2" s="14" t="str">
        <f>VLOOKUP(F2,Sample!$A$1:$B$9,2,0)</f>
        <v>DL</v>
      </c>
    </row>
    <row r="3" spans="1:7" x14ac:dyDescent="0.3">
      <c r="A3" s="15" t="s">
        <v>48</v>
      </c>
      <c r="B3" s="16" t="s">
        <v>58</v>
      </c>
      <c r="C3" s="16">
        <v>5064</v>
      </c>
      <c r="D3" s="16">
        <v>8644</v>
      </c>
      <c r="E3" s="17">
        <v>5343</v>
      </c>
      <c r="F3" s="17">
        <v>202</v>
      </c>
      <c r="G3" s="17" t="str">
        <f>VLOOKUP(F3,Sample!$A$1:$B$9,2,0)</f>
        <v>UP</v>
      </c>
    </row>
    <row r="4" spans="1:7" x14ac:dyDescent="0.3">
      <c r="A4" s="12" t="s">
        <v>49</v>
      </c>
      <c r="B4" s="13" t="s">
        <v>59</v>
      </c>
      <c r="C4" s="13">
        <v>7872</v>
      </c>
      <c r="D4" s="13">
        <v>3214</v>
      </c>
      <c r="E4" s="14">
        <v>2731</v>
      </c>
      <c r="F4" s="14">
        <v>502</v>
      </c>
      <c r="G4" s="14" t="str">
        <f>VLOOKUP(F4,Sample!$A$1:$B$9,2,0)</f>
        <v>AP</v>
      </c>
    </row>
    <row r="5" spans="1:7" x14ac:dyDescent="0.3">
      <c r="A5" s="15" t="s">
        <v>50</v>
      </c>
      <c r="B5" s="16" t="s">
        <v>60</v>
      </c>
      <c r="C5" s="16">
        <v>5295</v>
      </c>
      <c r="D5" s="16">
        <v>4773</v>
      </c>
      <c r="E5" s="17">
        <v>8992</v>
      </c>
      <c r="F5" s="17">
        <v>402</v>
      </c>
      <c r="G5" s="17" t="str">
        <f>VLOOKUP(F5,Sample!$A$1:$B$9,2,0)</f>
        <v>RJ</v>
      </c>
    </row>
    <row r="6" spans="1:7" x14ac:dyDescent="0.3">
      <c r="A6" s="12" t="s">
        <v>51</v>
      </c>
      <c r="B6" s="13" t="s">
        <v>57</v>
      </c>
      <c r="C6" s="13">
        <v>8052</v>
      </c>
      <c r="D6" s="13">
        <v>5220</v>
      </c>
      <c r="E6" s="14">
        <v>3398</v>
      </c>
      <c r="F6" s="14">
        <v>302</v>
      </c>
      <c r="G6" s="14" t="str">
        <f>VLOOKUP(F6,Sample!$A$1:$B$9,2,0)</f>
        <v>MP</v>
      </c>
    </row>
    <row r="7" spans="1:7" x14ac:dyDescent="0.3">
      <c r="A7" s="15" t="s">
        <v>52</v>
      </c>
      <c r="B7" s="16" t="s">
        <v>58</v>
      </c>
      <c r="C7" s="16">
        <v>6393</v>
      </c>
      <c r="D7" s="16">
        <v>4867</v>
      </c>
      <c r="E7" s="17">
        <v>2777</v>
      </c>
      <c r="F7" s="17">
        <v>602</v>
      </c>
      <c r="G7" s="17" t="str">
        <f>VLOOKUP(F7,Sample!$A$1:$B$9,2,0)</f>
        <v>UK</v>
      </c>
    </row>
    <row r="8" spans="1:7" x14ac:dyDescent="0.3">
      <c r="A8" s="12" t="s">
        <v>53</v>
      </c>
      <c r="B8" s="13" t="s">
        <v>59</v>
      </c>
      <c r="C8" s="13">
        <v>4307</v>
      </c>
      <c r="D8" s="13">
        <v>6055</v>
      </c>
      <c r="E8" s="14">
        <v>3139</v>
      </c>
      <c r="F8" s="14">
        <v>102</v>
      </c>
      <c r="G8" s="14" t="str">
        <f>VLOOKUP(F8,Sample!$A$1:$B$9,2,0)</f>
        <v>DL</v>
      </c>
    </row>
    <row r="9" spans="1:7" x14ac:dyDescent="0.3">
      <c r="A9" s="15" t="s">
        <v>54</v>
      </c>
      <c r="B9" s="16" t="s">
        <v>60</v>
      </c>
      <c r="C9" s="16">
        <v>6095</v>
      </c>
      <c r="D9" s="16">
        <v>6211</v>
      </c>
      <c r="E9" s="17">
        <v>8640</v>
      </c>
      <c r="F9" s="17">
        <v>202</v>
      </c>
      <c r="G9" s="17" t="str">
        <f>VLOOKUP(F9,Sample!$A$1:$B$9,2,0)</f>
        <v>UP</v>
      </c>
    </row>
    <row r="10" spans="1:7" x14ac:dyDescent="0.3">
      <c r="A10" s="12" t="s">
        <v>55</v>
      </c>
      <c r="B10" s="13" t="s">
        <v>57</v>
      </c>
      <c r="C10" s="13">
        <v>4096</v>
      </c>
      <c r="D10" s="13">
        <v>2716</v>
      </c>
      <c r="E10" s="14">
        <v>6724</v>
      </c>
      <c r="F10" s="14">
        <v>802</v>
      </c>
      <c r="G10" s="14" t="str">
        <f>VLOOKUP(F10,Sample!$A$1:$B$9,2,0)</f>
        <v>HR</v>
      </c>
    </row>
    <row r="11" spans="1:7" x14ac:dyDescent="0.3">
      <c r="A11" s="15" t="s">
        <v>56</v>
      </c>
      <c r="B11" s="16" t="s">
        <v>58</v>
      </c>
      <c r="C11" s="16">
        <v>8467</v>
      </c>
      <c r="D11" s="16">
        <v>3415</v>
      </c>
      <c r="E11" s="17">
        <v>3513</v>
      </c>
      <c r="F11" s="17">
        <v>702</v>
      </c>
      <c r="G11" s="17" t="str">
        <f>VLOOKUP(F11,Sample!$A$1:$B$9,2,0)</f>
        <v>PB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6B23-5FC1-44A5-9606-38E6AB08557C}">
  <dimension ref="A1:B9"/>
  <sheetViews>
    <sheetView workbookViewId="0">
      <selection sqref="A1:B9"/>
    </sheetView>
  </sheetViews>
  <sheetFormatPr defaultRowHeight="14.4" x14ac:dyDescent="0.3"/>
  <sheetData>
    <row r="1" spans="1:2" x14ac:dyDescent="0.3">
      <c r="A1" s="2" t="s">
        <v>64</v>
      </c>
      <c r="B1" s="2" t="s">
        <v>74</v>
      </c>
    </row>
    <row r="2" spans="1:2" x14ac:dyDescent="0.3">
      <c r="A2" s="2">
        <v>102</v>
      </c>
      <c r="B2" s="2" t="s">
        <v>66</v>
      </c>
    </row>
    <row r="3" spans="1:2" x14ac:dyDescent="0.3">
      <c r="A3" s="2">
        <v>202</v>
      </c>
      <c r="B3" s="2" t="s">
        <v>67</v>
      </c>
    </row>
    <row r="4" spans="1:2" x14ac:dyDescent="0.3">
      <c r="A4" s="2">
        <v>302</v>
      </c>
      <c r="B4" s="2" t="s">
        <v>68</v>
      </c>
    </row>
    <row r="5" spans="1:2" x14ac:dyDescent="0.3">
      <c r="A5" s="2">
        <v>402</v>
      </c>
      <c r="B5" s="2" t="s">
        <v>69</v>
      </c>
    </row>
    <row r="6" spans="1:2" x14ac:dyDescent="0.3">
      <c r="A6" s="2">
        <v>502</v>
      </c>
      <c r="B6" s="2" t="s">
        <v>70</v>
      </c>
    </row>
    <row r="7" spans="1:2" x14ac:dyDescent="0.3">
      <c r="A7" s="2">
        <v>602</v>
      </c>
      <c r="B7" s="2" t="s">
        <v>71</v>
      </c>
    </row>
    <row r="8" spans="1:2" x14ac:dyDescent="0.3">
      <c r="A8" s="2">
        <v>702</v>
      </c>
      <c r="B8" s="2" t="s">
        <v>72</v>
      </c>
    </row>
    <row r="9" spans="1:2" x14ac:dyDescent="0.3">
      <c r="A9" s="2">
        <v>802</v>
      </c>
      <c r="B9" s="2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CountIF &amp; SumIF</vt:lpstr>
      <vt:lpstr>LookUPs</vt:lpstr>
      <vt:lpstr>Vlookup from different sheet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 ahmed</dc:creator>
  <cp:lastModifiedBy>Robin Chaddha</cp:lastModifiedBy>
  <dcterms:created xsi:type="dcterms:W3CDTF">2022-11-01T06:32:54Z</dcterms:created>
  <dcterms:modified xsi:type="dcterms:W3CDTF">2024-03-02T04:26:59Z</dcterms:modified>
</cp:coreProperties>
</file>