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er\OneDrive\Documentos\"/>
    </mc:Choice>
  </mc:AlternateContent>
  <xr:revisionPtr revIDLastSave="0" documentId="13_ncr:1_{02921BA9-E27E-4C74-BDC2-439ABF2F74B8}" xr6:coauthVersionLast="47" xr6:coauthVersionMax="47" xr10:uidLastSave="{00000000-0000-0000-0000-000000000000}"/>
  <bookViews>
    <workbookView xWindow="-120" yWindow="-120" windowWidth="20730" windowHeight="11160" xr2:uid="{B0915FCA-6287-4A24-8A46-2A3A5BEC921A}"/>
  </bookViews>
  <sheets>
    <sheet name="Simulador" sheetId="1" r:id="rId1"/>
    <sheet name="Planilha2" sheetId="2" r:id="rId2"/>
  </sheets>
  <definedNames>
    <definedName name="Aporte">Simulador!$E$9</definedName>
    <definedName name="Patrimonio">Simulador!$E$12</definedName>
    <definedName name="Qtd_Anos">Simulador!$E$10</definedName>
    <definedName name="Rendimento_Carteira">Simulador!$E$5</definedName>
    <definedName name="Salario">Simulador!$E$4</definedName>
    <definedName name="Sugestao_Investimento">Simulador!$E$6</definedName>
    <definedName name="Taxa_Mensal">Simulador!$E$11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29" i="1"/>
  <c r="E29" i="1" s="1"/>
  <c r="D25" i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4" i="2"/>
  <c r="E12" i="1"/>
  <c r="E13" i="1" s="1"/>
  <c r="E6" i="1"/>
  <c r="E32" i="1" l="1"/>
  <c r="E31" i="1"/>
  <c r="E30" i="1"/>
  <c r="E35" i="1" s="1"/>
  <c r="E34" i="1"/>
  <c r="E33" i="1"/>
  <c r="D17" i="1" l="1"/>
  <c r="E17" i="1" s="1"/>
  <c r="D18" i="1"/>
  <c r="E18" i="1" s="1"/>
  <c r="D19" i="1"/>
  <c r="E19" i="1" s="1"/>
  <c r="D20" i="1"/>
  <c r="E20" i="1" s="1"/>
  <c r="D16" i="1"/>
  <c r="E16" i="1" s="1"/>
</calcChain>
</file>

<file path=xl/sharedStrings.xml><?xml version="1.0" encoding="utf-8"?>
<sst xmlns="http://schemas.openxmlformats.org/spreadsheetml/2006/main" count="69" uniqueCount="34">
  <si>
    <t>Quanto investir por mês?</t>
  </si>
  <si>
    <t>Por quantos anos?</t>
  </si>
  <si>
    <t>Taxa de Rendimento mensal</t>
  </si>
  <si>
    <t>Quanto de patimônio acumulado terei?</t>
  </si>
  <si>
    <t>Quais serão os dividendos mensais?</t>
  </si>
  <si>
    <t>INVESTIMENTO MENSAL</t>
  </si>
  <si>
    <t>CENÁRIOS</t>
  </si>
  <si>
    <t>Patrimônio acumulado 2 anos</t>
  </si>
  <si>
    <t>CONFIGURAÇÕES</t>
  </si>
  <si>
    <t>Salário</t>
  </si>
  <si>
    <t>Rendimento de carteira</t>
  </si>
  <si>
    <t>Sugestão de investimento</t>
  </si>
  <si>
    <t>Dividendos</t>
  </si>
  <si>
    <t xml:space="preserve">CHAVE </t>
  </si>
  <si>
    <t>PERFIL</t>
  </si>
  <si>
    <t>TIPO DE FII</t>
  </si>
  <si>
    <t>%</t>
  </si>
  <si>
    <t>PAPEL</t>
  </si>
  <si>
    <t>TIJOLO</t>
  </si>
  <si>
    <t>HÍBRIDOS</t>
  </si>
  <si>
    <t>DESENVOLVIMENTO</t>
  </si>
  <si>
    <t>CONSERVADOR</t>
  </si>
  <si>
    <t>MODERADO</t>
  </si>
  <si>
    <t>FOFs</t>
  </si>
  <si>
    <t>HOTELARIAS</t>
  </si>
  <si>
    <t>AGRESSIVO</t>
  </si>
  <si>
    <t>VALOR A SER INVESTIDO POR MÊS</t>
  </si>
  <si>
    <t>Patrimônio acumulado 5 anos</t>
  </si>
  <si>
    <t>Patrimônio acumulado 10 anos</t>
  </si>
  <si>
    <t>Patrimônio acumulado 20 anos</t>
  </si>
  <si>
    <t>Patrimônio acumulado 30 anos</t>
  </si>
  <si>
    <t>Percentual Sugerido</t>
  </si>
  <si>
    <t>Valores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</si>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</sst>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Bierstadt"/>
      <family val="2"/>
    </font>
    <font>
      <sz val="11"/>
      <color theme="1"/>
      <name val="Bierstadt"/>
      <family val="2"/>
    </font>
    <font>
      <b/>
      <sz val="11"/>
      <color theme="1"/>
      <name val="Bierstadt"/>
      <family val="2"/>
    </font>
    <font>
      <b/>
      <sz val="11"/>
      <color theme="1"/>
      <name val="Aptos Narrow"/>
      <family val="2"/>
      <scheme val="minor"/>
    </font>
    <font>
      <b/>
      <sz val="18"/>
      <color theme="0"/>
      <name val="Bierstadt"/>
      <family val="2"/>
    </font>
    <font>
      <b/>
      <sz val="12"/>
      <color theme="0"/>
      <name val="Bierstadt"/>
      <family val="2"/>
    </font>
    <font>
      <sz val="12"/>
      <color theme="1"/>
      <name val="Bierstadt"/>
      <family val="2"/>
    </font>
    <font>
      <sz val="12"/>
      <color theme="1"/>
      <name val="Aptos Narrow"/>
      <family val="2"/>
      <scheme val="minor"/>
    </font>
    <font>
      <b/>
      <sz val="12"/>
      <color theme="1"/>
      <name val="Bierstadt"/>
      <family val="2"/>
    </font>
  </fonts>
  <fills count="10">
    <fill>
      <patternFill patternType="none"/>
    </fill>
    <fill>
      <patternFill patternType="gray125"/>
    </fill>
    <fill>
      <patternFill patternType="solid">
        <fgColor rgb="FF3333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8" fillId="2" borderId="7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9" xfId="0" applyFont="1" applyBorder="1"/>
    <xf numFmtId="164" fontId="10" fillId="0" borderId="2" xfId="0" applyNumberFormat="1" applyFont="1" applyBorder="1"/>
    <xf numFmtId="10" fontId="10" fillId="0" borderId="2" xfId="1" applyNumberFormat="1" applyFont="1" applyBorder="1" applyAlignment="1"/>
    <xf numFmtId="0" fontId="9" fillId="0" borderId="3" xfId="0" applyFont="1" applyBorder="1"/>
    <xf numFmtId="0" fontId="9" fillId="0" borderId="10" xfId="0" applyFont="1" applyBorder="1"/>
    <xf numFmtId="164" fontId="10" fillId="0" borderId="4" xfId="0" applyNumberFormat="1" applyFont="1" applyBorder="1"/>
    <xf numFmtId="1" fontId="10" fillId="0" borderId="2" xfId="0" applyNumberFormat="1" applyFont="1" applyBorder="1"/>
    <xf numFmtId="10" fontId="10" fillId="0" borderId="2" xfId="0" applyNumberFormat="1" applyFont="1" applyBorder="1"/>
    <xf numFmtId="0" fontId="11" fillId="3" borderId="1" xfId="0" applyFont="1" applyFill="1" applyBorder="1"/>
    <xf numFmtId="0" fontId="11" fillId="3" borderId="9" xfId="0" applyFont="1" applyFill="1" applyBorder="1"/>
    <xf numFmtId="8" fontId="10" fillId="3" borderId="2" xfId="0" applyNumberFormat="1" applyFont="1" applyFill="1" applyBorder="1"/>
    <xf numFmtId="0" fontId="11" fillId="3" borderId="3" xfId="0" applyFont="1" applyFill="1" applyBorder="1"/>
    <xf numFmtId="0" fontId="11" fillId="3" borderId="10" xfId="0" applyFont="1" applyFill="1" applyBorder="1"/>
    <xf numFmtId="8" fontId="10" fillId="3" borderId="4" xfId="0" applyNumberFormat="1" applyFont="1" applyFill="1" applyBorder="1"/>
    <xf numFmtId="8" fontId="9" fillId="0" borderId="12" xfId="0" applyNumberFormat="1" applyFont="1" applyBorder="1"/>
    <xf numFmtId="8" fontId="10" fillId="0" borderId="2" xfId="0" applyNumberFormat="1" applyFont="1" applyBorder="1"/>
    <xf numFmtId="8" fontId="9" fillId="0" borderId="13" xfId="0" applyNumberFormat="1" applyFont="1" applyBorder="1"/>
    <xf numFmtId="8" fontId="10" fillId="0" borderId="4" xfId="0" applyNumberFormat="1" applyFont="1" applyBorder="1"/>
    <xf numFmtId="10" fontId="0" fillId="0" borderId="0" xfId="0" applyNumberFormat="1"/>
    <xf numFmtId="0" fontId="8" fillId="6" borderId="0" xfId="0" applyFont="1" applyFill="1"/>
    <xf numFmtId="0" fontId="0" fillId="0" borderId="11" xfId="0" applyBorder="1"/>
    <xf numFmtId="10" fontId="0" fillId="0" borderId="11" xfId="0" applyNumberFormat="1" applyBorder="1"/>
    <xf numFmtId="0" fontId="0" fillId="0" borderId="0" xfId="0" applyBorder="1"/>
    <xf numFmtId="10" fontId="0" fillId="0" borderId="0" xfId="0" applyNumberFormat="1" applyBorder="1"/>
    <xf numFmtId="0" fontId="0" fillId="0" borderId="14" xfId="0" applyBorder="1"/>
    <xf numFmtId="10" fontId="0" fillId="0" borderId="14" xfId="0" applyNumberFormat="1" applyBorder="1"/>
    <xf numFmtId="0" fontId="5" fillId="7" borderId="0" xfId="0" applyFont="1" applyFill="1"/>
    <xf numFmtId="0" fontId="11" fillId="7" borderId="0" xfId="0" applyFont="1" applyFill="1" applyAlignment="1">
      <alignment horizontal="center"/>
    </xf>
    <xf numFmtId="0" fontId="5" fillId="8" borderId="0" xfId="0" applyFont="1" applyFill="1"/>
    <xf numFmtId="164" fontId="5" fillId="8" borderId="0" xfId="0" applyNumberFormat="1" applyFont="1" applyFill="1" applyAlignment="1">
      <alignment horizontal="center"/>
    </xf>
    <xf numFmtId="0" fontId="3" fillId="4" borderId="0" xfId="0" applyFont="1" applyFill="1"/>
    <xf numFmtId="0" fontId="4" fillId="0" borderId="0" xfId="0" applyFont="1" applyBorder="1"/>
    <xf numFmtId="10" fontId="4" fillId="0" borderId="0" xfId="0" applyNumberFormat="1" applyFont="1" applyBorder="1"/>
    <xf numFmtId="164" fontId="4" fillId="0" borderId="0" xfId="0" applyNumberFormat="1" applyFont="1" applyBorder="1"/>
    <xf numFmtId="0" fontId="6" fillId="9" borderId="0" xfId="0" applyFont="1" applyFill="1"/>
    <xf numFmtId="164" fontId="6" fillId="9" borderId="0" xfId="0" applyNumberFormat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PERCENTUAL</a:t>
            </a:r>
            <a:r>
              <a:rPr lang="pt-BR" baseline="0"/>
              <a:t> SUGERIDO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Simulador!$C$29:$C$34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Simulador!$D$29:$D$34</c:f>
              <c:numCache>
                <c:formatCode>0.00%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5-43DD-B491-F414D25270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35</xdr:row>
      <xdr:rowOff>185737</xdr:rowOff>
    </xdr:from>
    <xdr:to>
      <xdr:col>4</xdr:col>
      <xdr:colOff>1028700</xdr:colOff>
      <xdr:row>50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BB11C0-829C-49DE-8EB9-5ECCB512A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1450704</xdr:colOff>
      <xdr:row>1</xdr:row>
      <xdr:rowOff>1276350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A0E9365-80B6-B729-9590-E84A67AB5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0"/>
          <a:ext cx="1422129" cy="1466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23C4-6C4C-462F-8F91-CEDCC9F3368F}">
  <dimension ref="B1:E53"/>
  <sheetViews>
    <sheetView showGridLines="0" tabSelected="1" workbookViewId="0">
      <selection activeCell="G25" sqref="G25"/>
    </sheetView>
  </sheetViews>
  <sheetFormatPr defaultColWidth="0" defaultRowHeight="15" zeroHeight="1" x14ac:dyDescent="0.25"/>
  <cols>
    <col min="1" max="2" width="9.140625" customWidth="1"/>
    <col min="3" max="3" width="40.5703125" bestFit="1" customWidth="1"/>
    <col min="4" max="4" width="22.5703125" customWidth="1"/>
    <col min="5" max="5" width="16" bestFit="1" customWidth="1"/>
    <col min="6" max="8" width="9.140625" customWidth="1"/>
    <col min="9" max="16384" width="9.140625" hidden="1"/>
  </cols>
  <sheetData>
    <row r="1" spans="2:5" x14ac:dyDescent="0.25"/>
    <row r="2" spans="2:5" ht="102.75" customHeight="1" thickBot="1" x14ac:dyDescent="0.3"/>
    <row r="3" spans="2:5" s="6" customFormat="1" ht="30" customHeight="1" x14ac:dyDescent="0.25">
      <c r="C3" s="3" t="s">
        <v>8</v>
      </c>
      <c r="D3" s="4"/>
      <c r="E3" s="5"/>
    </row>
    <row r="4" spans="2:5" ht="15.75" x14ac:dyDescent="0.25">
      <c r="C4" s="10" t="s">
        <v>9</v>
      </c>
      <c r="D4" s="11"/>
      <c r="E4" s="12">
        <v>2000</v>
      </c>
    </row>
    <row r="5" spans="2:5" ht="15.75" x14ac:dyDescent="0.25">
      <c r="C5" s="10" t="s">
        <v>10</v>
      </c>
      <c r="D5" s="11"/>
      <c r="E5" s="13">
        <v>6.0000000000000001E-3</v>
      </c>
    </row>
    <row r="6" spans="2:5" ht="16.5" thickBot="1" x14ac:dyDescent="0.3">
      <c r="C6" s="14" t="s">
        <v>11</v>
      </c>
      <c r="D6" s="15"/>
      <c r="E6" s="16">
        <f>E4*30%</f>
        <v>600</v>
      </c>
    </row>
    <row r="7" spans="2:5" ht="15.75" thickBot="1" x14ac:dyDescent="0.3"/>
    <row r="8" spans="2:5" s="6" customFormat="1" ht="30" customHeight="1" x14ac:dyDescent="0.25">
      <c r="C8" s="7" t="s">
        <v>5</v>
      </c>
      <c r="D8" s="8"/>
      <c r="E8" s="9"/>
    </row>
    <row r="9" spans="2:5" ht="15.75" x14ac:dyDescent="0.25">
      <c r="C9" s="10" t="s">
        <v>0</v>
      </c>
      <c r="D9" s="11"/>
      <c r="E9" s="12">
        <v>200</v>
      </c>
    </row>
    <row r="10" spans="2:5" ht="15.75" x14ac:dyDescent="0.25">
      <c r="C10" s="10" t="s">
        <v>1</v>
      </c>
      <c r="D10" s="11"/>
      <c r="E10" s="17">
        <v>5</v>
      </c>
    </row>
    <row r="11" spans="2:5" ht="15.75" x14ac:dyDescent="0.25">
      <c r="C11" s="10" t="s">
        <v>2</v>
      </c>
      <c r="D11" s="11"/>
      <c r="E11" s="18">
        <v>1.0789999999999999E-2</v>
      </c>
    </row>
    <row r="12" spans="2:5" ht="15.75" x14ac:dyDescent="0.25">
      <c r="C12" s="19" t="s">
        <v>3</v>
      </c>
      <c r="D12" s="20"/>
      <c r="E12" s="21">
        <f>FV(Taxa_Mensal,Qtd_Anos*12,Aporte*-1)</f>
        <v>16755.382799697527</v>
      </c>
    </row>
    <row r="13" spans="2:5" ht="16.5" thickBot="1" x14ac:dyDescent="0.3">
      <c r="C13" s="22" t="s">
        <v>4</v>
      </c>
      <c r="D13" s="23"/>
      <c r="E13" s="24">
        <f>Patrimonio*Rendimento_Carteira</f>
        <v>100.53229679818516</v>
      </c>
    </row>
    <row r="14" spans="2:5" ht="15.75" thickBot="1" x14ac:dyDescent="0.3"/>
    <row r="15" spans="2:5" s="6" customFormat="1" ht="30" customHeight="1" x14ac:dyDescent="0.25">
      <c r="C15" s="7" t="s">
        <v>6</v>
      </c>
      <c r="D15" s="8"/>
      <c r="E15" s="2" t="s">
        <v>12</v>
      </c>
    </row>
    <row r="16" spans="2:5" ht="15.75" x14ac:dyDescent="0.25">
      <c r="B16" s="1">
        <v>2</v>
      </c>
      <c r="C16" s="10" t="s">
        <v>7</v>
      </c>
      <c r="D16" s="25">
        <f>FV($E$11,B16*12,$E$9*-1)</f>
        <v>5445.5254595290435</v>
      </c>
      <c r="E16" s="26">
        <f>D16*Rendimento_Carteira</f>
        <v>32.673152757174265</v>
      </c>
    </row>
    <row r="17" spans="2:5" ht="15.75" x14ac:dyDescent="0.25">
      <c r="B17" s="1">
        <v>5</v>
      </c>
      <c r="C17" s="10" t="s">
        <v>27</v>
      </c>
      <c r="D17" s="25">
        <f>FV($E$11,B17*12,$E$9*-1)</f>
        <v>16755.382799697527</v>
      </c>
      <c r="E17" s="26">
        <f>D17*Rendimento_Carteira</f>
        <v>100.53229679818516</v>
      </c>
    </row>
    <row r="18" spans="2:5" ht="15.75" x14ac:dyDescent="0.25">
      <c r="B18" s="1">
        <v>10</v>
      </c>
      <c r="C18" s="10" t="s">
        <v>28</v>
      </c>
      <c r="D18" s="25">
        <f>FV($E$11,B18*12,$E$9*-1)</f>
        <v>48656.842506034438</v>
      </c>
      <c r="E18" s="26">
        <f>D18*Rendimento_Carteira</f>
        <v>291.94105503620665</v>
      </c>
    </row>
    <row r="19" spans="2:5" ht="15.75" x14ac:dyDescent="0.25">
      <c r="B19" s="1">
        <v>20</v>
      </c>
      <c r="C19" s="10" t="s">
        <v>29</v>
      </c>
      <c r="D19" s="25">
        <f>FV($E$11,B19*12,$E$9*-1)</f>
        <v>225039.68001941612</v>
      </c>
      <c r="E19" s="26">
        <f>D19*Rendimento_Carteira</f>
        <v>1350.2380801164968</v>
      </c>
    </row>
    <row r="20" spans="2:5" ht="16.5" thickBot="1" x14ac:dyDescent="0.3">
      <c r="B20" s="1">
        <v>30</v>
      </c>
      <c r="C20" s="14" t="s">
        <v>30</v>
      </c>
      <c r="D20" s="27">
        <f>FV($E$11,B20*12,$E$9*-1)</f>
        <v>864433.93100094295</v>
      </c>
      <c r="E20" s="28">
        <f>D20*Rendimento_Carteira</f>
        <v>5186.6035860056581</v>
      </c>
    </row>
    <row r="21" spans="2:5" x14ac:dyDescent="0.25"/>
    <row r="22" spans="2:5" x14ac:dyDescent="0.25"/>
    <row r="23" spans="2:5" x14ac:dyDescent="0.25"/>
    <row r="24" spans="2:5" ht="15.75" x14ac:dyDescent="0.25">
      <c r="C24" s="37" t="s">
        <v>14</v>
      </c>
      <c r="D24" s="38" t="s">
        <v>33</v>
      </c>
      <c r="E24" s="37"/>
    </row>
    <row r="25" spans="2:5" x14ac:dyDescent="0.25">
      <c r="C25" s="39" t="s">
        <v>26</v>
      </c>
      <c r="D25" s="40">
        <f>Aporte</f>
        <v>200</v>
      </c>
      <c r="E25" s="39"/>
    </row>
    <row r="26" spans="2:5" x14ac:dyDescent="0.25"/>
    <row r="27" spans="2:5" x14ac:dyDescent="0.25"/>
    <row r="28" spans="2:5" x14ac:dyDescent="0.25">
      <c r="C28" s="41" t="s">
        <v>15</v>
      </c>
      <c r="D28" s="41" t="s">
        <v>31</v>
      </c>
      <c r="E28" s="41" t="s">
        <v>32</v>
      </c>
    </row>
    <row r="29" spans="2:5" x14ac:dyDescent="0.25">
      <c r="C29" s="42" t="s">
        <v>17</v>
      </c>
      <c r="D29" s="43">
        <f>VLOOKUP($D$24&amp;"-"&amp;C29,Planilha2!A4:D21,4,FALSE)</f>
        <v>0.32</v>
      </c>
      <c r="E29" s="44">
        <f>D29*$D$25</f>
        <v>64</v>
      </c>
    </row>
    <row r="30" spans="2:5" x14ac:dyDescent="0.25">
      <c r="C30" s="42" t="s">
        <v>18</v>
      </c>
      <c r="D30" s="43">
        <f>VLOOKUP($D$24&amp;"-"&amp;C30,Planilha2!A5:D22,4,FALSE)</f>
        <v>0.35</v>
      </c>
      <c r="E30" s="44">
        <f t="shared" ref="E30:E34" si="0">D30*$D$25</f>
        <v>70</v>
      </c>
    </row>
    <row r="31" spans="2:5" x14ac:dyDescent="0.25">
      <c r="C31" s="42" t="s">
        <v>19</v>
      </c>
      <c r="D31" s="43">
        <f>VLOOKUP($D$24&amp;"-"&amp;C31,Planilha2!A6:D23,4,FALSE)</f>
        <v>0.08</v>
      </c>
      <c r="E31" s="44">
        <f t="shared" si="0"/>
        <v>16</v>
      </c>
    </row>
    <row r="32" spans="2:5" x14ac:dyDescent="0.25">
      <c r="C32" s="42" t="s">
        <v>23</v>
      </c>
      <c r="D32" s="43">
        <f>VLOOKUP($D$24&amp;"-"&amp;C32,Planilha2!A7:D24,4,FALSE)</f>
        <v>0.05</v>
      </c>
      <c r="E32" s="44">
        <f t="shared" si="0"/>
        <v>10</v>
      </c>
    </row>
    <row r="33" spans="3:5" x14ac:dyDescent="0.25">
      <c r="C33" s="42" t="s">
        <v>20</v>
      </c>
      <c r="D33" s="43">
        <f>VLOOKUP($D$24&amp;"-"&amp;C33,Planilha2!A8:D25,4,FALSE)</f>
        <v>0.1</v>
      </c>
      <c r="E33" s="44">
        <f t="shared" si="0"/>
        <v>20</v>
      </c>
    </row>
    <row r="34" spans="3:5" x14ac:dyDescent="0.25">
      <c r="C34" s="42" t="s">
        <v>24</v>
      </c>
      <c r="D34" s="43">
        <f>VLOOKUP($D$24&amp;"-"&amp;C34,Planilha2!A9:D26,4,FALSE)</f>
        <v>0.1</v>
      </c>
      <c r="E34" s="44">
        <f t="shared" si="0"/>
        <v>20</v>
      </c>
    </row>
    <row r="35" spans="3:5" x14ac:dyDescent="0.25">
      <c r="C35" s="45"/>
      <c r="D35" s="45"/>
      <c r="E35" s="46">
        <f>SUM(E29:E34)</f>
        <v>200</v>
      </c>
    </row>
    <row r="36" spans="3:5" x14ac:dyDescent="0.25"/>
    <row r="37" spans="3:5" x14ac:dyDescent="0.25"/>
    <row r="38" spans="3:5" x14ac:dyDescent="0.25"/>
    <row r="39" spans="3:5" x14ac:dyDescent="0.25"/>
    <row r="40" spans="3:5" x14ac:dyDescent="0.25"/>
    <row r="41" spans="3:5" x14ac:dyDescent="0.25"/>
    <row r="42" spans="3:5" x14ac:dyDescent="0.25"/>
    <row r="43" spans="3:5" x14ac:dyDescent="0.25"/>
    <row r="44" spans="3:5" x14ac:dyDescent="0.25"/>
    <row r="45" spans="3:5" x14ac:dyDescent="0.25"/>
    <row r="46" spans="3:5" x14ac:dyDescent="0.25"/>
    <row r="47" spans="3:5" x14ac:dyDescent="0.25"/>
    <row r="48" spans="3:5" x14ac:dyDescent="0.25"/>
    <row r="49" x14ac:dyDescent="0.25"/>
    <row r="50" x14ac:dyDescent="0.25"/>
    <row r="51" x14ac:dyDescent="0.25"/>
    <row r="52" x14ac:dyDescent="0.25"/>
    <row r="53" x14ac:dyDescent="0.25"/>
  </sheetData>
  <mergeCells count="3">
    <mergeCell ref="C3:E3"/>
    <mergeCell ref="C8:E8"/>
    <mergeCell ref="C15:D15"/>
  </mergeCells>
  <dataValidations count="1">
    <dataValidation type="list" allowBlank="1" showInputMessage="1" showErrorMessage="1" sqref="D24" xr:uid="{66E3C78B-A950-4CF3-AE74-06B816C7BD09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D57A-C932-40B1-9939-5C9213473C80}">
  <dimension ref="A3:D21"/>
  <sheetViews>
    <sheetView topLeftCell="A2" workbookViewId="0">
      <selection activeCell="C10" sqref="C10:C15"/>
    </sheetView>
  </sheetViews>
  <sheetFormatPr defaultRowHeight="15" x14ac:dyDescent="0.25"/>
  <cols>
    <col min="1" max="1" width="20.5703125" bestFit="1" customWidth="1"/>
    <col min="2" max="2" width="14.42578125" bestFit="1" customWidth="1"/>
    <col min="3" max="3" width="18.5703125" bestFit="1" customWidth="1"/>
  </cols>
  <sheetData>
    <row r="3" spans="1:4" ht="15.75" x14ac:dyDescent="0.25">
      <c r="A3" s="30" t="s">
        <v>13</v>
      </c>
      <c r="B3" s="30" t="s">
        <v>14</v>
      </c>
      <c r="C3" s="30" t="s">
        <v>15</v>
      </c>
      <c r="D3" s="30" t="s">
        <v>16</v>
      </c>
    </row>
    <row r="4" spans="1:4" x14ac:dyDescent="0.25">
      <c r="A4" t="str">
        <f>B4&amp;"-"&amp;C4</f>
        <v>CONSERVADOR-PAPEL</v>
      </c>
      <c r="B4" t="s">
        <v>21</v>
      </c>
      <c r="C4" t="s">
        <v>17</v>
      </c>
      <c r="D4" s="29">
        <v>0.3</v>
      </c>
    </row>
    <row r="5" spans="1:4" x14ac:dyDescent="0.25">
      <c r="A5" t="str">
        <f t="shared" ref="A5:A21" si="0">B5&amp;"-"&amp;C5</f>
        <v>CONSERVADOR-TIJOLO</v>
      </c>
      <c r="B5" t="s">
        <v>21</v>
      </c>
      <c r="C5" t="s">
        <v>18</v>
      </c>
      <c r="D5" s="29">
        <v>0.5</v>
      </c>
    </row>
    <row r="6" spans="1:4" x14ac:dyDescent="0.25">
      <c r="A6" t="str">
        <f t="shared" si="0"/>
        <v>CONSERVADOR-HÍBRIDOS</v>
      </c>
      <c r="B6" t="s">
        <v>21</v>
      </c>
      <c r="C6" t="s">
        <v>19</v>
      </c>
      <c r="D6" s="29">
        <v>0.1</v>
      </c>
    </row>
    <row r="7" spans="1:4" x14ac:dyDescent="0.25">
      <c r="A7" t="str">
        <f t="shared" si="0"/>
        <v>CONSERVADOR-FOFs</v>
      </c>
      <c r="B7" t="s">
        <v>21</v>
      </c>
      <c r="C7" t="s">
        <v>23</v>
      </c>
      <c r="D7" s="29">
        <v>0.1</v>
      </c>
    </row>
    <row r="8" spans="1:4" x14ac:dyDescent="0.25">
      <c r="A8" t="str">
        <f t="shared" si="0"/>
        <v>CONSERVADOR-DESENVOLVIMENTO</v>
      </c>
      <c r="B8" t="s">
        <v>21</v>
      </c>
      <c r="C8" t="s">
        <v>20</v>
      </c>
      <c r="D8" s="29">
        <v>0</v>
      </c>
    </row>
    <row r="9" spans="1:4" ht="15.75" thickBot="1" x14ac:dyDescent="0.3">
      <c r="A9" t="str">
        <f t="shared" si="0"/>
        <v>CONSERVADOR-HOTELARIAS</v>
      </c>
      <c r="B9" t="s">
        <v>21</v>
      </c>
      <c r="C9" t="s">
        <v>24</v>
      </c>
      <c r="D9" s="29">
        <v>0</v>
      </c>
    </row>
    <row r="10" spans="1:4" x14ac:dyDescent="0.25">
      <c r="A10" s="31" t="str">
        <f t="shared" si="0"/>
        <v>MODERADO-PAPEL</v>
      </c>
      <c r="B10" s="31" t="s">
        <v>22</v>
      </c>
      <c r="C10" s="31" t="s">
        <v>17</v>
      </c>
      <c r="D10" s="32">
        <v>0.32</v>
      </c>
    </row>
    <row r="11" spans="1:4" x14ac:dyDescent="0.25">
      <c r="A11" s="33" t="str">
        <f t="shared" si="0"/>
        <v>MODERADO-TIJOLO</v>
      </c>
      <c r="B11" s="33" t="s">
        <v>22</v>
      </c>
      <c r="C11" s="33" t="s">
        <v>18</v>
      </c>
      <c r="D11" s="34">
        <v>0.35</v>
      </c>
    </row>
    <row r="12" spans="1:4" x14ac:dyDescent="0.25">
      <c r="A12" s="33" t="str">
        <f t="shared" si="0"/>
        <v>MODERADO-HÍBRIDOS</v>
      </c>
      <c r="B12" s="33" t="s">
        <v>22</v>
      </c>
      <c r="C12" s="33" t="s">
        <v>19</v>
      </c>
      <c r="D12" s="34">
        <v>0.08</v>
      </c>
    </row>
    <row r="13" spans="1:4" x14ac:dyDescent="0.25">
      <c r="A13" s="33" t="str">
        <f t="shared" si="0"/>
        <v>MODERADO-FOFs</v>
      </c>
      <c r="B13" s="33" t="s">
        <v>22</v>
      </c>
      <c r="C13" s="33" t="s">
        <v>23</v>
      </c>
      <c r="D13" s="34">
        <v>0.05</v>
      </c>
    </row>
    <row r="14" spans="1:4" x14ac:dyDescent="0.25">
      <c r="A14" s="33" t="str">
        <f t="shared" si="0"/>
        <v>MODERADO-DESENVOLVIMENTO</v>
      </c>
      <c r="B14" s="33" t="s">
        <v>22</v>
      </c>
      <c r="C14" s="33" t="s">
        <v>20</v>
      </c>
      <c r="D14" s="34">
        <v>0.1</v>
      </c>
    </row>
    <row r="15" spans="1:4" ht="15.75" thickBot="1" x14ac:dyDescent="0.3">
      <c r="A15" s="35" t="str">
        <f t="shared" si="0"/>
        <v>MODERADO-HOTELARIAS</v>
      </c>
      <c r="B15" s="35" t="s">
        <v>22</v>
      </c>
      <c r="C15" s="35" t="s">
        <v>24</v>
      </c>
      <c r="D15" s="36">
        <v>0.1</v>
      </c>
    </row>
    <row r="16" spans="1:4" x14ac:dyDescent="0.25">
      <c r="A16" t="str">
        <f t="shared" si="0"/>
        <v>AGRESSIVO-PAPEL</v>
      </c>
      <c r="B16" t="s">
        <v>25</v>
      </c>
      <c r="C16" t="s">
        <v>17</v>
      </c>
      <c r="D16" s="29">
        <v>0.5</v>
      </c>
    </row>
    <row r="17" spans="1:4" x14ac:dyDescent="0.25">
      <c r="A17" t="str">
        <f t="shared" si="0"/>
        <v>AGRESSIVO-TIJOLO</v>
      </c>
      <c r="B17" t="s">
        <v>25</v>
      </c>
      <c r="C17" t="s">
        <v>18</v>
      </c>
      <c r="D17" s="29">
        <v>0.1</v>
      </c>
    </row>
    <row r="18" spans="1:4" x14ac:dyDescent="0.25">
      <c r="A18" t="str">
        <f t="shared" si="0"/>
        <v>AGRESSIVO-HÍBRIDOS</v>
      </c>
      <c r="B18" t="s">
        <v>25</v>
      </c>
      <c r="C18" t="s">
        <v>19</v>
      </c>
      <c r="D18" s="29">
        <v>0.05</v>
      </c>
    </row>
    <row r="19" spans="1:4" x14ac:dyDescent="0.25">
      <c r="A19" t="str">
        <f t="shared" si="0"/>
        <v>AGRESSIVO-FOFs</v>
      </c>
      <c r="B19" t="s">
        <v>25</v>
      </c>
      <c r="C19" t="s">
        <v>23</v>
      </c>
      <c r="D19" s="29">
        <v>0.05</v>
      </c>
    </row>
    <row r="20" spans="1:4" x14ac:dyDescent="0.25">
      <c r="A20" t="str">
        <f t="shared" si="0"/>
        <v>AGRESSIVO-DESENVOLVIMENTO</v>
      </c>
      <c r="B20" t="s">
        <v>25</v>
      </c>
      <c r="C20" t="s">
        <v>20</v>
      </c>
      <c r="D20" s="29">
        <v>0.2</v>
      </c>
    </row>
    <row r="21" spans="1:4" x14ac:dyDescent="0.25">
      <c r="A21" t="str">
        <f t="shared" si="0"/>
        <v>AGRESSIVO-HOTELARIAS</v>
      </c>
      <c r="B21" t="s">
        <v>25</v>
      </c>
      <c r="C21" t="s">
        <v>24</v>
      </c>
      <c r="D21" s="29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Simulador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DOS SANTOS ARAUJO</dc:creator>
  <cp:lastModifiedBy>ROBERTO DOS SANTOS ARAUJO</cp:lastModifiedBy>
  <dcterms:created xsi:type="dcterms:W3CDTF">2025-05-20T23:33:55Z</dcterms:created>
  <dcterms:modified xsi:type="dcterms:W3CDTF">2025-05-22T03:16:23Z</dcterms:modified>
</cp:coreProperties>
</file>