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xryk\Desktop\Durham College\1st Year 2nd Semester\Programming for A.I\Assignments\Assignment 4\"/>
    </mc:Choice>
  </mc:AlternateContent>
  <xr:revisionPtr revIDLastSave="0" documentId="8_{7FE4939C-A19F-4EA1-A199-B7A2ED9A58A7}" xr6:coauthVersionLast="47" xr6:coauthVersionMax="47" xr10:uidLastSave="{00000000-0000-0000-0000-000000000000}"/>
  <bookViews>
    <workbookView xWindow="-120" yWindow="-120" windowWidth="29040" windowHeight="15720"/>
  </bookViews>
  <sheets>
    <sheet name="play_tennis" sheetId="1" r:id="rId1"/>
  </sheets>
  <calcPr calcId="0"/>
</workbook>
</file>

<file path=xl/calcChain.xml><?xml version="1.0" encoding="utf-8"?>
<calcChain xmlns="http://schemas.openxmlformats.org/spreadsheetml/2006/main">
  <c r="W17" i="1" l="1"/>
  <c r="Q17" i="1"/>
  <c r="Q16" i="1"/>
  <c r="W16" i="1" s="1"/>
  <c r="N17" i="1"/>
  <c r="T17" i="1" s="1"/>
  <c r="N16" i="1"/>
  <c r="T16" i="1" s="1"/>
  <c r="Q14" i="1"/>
  <c r="Q13" i="1"/>
  <c r="W13" i="1" s="1"/>
  <c r="Q12" i="1"/>
  <c r="W12" i="1" s="1"/>
  <c r="N13" i="1"/>
  <c r="T13" i="1" s="1"/>
  <c r="N12" i="1"/>
  <c r="N14" i="1" s="1"/>
  <c r="Q9" i="1"/>
  <c r="W9" i="1" s="1"/>
  <c r="Q8" i="1"/>
  <c r="W8" i="1" s="1"/>
  <c r="Q7" i="1"/>
  <c r="Q10" i="1" s="1"/>
  <c r="N9" i="1"/>
  <c r="T9" i="1" s="1"/>
  <c r="N8" i="1"/>
  <c r="T8" i="1" s="1"/>
  <c r="N7" i="1"/>
  <c r="N10" i="1" s="1"/>
  <c r="N3" i="1"/>
  <c r="Q4" i="1"/>
  <c r="W4" i="1" s="1"/>
  <c r="Q3" i="1"/>
  <c r="W3" i="1" s="1"/>
  <c r="Q2" i="1"/>
  <c r="W2" i="1" s="1"/>
  <c r="N4" i="1"/>
  <c r="T4" i="1" s="1"/>
  <c r="N2" i="1"/>
  <c r="T2" i="1" s="1"/>
  <c r="H2" i="1"/>
  <c r="K2" i="1"/>
  <c r="H3" i="1"/>
  <c r="K3" i="1"/>
  <c r="H4" i="1"/>
  <c r="H7" i="1"/>
  <c r="H8" i="1"/>
  <c r="H9" i="1"/>
  <c r="H12" i="1"/>
  <c r="H13" i="1"/>
  <c r="H16" i="1"/>
  <c r="H17" i="1"/>
  <c r="N18" i="1" l="1"/>
  <c r="Q18" i="1"/>
  <c r="Q5" i="1"/>
  <c r="T3" i="1"/>
  <c r="T7" i="1"/>
  <c r="W7" i="1"/>
  <c r="T12" i="1"/>
  <c r="H14" i="1"/>
  <c r="H10" i="1"/>
  <c r="N5" i="1"/>
  <c r="K4" i="1"/>
  <c r="H18" i="1"/>
  <c r="H5" i="1"/>
</calcChain>
</file>

<file path=xl/sharedStrings.xml><?xml version="1.0" encoding="utf-8"?>
<sst xmlns="http://schemas.openxmlformats.org/spreadsheetml/2006/main" count="142" uniqueCount="72">
  <si>
    <t>Outlook</t>
  </si>
  <si>
    <t>Temperature</t>
  </si>
  <si>
    <t>Humidity</t>
  </si>
  <si>
    <t>Wind</t>
  </si>
  <si>
    <t>Play Tennis</t>
  </si>
  <si>
    <t>Sunny</t>
  </si>
  <si>
    <t>Hot</t>
  </si>
  <si>
    <t>High</t>
  </si>
  <si>
    <t>Weak</t>
  </si>
  <si>
    <t>No</t>
  </si>
  <si>
    <t>Strong</t>
  </si>
  <si>
    <t>Overcast</t>
  </si>
  <si>
    <t>Yes</t>
  </si>
  <si>
    <t>Rain</t>
  </si>
  <si>
    <t>Mild</t>
  </si>
  <si>
    <t>Cool</t>
  </si>
  <si>
    <t>Normal</t>
  </si>
  <si>
    <t>P(Outlook=Sunny)</t>
  </si>
  <si>
    <t>P(Outlook=Overcast)</t>
  </si>
  <si>
    <t>P(Outlook=Rain)</t>
  </si>
  <si>
    <t>P(Play=Yes)</t>
  </si>
  <si>
    <t>P(Play=No)</t>
  </si>
  <si>
    <t>P(Temperature=Hot)</t>
  </si>
  <si>
    <t>P(Temperature=Mild)</t>
  </si>
  <si>
    <t>P(Temperature=Cool)</t>
  </si>
  <si>
    <t>P(Humidity=High)</t>
  </si>
  <si>
    <t>P(Humidity=Normal)</t>
  </si>
  <si>
    <t>P(Wind=Strong)</t>
  </si>
  <si>
    <t>P(Wind=Weak)</t>
  </si>
  <si>
    <t>check if it equals 1</t>
  </si>
  <si>
    <t>P(Overcast|Yes)</t>
  </si>
  <si>
    <t>P(Rain|Yes)</t>
  </si>
  <si>
    <t>P(Sunny|Yes)</t>
  </si>
  <si>
    <t>P(Sunny|No)</t>
  </si>
  <si>
    <t>P(Overcast|No)</t>
  </si>
  <si>
    <t>P(Rain|No)</t>
  </si>
  <si>
    <t>P(Hot|Yes)</t>
  </si>
  <si>
    <t>P(Mild|Yes)</t>
  </si>
  <si>
    <t>P(Cool|Yes)</t>
  </si>
  <si>
    <t>P(Hot|No)</t>
  </si>
  <si>
    <t>P(Mild|No)</t>
  </si>
  <si>
    <t>P(Cool|No)</t>
  </si>
  <si>
    <t>P(High|Yes)</t>
  </si>
  <si>
    <t>P(Normal|Yes)</t>
  </si>
  <si>
    <t>P(High|No)</t>
  </si>
  <si>
    <t>P(Normal|No)</t>
  </si>
  <si>
    <t>P(Strong|Yes)</t>
  </si>
  <si>
    <t>P(Weak|Yes)</t>
  </si>
  <si>
    <t>P(Strong|No)</t>
  </si>
  <si>
    <t>P(Weak|No)</t>
  </si>
  <si>
    <t>P(Yes|Sunny)</t>
  </si>
  <si>
    <t>P(Yes|Overcast)</t>
  </si>
  <si>
    <t>P(Yes|Rain)</t>
  </si>
  <si>
    <t>Prior Probability</t>
  </si>
  <si>
    <t>Posterior Probability</t>
  </si>
  <si>
    <t>P(No|Sunny)</t>
  </si>
  <si>
    <t>P(No|Overcast)</t>
  </si>
  <si>
    <t>P(No|Rain)</t>
  </si>
  <si>
    <t>P(Yes|Hot)</t>
  </si>
  <si>
    <t>P(Yes|Mild)</t>
  </si>
  <si>
    <t>P(Yes|Cool)</t>
  </si>
  <si>
    <t>P(No|Hot)</t>
  </si>
  <si>
    <t>P(No|Mild)</t>
  </si>
  <si>
    <t>P(No|Cool)</t>
  </si>
  <si>
    <t>P(Yes|High)</t>
  </si>
  <si>
    <t>P(Yes|Normal)</t>
  </si>
  <si>
    <t>P(Yes|Strong)</t>
  </si>
  <si>
    <t>P(Yes|Weak)</t>
  </si>
  <si>
    <t>P(No|High)</t>
  </si>
  <si>
    <t>P(No|Normal)</t>
  </si>
  <si>
    <t>P(No|Strong)</t>
  </si>
  <si>
    <t>P(No|Weak)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</si>
</sst>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0" xfId="0" applyAlignment="1">
      <alignment horizontal="center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tabSelected="1" topLeftCell="B1" workbookViewId="0">
      <selection activeCell="K20" sqref="K20"/>
    </sheetView>
  </sheetViews>
  <sheetFormatPr defaultRowHeight="15" x14ac:dyDescent="0.25"/>
  <cols>
    <col min="7" max="7" width="27.28515625" customWidth="1"/>
    <col min="10" max="10" width="16.7109375" customWidth="1"/>
    <col min="13" max="13" width="17.42578125" customWidth="1"/>
    <col min="15" max="15" width="9.42578125" customWidth="1"/>
    <col min="16" max="16" width="17.42578125" customWidth="1"/>
    <col min="19" max="19" width="15.140625" customWidth="1"/>
    <col min="22" max="22" width="15.140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s="5" t="s">
        <v>53</v>
      </c>
      <c r="H1" s="5"/>
      <c r="I1" s="5"/>
      <c r="J1" s="5"/>
      <c r="K1" s="5"/>
      <c r="M1" s="5" t="s">
        <v>54</v>
      </c>
      <c r="N1" s="5"/>
      <c r="O1" s="5"/>
      <c r="P1" s="5"/>
      <c r="Q1" s="5"/>
    </row>
    <row r="2" spans="1:23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G2" s="1" t="s">
        <v>17</v>
      </c>
      <c r="H2" s="1">
        <f>COUNTIF(A2:A15,"Sunny")/14</f>
        <v>0.35714285714285715</v>
      </c>
      <c r="J2" s="2" t="s">
        <v>20</v>
      </c>
      <c r="K2" s="2">
        <f>COUNTIF(E2:E15,"Yes")/14</f>
        <v>0.6428571428571429</v>
      </c>
      <c r="M2" s="4" t="s">
        <v>32</v>
      </c>
      <c r="N2" s="4">
        <f>COUNTIFS(A2:A15,"Sunny",E2:E15,"Yes")/COUNTIF(E2:E15,"Yes")</f>
        <v>0.22222222222222221</v>
      </c>
      <c r="P2" s="4" t="s">
        <v>33</v>
      </c>
      <c r="Q2" s="4">
        <f>COUNTIFS(A2:A15,"Sunny",E2:E15,"No")/COUNTIF(E2:E15,"No")</f>
        <v>0.6</v>
      </c>
      <c r="S2" s="3" t="s">
        <v>50</v>
      </c>
      <c r="T2" s="3">
        <f>(N2*K2)/H2</f>
        <v>0.39999999999999997</v>
      </c>
      <c r="V2" s="3" t="s">
        <v>55</v>
      </c>
      <c r="W2" s="3">
        <f>(Q2*K3)/H2</f>
        <v>0.6</v>
      </c>
    </row>
    <row r="3" spans="1:23" x14ac:dyDescent="0.25">
      <c r="A3" t="s">
        <v>5</v>
      </c>
      <c r="B3" t="s">
        <v>6</v>
      </c>
      <c r="C3" t="s">
        <v>7</v>
      </c>
      <c r="D3" t="s">
        <v>10</v>
      </c>
      <c r="E3" t="s">
        <v>9</v>
      </c>
      <c r="G3" s="1" t="s">
        <v>18</v>
      </c>
      <c r="H3" s="1">
        <f>COUNTIF(A2:A15,"Overcast")/14</f>
        <v>0.2857142857142857</v>
      </c>
      <c r="J3" s="2" t="s">
        <v>21</v>
      </c>
      <c r="K3" s="2">
        <f>COUNTIF(E2:E15, "No")/14</f>
        <v>0.35714285714285715</v>
      </c>
      <c r="M3" s="4" t="s">
        <v>30</v>
      </c>
      <c r="N3" s="4">
        <f>COUNTIFS(A2:A15,"Overcast",E2:E15,"Yes")/COUNTIF(E2:E15,"Yes")</f>
        <v>0.44444444444444442</v>
      </c>
      <c r="P3" s="4" t="s">
        <v>34</v>
      </c>
      <c r="Q3" s="4">
        <f>COUNTIFS(A2:A15,"Overcast",E2:E15,"No")/COUNTIF(E2:E15,"No")</f>
        <v>0</v>
      </c>
      <c r="S3" s="3" t="s">
        <v>51</v>
      </c>
      <c r="T3" s="3">
        <f>(N3*K2)/H3</f>
        <v>1</v>
      </c>
      <c r="V3" s="3" t="s">
        <v>56</v>
      </c>
      <c r="W3" s="3">
        <f>(Q3*K3)/H3</f>
        <v>0</v>
      </c>
    </row>
    <row r="4" spans="1:23" x14ac:dyDescent="0.25">
      <c r="A4" t="s">
        <v>11</v>
      </c>
      <c r="B4" t="s">
        <v>6</v>
      </c>
      <c r="C4" t="s">
        <v>7</v>
      </c>
      <c r="D4" t="s">
        <v>8</v>
      </c>
      <c r="E4" t="s">
        <v>12</v>
      </c>
      <c r="G4" s="1" t="s">
        <v>19</v>
      </c>
      <c r="H4" s="1">
        <f>COUNTIF(A2:A15,"Rain")/14</f>
        <v>0.35714285714285715</v>
      </c>
      <c r="J4" s="2" t="s">
        <v>29</v>
      </c>
      <c r="K4" s="2">
        <f>SUM(K2:K3)</f>
        <v>1</v>
      </c>
      <c r="M4" s="4" t="s">
        <v>31</v>
      </c>
      <c r="N4" s="4">
        <f>COUNTIFS(A2:A15,"Rain",E2:E15,"Yes")/COUNTIF(E2:E15,"Yes")</f>
        <v>0.33333333333333331</v>
      </c>
      <c r="P4" s="4" t="s">
        <v>35</v>
      </c>
      <c r="Q4" s="4">
        <f>COUNTIFS(A2:A15,"Rain",E2:E15,"No")/COUNTIF(E2:E15,"No")</f>
        <v>0.4</v>
      </c>
      <c r="S4" s="3" t="s">
        <v>52</v>
      </c>
      <c r="T4" s="3">
        <f>(N4*K2)/H4</f>
        <v>0.6</v>
      </c>
      <c r="V4" s="3" t="s">
        <v>57</v>
      </c>
      <c r="W4" s="3">
        <f>(Q4*K3)/H4</f>
        <v>0.4</v>
      </c>
    </row>
    <row r="5" spans="1:23" x14ac:dyDescent="0.25">
      <c r="A5" t="s">
        <v>13</v>
      </c>
      <c r="B5" t="s">
        <v>14</v>
      </c>
      <c r="C5" t="s">
        <v>7</v>
      </c>
      <c r="D5" t="s">
        <v>8</v>
      </c>
      <c r="E5" t="s">
        <v>12</v>
      </c>
      <c r="G5" s="1" t="s">
        <v>29</v>
      </c>
      <c r="H5" s="1">
        <f>SUM(H2:H4)</f>
        <v>1</v>
      </c>
      <c r="M5" s="4" t="s">
        <v>29</v>
      </c>
      <c r="N5" s="4">
        <f>SUM(N2:N4)</f>
        <v>1</v>
      </c>
      <c r="P5" s="4" t="s">
        <v>29</v>
      </c>
      <c r="Q5" s="4">
        <f>SUM(Q2:Q4)</f>
        <v>1</v>
      </c>
    </row>
    <row r="6" spans="1:23" x14ac:dyDescent="0.25">
      <c r="A6" t="s">
        <v>13</v>
      </c>
      <c r="B6" t="s">
        <v>15</v>
      </c>
      <c r="C6" t="s">
        <v>16</v>
      </c>
      <c r="D6" t="s">
        <v>8</v>
      </c>
      <c r="E6" t="s">
        <v>12</v>
      </c>
      <c r="G6" s="1"/>
      <c r="H6" s="1"/>
    </row>
    <row r="7" spans="1:23" x14ac:dyDescent="0.25">
      <c r="A7" t="s">
        <v>13</v>
      </c>
      <c r="B7" t="s">
        <v>15</v>
      </c>
      <c r="C7" t="s">
        <v>16</v>
      </c>
      <c r="D7" t="s">
        <v>10</v>
      </c>
      <c r="E7" t="s">
        <v>9</v>
      </c>
      <c r="G7" s="1" t="s">
        <v>22</v>
      </c>
      <c r="H7" s="1">
        <f>COUNTIF(B2:B15,"Hot")/14</f>
        <v>0.2857142857142857</v>
      </c>
      <c r="M7" s="4" t="s">
        <v>36</v>
      </c>
      <c r="N7" s="4">
        <f>COUNTIFS(B2:B15,"Hot",E2:E15,"Yes")/COUNTIF(E2:E15,"Yes")</f>
        <v>0.22222222222222221</v>
      </c>
      <c r="P7" s="4" t="s">
        <v>39</v>
      </c>
      <c r="Q7" s="4">
        <f>COUNTIFS(B2:B15,"Hot",E2:E15,"No")/COUNTIF(E2:E15,"No")</f>
        <v>0.4</v>
      </c>
      <c r="S7" s="3" t="s">
        <v>58</v>
      </c>
      <c r="T7" s="3">
        <f>(N7*K2)/H7</f>
        <v>0.5</v>
      </c>
      <c r="V7" s="3" t="s">
        <v>61</v>
      </c>
      <c r="W7" s="3">
        <f>(Q7*K3)/H7</f>
        <v>0.50000000000000011</v>
      </c>
    </row>
    <row r="8" spans="1:23" x14ac:dyDescent="0.25">
      <c r="A8" t="s">
        <v>11</v>
      </c>
      <c r="B8" t="s">
        <v>15</v>
      </c>
      <c r="C8" t="s">
        <v>16</v>
      </c>
      <c r="D8" t="s">
        <v>10</v>
      </c>
      <c r="E8" t="s">
        <v>12</v>
      </c>
      <c r="G8" s="1" t="s">
        <v>23</v>
      </c>
      <c r="H8" s="1">
        <f>COUNTIF(B2:B15,"Mild")/14</f>
        <v>0.42857142857142855</v>
      </c>
      <c r="M8" s="4" t="s">
        <v>37</v>
      </c>
      <c r="N8" s="4">
        <f>COUNTIFS(B2:B15,"Mild",E2:E15,"Yes")/COUNTIF(E2:E15,"Yes")</f>
        <v>0.44444444444444442</v>
      </c>
      <c r="P8" s="4" t="s">
        <v>40</v>
      </c>
      <c r="Q8" s="4">
        <f>COUNTIFS(B2:B15,"Mild",E2:E15,"No")/COUNTIF(E2:E15,"No")</f>
        <v>0.4</v>
      </c>
      <c r="S8" s="3" t="s">
        <v>59</v>
      </c>
      <c r="T8" s="3">
        <f>(N8*K2)/H8</f>
        <v>0.66666666666666663</v>
      </c>
      <c r="V8" s="3" t="s">
        <v>62</v>
      </c>
      <c r="W8" s="3">
        <f>(Q8*K3)/H8</f>
        <v>0.33333333333333337</v>
      </c>
    </row>
    <row r="9" spans="1:23" x14ac:dyDescent="0.25">
      <c r="A9" t="s">
        <v>5</v>
      </c>
      <c r="B9" t="s">
        <v>14</v>
      </c>
      <c r="C9" t="s">
        <v>7</v>
      </c>
      <c r="D9" t="s">
        <v>8</v>
      </c>
      <c r="E9" t="s">
        <v>9</v>
      </c>
      <c r="G9" s="1" t="s">
        <v>24</v>
      </c>
      <c r="H9" s="1">
        <f>COUNTIF(B2:B15,"Cool")/14</f>
        <v>0.2857142857142857</v>
      </c>
      <c r="M9" s="4" t="s">
        <v>38</v>
      </c>
      <c r="N9" s="4">
        <f>COUNTIFS(B2:B15,"Cool",E2:E15,"Yes")/COUNTIF(E2:E15,"Yes")</f>
        <v>0.33333333333333331</v>
      </c>
      <c r="P9" s="4" t="s">
        <v>41</v>
      </c>
      <c r="Q9" s="4">
        <f>COUNTIFS(B2:B15,"Cool",E2:E15,"No")/COUNTIF(E2:E15,"No")</f>
        <v>0.2</v>
      </c>
      <c r="S9" s="3" t="s">
        <v>60</v>
      </c>
      <c r="T9" s="3">
        <f>(N9*K2)/H9</f>
        <v>0.75000000000000011</v>
      </c>
      <c r="V9" s="3" t="s">
        <v>63</v>
      </c>
      <c r="W9" s="3">
        <f>(Q9*K3)/H9</f>
        <v>0.25000000000000006</v>
      </c>
    </row>
    <row r="10" spans="1:23" x14ac:dyDescent="0.25">
      <c r="A10" t="s">
        <v>5</v>
      </c>
      <c r="B10" t="s">
        <v>15</v>
      </c>
      <c r="C10" t="s">
        <v>16</v>
      </c>
      <c r="D10" t="s">
        <v>8</v>
      </c>
      <c r="E10" t="s">
        <v>12</v>
      </c>
      <c r="G10" s="1" t="s">
        <v>29</v>
      </c>
      <c r="H10" s="1">
        <f>SUM(H7:H9)</f>
        <v>0.99999999999999989</v>
      </c>
      <c r="M10" s="4" t="s">
        <v>29</v>
      </c>
      <c r="N10" s="4">
        <f>SUM(N7:N9)</f>
        <v>1</v>
      </c>
      <c r="P10" s="4" t="s">
        <v>29</v>
      </c>
      <c r="Q10" s="4">
        <f>SUM(Q7:Q9)</f>
        <v>1</v>
      </c>
    </row>
    <row r="11" spans="1:23" x14ac:dyDescent="0.25">
      <c r="A11" t="s">
        <v>13</v>
      </c>
      <c r="B11" t="s">
        <v>14</v>
      </c>
      <c r="C11" t="s">
        <v>16</v>
      </c>
      <c r="D11" t="s">
        <v>8</v>
      </c>
      <c r="E11" t="s">
        <v>12</v>
      </c>
      <c r="G11" s="1"/>
      <c r="H11" s="1"/>
    </row>
    <row r="12" spans="1:23" x14ac:dyDescent="0.25">
      <c r="A12" t="s">
        <v>5</v>
      </c>
      <c r="B12" t="s">
        <v>14</v>
      </c>
      <c r="C12" t="s">
        <v>16</v>
      </c>
      <c r="D12" t="s">
        <v>10</v>
      </c>
      <c r="E12" t="s">
        <v>12</v>
      </c>
      <c r="G12" s="1" t="s">
        <v>25</v>
      </c>
      <c r="H12" s="1">
        <f>COUNTIF(C2:C15,"High")/14</f>
        <v>0.5</v>
      </c>
      <c r="M12" s="4" t="s">
        <v>42</v>
      </c>
      <c r="N12" s="4">
        <f>COUNTIFS(C2:C15,"High",E2:E15,"Yes")/COUNTIF(E2:E15,"Yes")</f>
        <v>0.33333333333333331</v>
      </c>
      <c r="P12" s="4" t="s">
        <v>44</v>
      </c>
      <c r="Q12" s="4">
        <f>COUNTIFS(C2:C15,"High",E2:E15,"No")/COUNTIF(E2:E15,"No")</f>
        <v>0.8</v>
      </c>
      <c r="S12" s="3" t="s">
        <v>64</v>
      </c>
      <c r="T12" s="3">
        <f>(N12*K2)/H12</f>
        <v>0.4285714285714286</v>
      </c>
      <c r="V12" s="3" t="s">
        <v>68</v>
      </c>
      <c r="W12" s="3">
        <f>(Q12*K3)/H12</f>
        <v>0.57142857142857151</v>
      </c>
    </row>
    <row r="13" spans="1:23" x14ac:dyDescent="0.25">
      <c r="A13" t="s">
        <v>11</v>
      </c>
      <c r="B13" t="s">
        <v>14</v>
      </c>
      <c r="C13" t="s">
        <v>7</v>
      </c>
      <c r="D13" t="s">
        <v>10</v>
      </c>
      <c r="E13" t="s">
        <v>12</v>
      </c>
      <c r="G13" s="1" t="s">
        <v>26</v>
      </c>
      <c r="H13" s="1">
        <f>COUNTIF(C2:C15,"Normal")/14</f>
        <v>0.5</v>
      </c>
      <c r="M13" s="4" t="s">
        <v>43</v>
      </c>
      <c r="N13" s="4">
        <f>COUNTIFS(C2:C15,"Normal",E2:E15,"Yes")/COUNTIF(E2:E15,"Yes")</f>
        <v>0.66666666666666663</v>
      </c>
      <c r="P13" s="4" t="s">
        <v>45</v>
      </c>
      <c r="Q13" s="4">
        <f>COUNTIFS(C2:C15,"Normal",E2:E15,"No")/COUNTIF(E2:E15,"No")</f>
        <v>0.2</v>
      </c>
      <c r="S13" s="3" t="s">
        <v>65</v>
      </c>
      <c r="T13" s="3">
        <f>(N13*K2)/H13</f>
        <v>0.85714285714285721</v>
      </c>
      <c r="V13" s="3" t="s">
        <v>69</v>
      </c>
      <c r="W13" s="3">
        <f>(Q13*K3)/H13</f>
        <v>0.14285714285714288</v>
      </c>
    </row>
    <row r="14" spans="1:23" x14ac:dyDescent="0.25">
      <c r="A14" t="s">
        <v>11</v>
      </c>
      <c r="B14" t="s">
        <v>6</v>
      </c>
      <c r="C14" t="s">
        <v>16</v>
      </c>
      <c r="D14" t="s">
        <v>8</v>
      </c>
      <c r="E14" t="s">
        <v>12</v>
      </c>
      <c r="G14" s="1" t="s">
        <v>29</v>
      </c>
      <c r="H14" s="1">
        <f>SUM(H12:H13)</f>
        <v>1</v>
      </c>
      <c r="M14" s="4" t="s">
        <v>29</v>
      </c>
      <c r="N14" s="4">
        <f>SUM(N12:N13)</f>
        <v>1</v>
      </c>
      <c r="P14" s="4" t="s">
        <v>29</v>
      </c>
      <c r="Q14" s="4">
        <f>SUM(Q12:Q13)</f>
        <v>1</v>
      </c>
      <c r="S14" s="6"/>
      <c r="V14" s="6"/>
    </row>
    <row r="15" spans="1:23" x14ac:dyDescent="0.25">
      <c r="A15" t="s">
        <v>13</v>
      </c>
      <c r="B15" t="s">
        <v>14</v>
      </c>
      <c r="C15" t="s">
        <v>7</v>
      </c>
      <c r="D15" t="s">
        <v>10</v>
      </c>
      <c r="E15" t="s">
        <v>9</v>
      </c>
      <c r="G15" s="1"/>
      <c r="H15" s="1"/>
    </row>
    <row r="16" spans="1:23" x14ac:dyDescent="0.25">
      <c r="G16" s="1" t="s">
        <v>27</v>
      </c>
      <c r="H16" s="1">
        <f>COUNTIF(D2:D15,"Strong")/14</f>
        <v>0.42857142857142855</v>
      </c>
      <c r="M16" s="4" t="s">
        <v>46</v>
      </c>
      <c r="N16" s="4">
        <f>COUNTIFS(D2:D15,"Strong",E2:E15,"Yes")/COUNTIF(E2:E15,"Yes")</f>
        <v>0.33333333333333331</v>
      </c>
      <c r="P16" s="4" t="s">
        <v>48</v>
      </c>
      <c r="Q16" s="4">
        <f>COUNTIFS(D2:D15,"Strong",E2:E15,"No")/COUNTIF(E2:E15,"No")</f>
        <v>0.6</v>
      </c>
      <c r="S16" s="3" t="s">
        <v>66</v>
      </c>
      <c r="T16" s="3">
        <f>(N16*K2)/H16</f>
        <v>0.50000000000000011</v>
      </c>
      <c r="V16" s="3" t="s">
        <v>70</v>
      </c>
      <c r="W16" s="3">
        <f>(Q16*K3)/H16</f>
        <v>0.5</v>
      </c>
    </row>
    <row r="17" spans="7:23" x14ac:dyDescent="0.25">
      <c r="G17" s="1" t="s">
        <v>28</v>
      </c>
      <c r="H17" s="1">
        <f>COUNTIF(D2:D15,"Weak")/14</f>
        <v>0.5714285714285714</v>
      </c>
      <c r="M17" s="4" t="s">
        <v>47</v>
      </c>
      <c r="N17" s="4">
        <f>COUNTIFS(D2:D15,"Weak",E2:E15,"Yes")/COUNTIF(E2:E15,"Yes")</f>
        <v>0.66666666666666663</v>
      </c>
      <c r="P17" s="4" t="s">
        <v>49</v>
      </c>
      <c r="Q17" s="4">
        <f>COUNTIFS(D2:D15,"Weak",E2:E15,"No")/COUNTIF(E2:E15,"No")</f>
        <v>0.4</v>
      </c>
      <c r="S17" s="3" t="s">
        <v>67</v>
      </c>
      <c r="T17" s="3">
        <f>(N17*K2)/H17</f>
        <v>0.75000000000000011</v>
      </c>
      <c r="V17" s="3" t="s">
        <v>71</v>
      </c>
      <c r="W17" s="3">
        <f>(Q17*K3)/H17</f>
        <v>0.25000000000000006</v>
      </c>
    </row>
    <row r="18" spans="7:23" x14ac:dyDescent="0.25">
      <c r="G18" s="1" t="s">
        <v>29</v>
      </c>
      <c r="H18" s="1">
        <f>SUM(H16:H17)</f>
        <v>1</v>
      </c>
      <c r="M18" s="4" t="s">
        <v>29</v>
      </c>
      <c r="N18" s="4">
        <f>SUM(N16:N17)</f>
        <v>1</v>
      </c>
      <c r="P18" s="4" t="s">
        <v>29</v>
      </c>
      <c r="Q18" s="4">
        <f>SUM(Q16:Q17)</f>
        <v>1</v>
      </c>
    </row>
  </sheetData>
  <mergeCells count="2">
    <mergeCell ref="G1:K1"/>
    <mergeCell ref="M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play_tennis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Rhichard Koh</dc:creator>
  <cp:lastModifiedBy>Rhichard Koh</cp:lastModifiedBy>
  <dcterms:created xsi:type="dcterms:W3CDTF">2022-03-21T18:14:43Z</dcterms:created>
  <dcterms:modified xsi:type="dcterms:W3CDTF">2022-03-21T18:14:43Z</dcterms:modified>
</cp:coreProperties>
</file>