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charl\Desktop\"/>
    </mc:Choice>
  </mc:AlternateContent>
  <xr:revisionPtr revIDLastSave="0" documentId="13_ncr:11_{C3DEFA46-C972-4B72-B10D-A5D548DFDBF6}" xr6:coauthVersionLast="37" xr6:coauthVersionMax="37"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4" i="11" l="1"/>
  <c r="E15" i="11"/>
  <c r="E25" i="11"/>
  <c r="D25" i="11"/>
  <c r="E24" i="11"/>
  <c r="D24" i="11"/>
  <c r="E23" i="11"/>
  <c r="D23" i="11"/>
  <c r="G25" i="11"/>
  <c r="D3" i="11"/>
  <c r="D11" i="11" s="1"/>
  <c r="E11" i="11" s="1"/>
  <c r="D14" i="11" s="1"/>
  <c r="D15" i="11" l="1"/>
  <c r="D16" i="11" s="1"/>
  <c r="E16" i="11" s="1"/>
  <c r="D19" i="11" s="1"/>
  <c r="E19" i="11" s="1"/>
  <c r="D10" i="11"/>
  <c r="E10" i="11" s="1"/>
  <c r="G7" i="11"/>
  <c r="D20" i="11" l="1"/>
  <c r="D18" i="11"/>
  <c r="E18" i="11" s="1"/>
  <c r="D9" i="11"/>
  <c r="E9" i="11" s="1"/>
  <c r="E20" i="11" l="1"/>
  <c r="H5" i="11"/>
  <c r="G21" i="11"/>
  <c r="G17" i="11"/>
  <c r="G12" i="11"/>
  <c r="G8" i="11"/>
  <c r="G23" i="11" l="1"/>
  <c r="D22" i="11"/>
  <c r="E22" i="11" s="1"/>
  <c r="G19" i="11"/>
  <c r="G18" i="11"/>
  <c r="G9" i="11"/>
  <c r="H6" i="11"/>
  <c r="G24" i="11" l="1"/>
  <c r="G22" i="11"/>
  <c r="G10" i="11"/>
  <c r="G20" i="11"/>
  <c r="D13" i="11"/>
  <c r="E13" i="11" s="1"/>
  <c r="I5" i="11"/>
  <c r="J5" i="11" s="1"/>
  <c r="K5" i="11" s="1"/>
  <c r="L5" i="11" s="1"/>
  <c r="M5" i="11" s="1"/>
  <c r="N5" i="11" s="1"/>
  <c r="O5" i="11" s="1"/>
  <c r="H4" i="11"/>
  <c r="G13" i="11" l="1"/>
  <c r="G14" i="11"/>
  <c r="G11" i="11"/>
  <c r="O4" i="11"/>
  <c r="P5" i="11"/>
  <c r="Q5" i="11" s="1"/>
  <c r="R5" i="11" s="1"/>
  <c r="S5" i="11" s="1"/>
  <c r="T5" i="11" s="1"/>
  <c r="U5" i="11" s="1"/>
  <c r="V5" i="11" s="1"/>
  <c r="I6" i="11"/>
  <c r="G16" i="11" l="1"/>
  <c r="V4" i="11"/>
  <c r="W5" i="11"/>
  <c r="X5" i="11" s="1"/>
  <c r="Y5" i="11" s="1"/>
  <c r="Z5" i="11" s="1"/>
  <c r="AA5" i="11" s="1"/>
  <c r="AB5" i="11" s="1"/>
  <c r="AC5" i="11" s="1"/>
  <c r="J6" i="11"/>
  <c r="G15" i="11" l="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M5" i="11" l="1"/>
  <c r="BL4" i="11"/>
  <c r="BL6" i="11"/>
  <c r="BK6" i="11"/>
  <c r="AF6" i="11"/>
  <c r="BM6" i="11" l="1"/>
  <c r="BN5" i="11"/>
  <c r="AG6" i="11"/>
  <c r="BN6" i="11" l="1"/>
  <c r="BO5" i="11"/>
  <c r="AH6" i="11"/>
  <c r="BO6" i="11" l="1"/>
  <c r="BP5" i="11"/>
  <c r="AI6" i="11"/>
  <c r="BP6" i="11" l="1"/>
  <c r="BQ5" i="11"/>
  <c r="AJ6" i="11"/>
  <c r="BQ6" i="11" l="1"/>
  <c r="BR5" i="11"/>
  <c r="AK6" i="11"/>
  <c r="BS5" i="11" l="1"/>
  <c r="BR6" i="11"/>
  <c r="AL6" i="11"/>
  <c r="BS4" i="11" l="1"/>
  <c r="BT5" i="11"/>
  <c r="BS6" i="11"/>
  <c r="AM6" i="11"/>
  <c r="BU5" i="11" l="1"/>
  <c r="BT6" i="11"/>
  <c r="AN6" i="11"/>
  <c r="BU6" i="11" l="1"/>
  <c r="BV5" i="11"/>
  <c r="AO6" i="11"/>
  <c r="BV6" i="11" l="1"/>
  <c r="BW5" i="11"/>
  <c r="AP6" i="11"/>
  <c r="BX5" i="11" l="1"/>
  <c r="BW6" i="11"/>
  <c r="AQ6" i="11"/>
  <c r="BY5" i="11" l="1"/>
  <c r="BX6" i="11"/>
  <c r="BY6" i="11" l="1"/>
  <c r="BZ5" i="11"/>
  <c r="BZ4" i="11" l="1"/>
  <c r="CA5" i="11"/>
  <c r="BZ6" i="11"/>
  <c r="CA6" i="11" l="1"/>
  <c r="CB5" i="11"/>
  <c r="CB6" i="11" l="1"/>
  <c r="CC5" i="11"/>
  <c r="CC6" i="11" l="1"/>
  <c r="CD5" i="11"/>
  <c r="CE5" i="11" l="1"/>
  <c r="CD6" i="11"/>
  <c r="CE6" i="11" l="1"/>
  <c r="CF5" i="11"/>
  <c r="CF6" i="11" l="1"/>
  <c r="CG5" i="11"/>
  <c r="CH5" i="11" l="1"/>
  <c r="CG4" i="11"/>
  <c r="CG6" i="11"/>
  <c r="CI5" i="11" l="1"/>
  <c r="CH6" i="11"/>
  <c r="CJ5" i="11" l="1"/>
  <c r="CI6" i="11"/>
  <c r="CJ6" i="11" l="1"/>
  <c r="CK5" i="11"/>
  <c r="CK6" i="11" l="1"/>
  <c r="CL5" i="11"/>
  <c r="CL6" i="11" l="1"/>
  <c r="CM5" i="11"/>
  <c r="CM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<sst xmlns="http://schemas.openxmlformats.org/spreadsheetml/2006/main" count="54" uniqueCount="52">
  <si>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</si>
  <si>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</si>
  <si>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</si>
  <si>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</si>
  <si>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</si>
  <si>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</si>
  <si>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</si>
  <si>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</si>
  <si>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</si>
  <si>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</si>
  <si>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</si>
  <si>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</si>
  <si>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</si>
  <si>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</si>
  <si>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</si>
  <si>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</si>
  <si>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</si>
  <si>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</si>
  <si>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</si>
  <si>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</si>
  <si>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</si>
  <si>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</si>
  <si>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</si>
  <si>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</si>
  <si>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</si>
  <si>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</si>
  <si>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</si>
  <si>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</si>
  <si>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</si>
  <si>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</si>
  <si>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</si>
  <si>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</si>
  <si>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</si>
  <si>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</si>
  <si>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Research</t>
  </si>
  <si>
    <t>Prototyping</t>
  </si>
  <si>
    <t>Final Design</t>
  </si>
  <si>
    <t>Testing</t>
  </si>
  <si>
    <t>Animals</t>
  </si>
  <si>
    <t>Robots</t>
  </si>
  <si>
    <t>Methods</t>
  </si>
  <si>
    <t>Communication</t>
  </si>
  <si>
    <t>Purchasing Components</t>
  </si>
  <si>
    <t>3D Printing</t>
  </si>
  <si>
    <t>Pendulum</t>
  </si>
  <si>
    <t>Mechanicals</t>
  </si>
  <si>
    <t>Incline</t>
  </si>
  <si>
    <t>FEA</t>
  </si>
  <si>
    <t>Create Test Procedures</t>
  </si>
  <si>
    <t>Wheels</t>
  </si>
  <si>
    <t>Tensile and Hardness</t>
  </si>
  <si>
    <t>Mine Detonating Sphere-Bot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</si>
</sst>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21" fillId="0" borderId="0"/>
    <xf numFmtId="164" fontId="6" fillId="0" borderId="3" applyFont="0" applyFill="0" applyAlignment="0" applyProtection="0"/>
    <xf numFmtId="0" fontId="12"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Border="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11" fillId="11" borderId="8" xfId="0" applyFont="1" applyFill="1" applyBorder="1" applyAlignment="1">
      <alignment horizontal="center" vertical="center" shrinkToFit="1"/>
    </xf>
    <xf numFmtId="0" fontId="13" fillId="0" borderId="0" xfId="0" applyFont="1"/>
    <xf numFmtId="0" fontId="3" fillId="0" borderId="2" xfId="0" applyNumberFormat="1"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5" fillId="0" borderId="0" xfId="0" applyFont="1" applyAlignment="1" applyProtection="1">
      <alignment horizontal="left" vertical="center"/>
    </xf>
    <xf numFmtId="0" fontId="16" fillId="0" borderId="0" xfId="0" applyFont="1" applyAlignment="1">
      <alignment horizontal="left" vertical="center"/>
    </xf>
    <xf numFmtId="0" fontId="18" fillId="0" borderId="0" xfId="0" applyFont="1"/>
    <xf numFmtId="0" fontId="1" fillId="0" borderId="0" xfId="0" applyFont="1" applyAlignment="1">
      <alignment vertical="top"/>
    </xf>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14" fillId="0" borderId="0" xfId="1" applyFont="1" applyAlignment="1" applyProtection="1">
      <alignment vertical="top"/>
    </xf>
    <xf numFmtId="0" fontId="12" fillId="0" borderId="0" xfId="5" applyAlignment="1">
      <alignment horizontal="left"/>
    </xf>
    <xf numFmtId="0" fontId="7" fillId="0" borderId="0" xfId="6"/>
    <xf numFmtId="0" fontId="7" fillId="0" borderId="0" xfId="7">
      <alignment vertical="top"/>
    </xf>
    <xf numFmtId="165" fontId="6" fillId="2" borderId="2" xfId="10" applyFill="1">
      <alignment horizontal="center" vertical="center"/>
    </xf>
    <xf numFmtId="165" fontId="6" fillId="3" borderId="2" xfId="10" applyFill="1">
      <alignment horizontal="center" vertical="center"/>
    </xf>
    <xf numFmtId="165" fontId="6" fillId="10" borderId="2" xfId="10" applyFill="1">
      <alignment horizontal="center" vertical="center"/>
    </xf>
    <xf numFmtId="165" fontId="6" fillId="9" borderId="2" xfId="10" applyFill="1">
      <alignment horizontal="center" vertical="center"/>
    </xf>
    <xf numFmtId="0" fontId="6" fillId="0" borderId="7" xfId="8" applyBorder="1">
      <alignment horizontal="right" indent="1"/>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166" fontId="6" fillId="0" borderId="3" xfId="9">
      <alignment horizontal="center" vertical="center"/>
    </xf>
    <xf numFmtId="0" fontId="0" fillId="0" borderId="10" xfId="0" applyBorder="1"/>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25"/>
  <sheetViews>
    <sheetView showGridLines="0" tabSelected="1" showRuler="0" topLeftCell="B1" zoomScaleNormal="100" zoomScalePageLayoutView="70" workbookViewId="0">
      <pane ySplit="6" topLeftCell="A7" activePane="bottomLeft" state="frozen"/>
      <selection pane="bottomLeft" activeCell="C15" sqref="C15"/>
    </sheetView>
  </sheetViews>
  <sheetFormatPr defaultRowHeight="30" customHeight="1" x14ac:dyDescent="0.25"/>
  <cols>
    <col min="1" max="1" width="2.7109375" style="49" customWidth="1"/>
    <col min="2" max="2" width="26.85546875" bestFit="1"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4" max="75" width="2.7109375" bestFit="1" customWidth="1"/>
    <col min="76" max="77" width="1.85546875" bestFit="1" customWidth="1"/>
    <col min="78" max="78" width="2.28515625" bestFit="1" customWidth="1"/>
    <col min="79" max="79" width="1.85546875" bestFit="1" customWidth="1"/>
    <col min="80" max="80" width="2.42578125" bestFit="1" customWidth="1"/>
    <col min="81" max="84" width="1.85546875" bestFit="1" customWidth="1"/>
    <col min="85" max="91" width="2.7109375" bestFit="1" customWidth="1"/>
  </cols>
  <sheetData>
    <row r="1" spans="1:91" ht="30" customHeight="1" x14ac:dyDescent="0.45">
      <c r="A1" s="50" t="s">
        <v>25</v>
      </c>
      <c r="B1" s="52" t="s">
        <v>51</v>
      </c>
      <c r="C1" s="1"/>
      <c r="D1" s="3"/>
      <c r="E1" s="36"/>
      <c r="G1" s="1"/>
      <c r="H1" s="12"/>
    </row>
    <row r="2" spans="1:91" ht="30" customHeight="1" x14ac:dyDescent="0.3">
      <c r="A2" s="49" t="s">
        <v>22</v>
      </c>
      <c r="B2" s="53" t="s">
        <v>18</v>
      </c>
      <c r="H2" s="51"/>
    </row>
    <row r="3" spans="1:91" ht="30" customHeight="1" x14ac:dyDescent="0.25">
      <c r="A3" s="49" t="s">
        <v>26</v>
      </c>
      <c r="B3" s="54" t="s">
        <v>19</v>
      </c>
      <c r="C3" s="59"/>
      <c r="D3" s="63">
        <f>DATEVALUE("25/09/2018")</f>
        <v>43368</v>
      </c>
      <c r="E3" s="63"/>
    </row>
    <row r="4" spans="1:91" ht="30" customHeight="1" x14ac:dyDescent="0.25">
      <c r="A4" s="50" t="s">
        <v>27</v>
      </c>
      <c r="C4" s="59"/>
      <c r="D4" s="5">
        <v>0</v>
      </c>
      <c r="H4" s="60">
        <f>H5</f>
        <v>43360</v>
      </c>
      <c r="I4" s="61"/>
      <c r="J4" s="61"/>
      <c r="K4" s="61"/>
      <c r="L4" s="61"/>
      <c r="M4" s="61"/>
      <c r="N4" s="62"/>
      <c r="O4" s="60">
        <f>O5</f>
        <v>43367</v>
      </c>
      <c r="P4" s="61"/>
      <c r="Q4" s="61"/>
      <c r="R4" s="61"/>
      <c r="S4" s="61"/>
      <c r="T4" s="61"/>
      <c r="U4" s="62"/>
      <c r="V4" s="60">
        <f>V5</f>
        <v>43374</v>
      </c>
      <c r="W4" s="61"/>
      <c r="X4" s="61"/>
      <c r="Y4" s="61"/>
      <c r="Z4" s="61"/>
      <c r="AA4" s="61"/>
      <c r="AB4" s="62"/>
      <c r="AC4" s="60">
        <f>AC5</f>
        <v>43381</v>
      </c>
      <c r="AD4" s="61"/>
      <c r="AE4" s="61"/>
      <c r="AF4" s="61"/>
      <c r="AG4" s="61"/>
      <c r="AH4" s="61"/>
      <c r="AI4" s="62"/>
      <c r="AJ4" s="60">
        <f>AJ5</f>
        <v>43388</v>
      </c>
      <c r="AK4" s="61"/>
      <c r="AL4" s="61"/>
      <c r="AM4" s="61"/>
      <c r="AN4" s="61"/>
      <c r="AO4" s="61"/>
      <c r="AP4" s="62"/>
      <c r="AQ4" s="60">
        <f>AQ5</f>
        <v>43395</v>
      </c>
      <c r="AR4" s="61"/>
      <c r="AS4" s="61"/>
      <c r="AT4" s="61"/>
      <c r="AU4" s="61"/>
      <c r="AV4" s="61"/>
      <c r="AW4" s="62"/>
      <c r="AX4" s="60">
        <f>AX5</f>
        <v>43402</v>
      </c>
      <c r="AY4" s="61"/>
      <c r="AZ4" s="61"/>
      <c r="BA4" s="61"/>
      <c r="BB4" s="61"/>
      <c r="BC4" s="61"/>
      <c r="BD4" s="62"/>
      <c r="BE4" s="60">
        <f>BE5</f>
        <v>43409</v>
      </c>
      <c r="BF4" s="61"/>
      <c r="BG4" s="61"/>
      <c r="BH4" s="61"/>
      <c r="BI4" s="61"/>
      <c r="BJ4" s="61"/>
      <c r="BK4" s="62"/>
      <c r="BL4" s="60">
        <f>BL5</f>
        <v>43416</v>
      </c>
      <c r="BM4" s="61"/>
      <c r="BN4" s="61"/>
      <c r="BO4" s="61"/>
      <c r="BP4" s="61"/>
      <c r="BQ4" s="61"/>
      <c r="BR4" s="62"/>
      <c r="BS4" s="60">
        <f>BS5</f>
        <v>43423</v>
      </c>
      <c r="BT4" s="61"/>
      <c r="BU4" s="61"/>
      <c r="BV4" s="61"/>
      <c r="BW4" s="61"/>
      <c r="BX4" s="61"/>
      <c r="BY4" s="62"/>
      <c r="BZ4" s="60">
        <f>BZ5</f>
        <v>43430</v>
      </c>
      <c r="CA4" s="61"/>
      <c r="CB4" s="61"/>
      <c r="CC4" s="61"/>
      <c r="CD4" s="61"/>
      <c r="CE4" s="61"/>
      <c r="CF4" s="62"/>
      <c r="CG4" s="60">
        <f>CG5</f>
        <v>43437</v>
      </c>
      <c r="CH4" s="61"/>
      <c r="CI4" s="61"/>
      <c r="CJ4" s="61"/>
      <c r="CK4" s="61"/>
      <c r="CL4" s="61"/>
      <c r="CM4" s="62"/>
    </row>
    <row r="5" spans="1:91" ht="15" customHeight="1" x14ac:dyDescent="0.25">
      <c r="A5" s="50" t="s">
        <v>28</v>
      </c>
      <c r="B5" s="64"/>
      <c r="C5" s="64"/>
      <c r="D5" s="64"/>
      <c r="E5" s="64"/>
      <c r="F5" s="64"/>
      <c r="H5" s="9">
        <f>Project_Start-WEEKDAY(Project_Start,1)+2+7*(Display_Week-1)</f>
        <v>43360</v>
      </c>
      <c r="I5" s="8">
        <f>H5+1</f>
        <v>43361</v>
      </c>
      <c r="J5" s="8">
        <f t="shared" ref="J5:AW5" si="0">I5+1</f>
        <v>43362</v>
      </c>
      <c r="K5" s="8">
        <f t="shared" si="0"/>
        <v>43363</v>
      </c>
      <c r="L5" s="8">
        <f t="shared" si="0"/>
        <v>43364</v>
      </c>
      <c r="M5" s="8">
        <f t="shared" si="0"/>
        <v>43365</v>
      </c>
      <c r="N5" s="10">
        <f t="shared" si="0"/>
        <v>43366</v>
      </c>
      <c r="O5" s="9">
        <f>N5+1</f>
        <v>43367</v>
      </c>
      <c r="P5" s="8">
        <f>O5+1</f>
        <v>43368</v>
      </c>
      <c r="Q5" s="8">
        <f t="shared" si="0"/>
        <v>43369</v>
      </c>
      <c r="R5" s="8">
        <f t="shared" si="0"/>
        <v>43370</v>
      </c>
      <c r="S5" s="8">
        <f t="shared" si="0"/>
        <v>43371</v>
      </c>
      <c r="T5" s="8">
        <f t="shared" si="0"/>
        <v>43372</v>
      </c>
      <c r="U5" s="10">
        <f t="shared" si="0"/>
        <v>43373</v>
      </c>
      <c r="V5" s="9">
        <f>U5+1</f>
        <v>43374</v>
      </c>
      <c r="W5" s="8">
        <f>V5+1</f>
        <v>43375</v>
      </c>
      <c r="X5" s="8">
        <f t="shared" si="0"/>
        <v>43376</v>
      </c>
      <c r="Y5" s="8">
        <f t="shared" si="0"/>
        <v>43377</v>
      </c>
      <c r="Z5" s="8">
        <f t="shared" si="0"/>
        <v>43378</v>
      </c>
      <c r="AA5" s="8">
        <f t="shared" si="0"/>
        <v>43379</v>
      </c>
      <c r="AB5" s="10">
        <f t="shared" si="0"/>
        <v>43380</v>
      </c>
      <c r="AC5" s="9">
        <f>AB5+1</f>
        <v>43381</v>
      </c>
      <c r="AD5" s="8">
        <f>AC5+1</f>
        <v>43382</v>
      </c>
      <c r="AE5" s="8">
        <f t="shared" si="0"/>
        <v>43383</v>
      </c>
      <c r="AF5" s="8">
        <f t="shared" si="0"/>
        <v>43384</v>
      </c>
      <c r="AG5" s="8">
        <f t="shared" si="0"/>
        <v>43385</v>
      </c>
      <c r="AH5" s="8">
        <f t="shared" si="0"/>
        <v>43386</v>
      </c>
      <c r="AI5" s="10">
        <f t="shared" si="0"/>
        <v>43387</v>
      </c>
      <c r="AJ5" s="9">
        <f>AI5+1</f>
        <v>43388</v>
      </c>
      <c r="AK5" s="8">
        <f>AJ5+1</f>
        <v>43389</v>
      </c>
      <c r="AL5" s="8">
        <f t="shared" si="0"/>
        <v>43390</v>
      </c>
      <c r="AM5" s="8">
        <f t="shared" si="0"/>
        <v>43391</v>
      </c>
      <c r="AN5" s="8">
        <f t="shared" si="0"/>
        <v>43392</v>
      </c>
      <c r="AO5" s="8">
        <f t="shared" si="0"/>
        <v>43393</v>
      </c>
      <c r="AP5" s="10">
        <f t="shared" si="0"/>
        <v>43394</v>
      </c>
      <c r="AQ5" s="9">
        <f>AP5+1</f>
        <v>43395</v>
      </c>
      <c r="AR5" s="8">
        <f>AQ5+1</f>
        <v>43396</v>
      </c>
      <c r="AS5" s="8">
        <f t="shared" si="0"/>
        <v>43397</v>
      </c>
      <c r="AT5" s="8">
        <f t="shared" si="0"/>
        <v>43398</v>
      </c>
      <c r="AU5" s="8">
        <f t="shared" si="0"/>
        <v>43399</v>
      </c>
      <c r="AV5" s="8">
        <f t="shared" si="0"/>
        <v>43400</v>
      </c>
      <c r="AW5" s="10">
        <f t="shared" si="0"/>
        <v>43401</v>
      </c>
      <c r="AX5" s="9">
        <f>AW5+1</f>
        <v>43402</v>
      </c>
      <c r="AY5" s="8">
        <f>AX5+1</f>
        <v>43403</v>
      </c>
      <c r="AZ5" s="8">
        <f t="shared" ref="AZ5:BD5" si="1">AY5+1</f>
        <v>43404</v>
      </c>
      <c r="BA5" s="8">
        <f t="shared" si="1"/>
        <v>43405</v>
      </c>
      <c r="BB5" s="8">
        <f t="shared" si="1"/>
        <v>43406</v>
      </c>
      <c r="BC5" s="8">
        <f t="shared" si="1"/>
        <v>43407</v>
      </c>
      <c r="BD5" s="10">
        <f t="shared" si="1"/>
        <v>43408</v>
      </c>
      <c r="BE5" s="9">
        <f>BD5+1</f>
        <v>43409</v>
      </c>
      <c r="BF5" s="8">
        <f>BE5+1</f>
        <v>43410</v>
      </c>
      <c r="BG5" s="8">
        <f t="shared" ref="BG5:BK5" si="2">BF5+1</f>
        <v>43411</v>
      </c>
      <c r="BH5" s="8">
        <f t="shared" si="2"/>
        <v>43412</v>
      </c>
      <c r="BI5" s="8">
        <f t="shared" si="2"/>
        <v>43413</v>
      </c>
      <c r="BJ5" s="8">
        <f t="shared" si="2"/>
        <v>43414</v>
      </c>
      <c r="BK5" s="10">
        <f t="shared" si="2"/>
        <v>43415</v>
      </c>
      <c r="BL5" s="9">
        <f>BK5+1</f>
        <v>43416</v>
      </c>
      <c r="BM5" s="8">
        <f>BL5+1</f>
        <v>43417</v>
      </c>
      <c r="BN5" s="8">
        <f t="shared" ref="BN5" si="3">BM5+1</f>
        <v>43418</v>
      </c>
      <c r="BO5" s="8">
        <f t="shared" ref="BO5" si="4">BN5+1</f>
        <v>43419</v>
      </c>
      <c r="BP5" s="8">
        <f t="shared" ref="BP5" si="5">BO5+1</f>
        <v>43420</v>
      </c>
      <c r="BQ5" s="8">
        <f t="shared" ref="BQ5" si="6">BP5+1</f>
        <v>43421</v>
      </c>
      <c r="BR5" s="10">
        <f t="shared" ref="BR5" si="7">BQ5+1</f>
        <v>43422</v>
      </c>
      <c r="BS5" s="9">
        <f>BR5+1</f>
        <v>43423</v>
      </c>
      <c r="BT5" s="8">
        <f>BS5+1</f>
        <v>43424</v>
      </c>
      <c r="BU5" s="8">
        <f t="shared" ref="BU5" si="8">BT5+1</f>
        <v>43425</v>
      </c>
      <c r="BV5" s="8">
        <f t="shared" ref="BV5" si="9">BU5+1</f>
        <v>43426</v>
      </c>
      <c r="BW5" s="8">
        <f t="shared" ref="BW5" si="10">BV5+1</f>
        <v>43427</v>
      </c>
      <c r="BX5" s="8">
        <f t="shared" ref="BX5" si="11">BW5+1</f>
        <v>43428</v>
      </c>
      <c r="BY5" s="10">
        <f t="shared" ref="BY5" si="12">BX5+1</f>
        <v>43429</v>
      </c>
      <c r="BZ5" s="9">
        <f>BY5+1</f>
        <v>43430</v>
      </c>
      <c r="CA5" s="8">
        <f>BZ5+1</f>
        <v>43431</v>
      </c>
      <c r="CB5" s="8">
        <f t="shared" ref="CB5" si="13">CA5+1</f>
        <v>43432</v>
      </c>
      <c r="CC5" s="8">
        <f t="shared" ref="CC5" si="14">CB5+1</f>
        <v>43433</v>
      </c>
      <c r="CD5" s="8">
        <f t="shared" ref="CD5" si="15">CC5+1</f>
        <v>43434</v>
      </c>
      <c r="CE5" s="8">
        <f t="shared" ref="CE5" si="16">CD5+1</f>
        <v>43435</v>
      </c>
      <c r="CF5" s="10">
        <f t="shared" ref="CF5" si="17">CE5+1</f>
        <v>43436</v>
      </c>
      <c r="CG5" s="9">
        <f>CF5+1</f>
        <v>43437</v>
      </c>
      <c r="CH5" s="8">
        <f>CG5+1</f>
        <v>43438</v>
      </c>
      <c r="CI5" s="8">
        <f t="shared" ref="CI5" si="18">CH5+1</f>
        <v>43439</v>
      </c>
      <c r="CJ5" s="8">
        <f t="shared" ref="CJ5" si="19">CI5+1</f>
        <v>43440</v>
      </c>
      <c r="CK5" s="8">
        <f t="shared" ref="CK5" si="20">CJ5+1</f>
        <v>43441</v>
      </c>
      <c r="CL5" s="8">
        <f t="shared" ref="CL5" si="21">CK5+1</f>
        <v>43442</v>
      </c>
      <c r="CM5" s="10">
        <f t="shared" ref="CM5" si="22">CL5+1</f>
        <v>43443</v>
      </c>
    </row>
    <row r="6" spans="1:91" ht="30" customHeight="1" thickBot="1" x14ac:dyDescent="0.3">
      <c r="A6" s="50" t="s">
        <v>29</v>
      </c>
      <c r="B6" s="6" t="s">
        <v>5</v>
      </c>
      <c r="C6" s="7" t="s">
        <v>0</v>
      </c>
      <c r="D6" s="7" t="s">
        <v>2</v>
      </c>
      <c r="E6" s="7" t="s">
        <v>3</v>
      </c>
      <c r="F6" s="7"/>
      <c r="G6" s="7" t="s">
        <v>4</v>
      </c>
      <c r="H6" s="11" t="str">
        <f t="shared" ref="H6" si="23">LEFT(TEXT(H5,"ddd"),1)</f>
        <v>M</v>
      </c>
      <c r="I6" s="11" t="str">
        <f t="shared" ref="I6:AQ6" si="24">LEFT(TEXT(I5,"ddd"),1)</f>
        <v>T</v>
      </c>
      <c r="J6" s="11" t="str">
        <f t="shared" si="24"/>
        <v>W</v>
      </c>
      <c r="K6" s="11" t="str">
        <f t="shared" si="24"/>
        <v>T</v>
      </c>
      <c r="L6" s="11" t="str">
        <f t="shared" si="24"/>
        <v>F</v>
      </c>
      <c r="M6" s="11" t="str">
        <f t="shared" si="24"/>
        <v>S</v>
      </c>
      <c r="N6" s="11" t="str">
        <f t="shared" si="24"/>
        <v>S</v>
      </c>
      <c r="O6" s="11" t="str">
        <f t="shared" si="24"/>
        <v>M</v>
      </c>
      <c r="P6" s="11" t="str">
        <f t="shared" si="24"/>
        <v>T</v>
      </c>
      <c r="Q6" s="11" t="str">
        <f t="shared" si="24"/>
        <v>W</v>
      </c>
      <c r="R6" s="11" t="str">
        <f t="shared" si="24"/>
        <v>T</v>
      </c>
      <c r="S6" s="11" t="str">
        <f t="shared" si="24"/>
        <v>F</v>
      </c>
      <c r="T6" s="11" t="str">
        <f t="shared" si="24"/>
        <v>S</v>
      </c>
      <c r="U6" s="11" t="str">
        <f t="shared" si="24"/>
        <v>S</v>
      </c>
      <c r="V6" s="11" t="str">
        <f t="shared" si="24"/>
        <v>M</v>
      </c>
      <c r="W6" s="11" t="str">
        <f t="shared" si="24"/>
        <v>T</v>
      </c>
      <c r="X6" s="11" t="str">
        <f t="shared" si="24"/>
        <v>W</v>
      </c>
      <c r="Y6" s="11" t="str">
        <f t="shared" si="24"/>
        <v>T</v>
      </c>
      <c r="Z6" s="11" t="str">
        <f t="shared" si="24"/>
        <v>F</v>
      </c>
      <c r="AA6" s="11" t="str">
        <f t="shared" si="24"/>
        <v>S</v>
      </c>
      <c r="AB6" s="11" t="str">
        <f t="shared" si="24"/>
        <v>S</v>
      </c>
      <c r="AC6" s="11" t="str">
        <f t="shared" si="24"/>
        <v>M</v>
      </c>
      <c r="AD6" s="11" t="str">
        <f t="shared" si="24"/>
        <v>T</v>
      </c>
      <c r="AE6" s="11" t="str">
        <f t="shared" si="24"/>
        <v>W</v>
      </c>
      <c r="AF6" s="11" t="str">
        <f t="shared" si="24"/>
        <v>T</v>
      </c>
      <c r="AG6" s="11" t="str">
        <f t="shared" si="24"/>
        <v>F</v>
      </c>
      <c r="AH6" s="11" t="str">
        <f t="shared" si="24"/>
        <v>S</v>
      </c>
      <c r="AI6" s="11" t="str">
        <f t="shared" si="24"/>
        <v>S</v>
      </c>
      <c r="AJ6" s="11" t="str">
        <f t="shared" si="24"/>
        <v>M</v>
      </c>
      <c r="AK6" s="11" t="str">
        <f t="shared" si="24"/>
        <v>T</v>
      </c>
      <c r="AL6" s="11" t="str">
        <f t="shared" si="24"/>
        <v>W</v>
      </c>
      <c r="AM6" s="11" t="str">
        <f t="shared" si="24"/>
        <v>T</v>
      </c>
      <c r="AN6" s="11" t="str">
        <f t="shared" si="24"/>
        <v>F</v>
      </c>
      <c r="AO6" s="11" t="str">
        <f t="shared" si="24"/>
        <v>S</v>
      </c>
      <c r="AP6" s="11" t="str">
        <f t="shared" si="24"/>
        <v>S</v>
      </c>
      <c r="AQ6" s="11" t="str">
        <f t="shared" si="24"/>
        <v>M</v>
      </c>
      <c r="AR6" s="11" t="str">
        <f t="shared" ref="AR6:BK6" si="25">LEFT(TEXT(AR5,"ddd"),1)</f>
        <v>T</v>
      </c>
      <c r="AS6" s="11" t="str">
        <f t="shared" si="25"/>
        <v>W</v>
      </c>
      <c r="AT6" s="11" t="str">
        <f t="shared" si="25"/>
        <v>T</v>
      </c>
      <c r="AU6" s="11" t="str">
        <f t="shared" si="25"/>
        <v>F</v>
      </c>
      <c r="AV6" s="11" t="str">
        <f t="shared" si="25"/>
        <v>S</v>
      </c>
      <c r="AW6" s="11" t="str">
        <f t="shared" si="25"/>
        <v>S</v>
      </c>
      <c r="AX6" s="11" t="str">
        <f t="shared" si="25"/>
        <v>M</v>
      </c>
      <c r="AY6" s="11" t="str">
        <f t="shared" si="25"/>
        <v>T</v>
      </c>
      <c r="AZ6" s="11" t="str">
        <f t="shared" si="25"/>
        <v>W</v>
      </c>
      <c r="BA6" s="11" t="str">
        <f t="shared" si="25"/>
        <v>T</v>
      </c>
      <c r="BB6" s="11" t="str">
        <f t="shared" si="25"/>
        <v>F</v>
      </c>
      <c r="BC6" s="11" t="str">
        <f t="shared" si="25"/>
        <v>S</v>
      </c>
      <c r="BD6" s="11" t="str">
        <f t="shared" si="25"/>
        <v>S</v>
      </c>
      <c r="BE6" s="11" t="str">
        <f t="shared" si="25"/>
        <v>M</v>
      </c>
      <c r="BF6" s="11" t="str">
        <f t="shared" si="25"/>
        <v>T</v>
      </c>
      <c r="BG6" s="11" t="str">
        <f t="shared" si="25"/>
        <v>W</v>
      </c>
      <c r="BH6" s="11" t="str">
        <f t="shared" si="25"/>
        <v>T</v>
      </c>
      <c r="BI6" s="11" t="str">
        <f t="shared" si="25"/>
        <v>F</v>
      </c>
      <c r="BJ6" s="11" t="str">
        <f t="shared" si="25"/>
        <v>S</v>
      </c>
      <c r="BK6" s="11" t="str">
        <f t="shared" si="25"/>
        <v>S</v>
      </c>
      <c r="BL6" s="11" t="str">
        <f t="shared" ref="BL6:BY6" si="26">LEFT(TEXT(BL5,"ddd"),1)</f>
        <v>M</v>
      </c>
      <c r="BM6" s="11" t="str">
        <f t="shared" si="26"/>
        <v>T</v>
      </c>
      <c r="BN6" s="11" t="str">
        <f t="shared" si="26"/>
        <v>W</v>
      </c>
      <c r="BO6" s="11" t="str">
        <f t="shared" si="26"/>
        <v>T</v>
      </c>
      <c r="BP6" s="11" t="str">
        <f t="shared" si="26"/>
        <v>F</v>
      </c>
      <c r="BQ6" s="11" t="str">
        <f t="shared" si="26"/>
        <v>S</v>
      </c>
      <c r="BR6" s="11" t="str">
        <f t="shared" si="26"/>
        <v>S</v>
      </c>
      <c r="BS6" s="11" t="str">
        <f t="shared" si="26"/>
        <v>M</v>
      </c>
      <c r="BT6" s="11" t="str">
        <f t="shared" si="26"/>
        <v>T</v>
      </c>
      <c r="BU6" s="11" t="str">
        <f t="shared" si="26"/>
        <v>W</v>
      </c>
      <c r="BV6" s="11" t="str">
        <f t="shared" si="26"/>
        <v>T</v>
      </c>
      <c r="BW6" s="11" t="str">
        <f t="shared" si="26"/>
        <v>F</v>
      </c>
      <c r="BX6" s="11" t="str">
        <f t="shared" si="26"/>
        <v>S</v>
      </c>
      <c r="BY6" s="11" t="str">
        <f t="shared" si="26"/>
        <v>S</v>
      </c>
      <c r="BZ6" s="11" t="str">
        <f t="shared" ref="BZ6:CM6" si="27">LEFT(TEXT(BZ5,"ddd"),1)</f>
        <v>M</v>
      </c>
      <c r="CA6" s="11" t="str">
        <f t="shared" si="27"/>
        <v>T</v>
      </c>
      <c r="CB6" s="11" t="str">
        <f t="shared" si="27"/>
        <v>W</v>
      </c>
      <c r="CC6" s="11" t="str">
        <f t="shared" si="27"/>
        <v>T</v>
      </c>
      <c r="CD6" s="11" t="str">
        <f t="shared" si="27"/>
        <v>F</v>
      </c>
      <c r="CE6" s="11" t="str">
        <f t="shared" si="27"/>
        <v>S</v>
      </c>
      <c r="CF6" s="11" t="str">
        <f t="shared" si="27"/>
        <v>S</v>
      </c>
      <c r="CG6" s="11" t="str">
        <f t="shared" si="27"/>
        <v>M</v>
      </c>
      <c r="CH6" s="11" t="str">
        <f t="shared" si="27"/>
        <v>T</v>
      </c>
      <c r="CI6" s="11" t="str">
        <f t="shared" si="27"/>
        <v>W</v>
      </c>
      <c r="CJ6" s="11" t="str">
        <f t="shared" si="27"/>
        <v>T</v>
      </c>
      <c r="CK6" s="11" t="str">
        <f t="shared" si="27"/>
        <v>F</v>
      </c>
      <c r="CL6" s="11" t="str">
        <f t="shared" si="27"/>
        <v>S</v>
      </c>
      <c r="CM6" s="11" t="str">
        <f t="shared" si="27"/>
        <v>S</v>
      </c>
    </row>
    <row r="7" spans="1:91" ht="30" hidden="1" customHeight="1" thickBot="1" x14ac:dyDescent="0.3">
      <c r="A7" s="49" t="s">
        <v>24</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row>
    <row r="8" spans="1:91" s="2" customFormat="1" ht="30" customHeight="1" thickBot="1" x14ac:dyDescent="0.3">
      <c r="A8" s="50" t="s">
        <v>30</v>
      </c>
      <c r="B8" s="14" t="s">
        <v>34</v>
      </c>
      <c r="C8" s="15"/>
      <c r="D8" s="16"/>
      <c r="E8" s="17"/>
      <c r="F8" s="13"/>
      <c r="G8" s="13" t="str">
        <f t="shared" ref="G8:G25" si="28">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row>
    <row r="9" spans="1:91" s="2" customFormat="1" ht="30" customHeight="1" thickBot="1" x14ac:dyDescent="0.3">
      <c r="A9" s="50" t="s">
        <v>31</v>
      </c>
      <c r="B9" s="65" t="s">
        <v>38</v>
      </c>
      <c r="C9" s="18">
        <v>1</v>
      </c>
      <c r="D9" s="55">
        <f>Project_Start</f>
        <v>43368</v>
      </c>
      <c r="E9" s="55">
        <f>D9+14</f>
        <v>43382</v>
      </c>
      <c r="F9" s="13"/>
      <c r="G9" s="13">
        <f t="shared" si="28"/>
        <v>15</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row>
    <row r="10" spans="1:91" s="2" customFormat="1" ht="30" customHeight="1" thickBot="1" x14ac:dyDescent="0.3">
      <c r="A10" s="50" t="s">
        <v>32</v>
      </c>
      <c r="B10" s="65" t="s">
        <v>39</v>
      </c>
      <c r="C10" s="18">
        <v>1</v>
      </c>
      <c r="D10" s="55">
        <f>Project_Start</f>
        <v>43368</v>
      </c>
      <c r="E10" s="55">
        <f>D10+14</f>
        <v>43382</v>
      </c>
      <c r="F10" s="13"/>
      <c r="G10" s="13">
        <f t="shared" si="28"/>
        <v>15</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row>
    <row r="11" spans="1:91" s="2" customFormat="1" ht="30" customHeight="1" thickBot="1" x14ac:dyDescent="0.3">
      <c r="A11" s="49"/>
      <c r="B11" s="65" t="s">
        <v>40</v>
      </c>
      <c r="C11" s="18">
        <v>1</v>
      </c>
      <c r="D11" s="55">
        <f>Project_Start</f>
        <v>43368</v>
      </c>
      <c r="E11" s="55">
        <f>D11+14</f>
        <v>43382</v>
      </c>
      <c r="F11" s="13"/>
      <c r="G11" s="13">
        <f t="shared" si="28"/>
        <v>15</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row>
    <row r="12" spans="1:91" s="2" customFormat="1" ht="30" customHeight="1" thickBot="1" x14ac:dyDescent="0.3">
      <c r="A12" s="50" t="s">
        <v>33</v>
      </c>
      <c r="B12" s="19" t="s">
        <v>35</v>
      </c>
      <c r="C12" s="20"/>
      <c r="D12" s="21"/>
      <c r="E12" s="22"/>
      <c r="F12" s="13"/>
      <c r="G12" s="13" t="str">
        <f t="shared" si="28"/>
        <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row>
    <row r="13" spans="1:91" s="2" customFormat="1" ht="30" customHeight="1" thickBot="1" x14ac:dyDescent="0.3">
      <c r="A13" s="50"/>
      <c r="B13" s="66" t="s">
        <v>41</v>
      </c>
      <c r="C13" s="23">
        <v>1</v>
      </c>
      <c r="D13" s="56">
        <f>E11+1</f>
        <v>43383</v>
      </c>
      <c r="E13" s="56">
        <f>D13+7</f>
        <v>43390</v>
      </c>
      <c r="F13" s="13"/>
      <c r="G13" s="13">
        <f t="shared" si="28"/>
        <v>8</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row>
    <row r="14" spans="1:91" s="2" customFormat="1" ht="30" customHeight="1" thickBot="1" x14ac:dyDescent="0.3">
      <c r="A14" s="49"/>
      <c r="B14" s="66" t="s">
        <v>43</v>
      </c>
      <c r="C14" s="23">
        <v>0.7</v>
      </c>
      <c r="D14" s="56">
        <f>E11+1</f>
        <v>43383</v>
      </c>
      <c r="E14" s="56">
        <f>D14+28</f>
        <v>43411</v>
      </c>
      <c r="F14" s="13"/>
      <c r="G14" s="13">
        <f t="shared" si="28"/>
        <v>29</v>
      </c>
      <c r="H14" s="34"/>
      <c r="I14" s="34"/>
      <c r="J14" s="34"/>
      <c r="K14" s="34"/>
      <c r="L14" s="34"/>
      <c r="M14" s="34"/>
      <c r="N14" s="34"/>
      <c r="O14" s="34"/>
      <c r="P14" s="34"/>
      <c r="Q14" s="34"/>
      <c r="R14" s="34"/>
      <c r="S14" s="34"/>
      <c r="T14" s="35"/>
      <c r="U14" s="35"/>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row>
    <row r="15" spans="1:91" s="2" customFormat="1" ht="30" customHeight="1" thickBot="1" x14ac:dyDescent="0.3">
      <c r="A15" s="49"/>
      <c r="B15" s="66" t="s">
        <v>49</v>
      </c>
      <c r="C15" s="23">
        <v>0.9</v>
      </c>
      <c r="D15" s="56">
        <f>D14</f>
        <v>43383</v>
      </c>
      <c r="E15" s="56">
        <f>D15+21</f>
        <v>43404</v>
      </c>
      <c r="F15" s="13"/>
      <c r="G15" s="13">
        <f t="shared" si="28"/>
        <v>22</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row>
    <row r="16" spans="1:91" s="2" customFormat="1" ht="30" customHeight="1" thickBot="1" x14ac:dyDescent="0.3">
      <c r="A16" s="49"/>
      <c r="B16" s="66" t="s">
        <v>44</v>
      </c>
      <c r="C16" s="23">
        <v>0.25</v>
      </c>
      <c r="D16" s="56">
        <f>E15-7</f>
        <v>43397</v>
      </c>
      <c r="E16" s="56">
        <f>D16+14</f>
        <v>43411</v>
      </c>
      <c r="F16" s="13"/>
      <c r="G16" s="13">
        <f t="shared" si="28"/>
        <v>15</v>
      </c>
      <c r="H16" s="34"/>
      <c r="I16" s="34"/>
      <c r="J16" s="34"/>
      <c r="K16" s="34"/>
      <c r="L16" s="34"/>
      <c r="M16" s="34"/>
      <c r="N16" s="34"/>
      <c r="O16" s="34"/>
      <c r="P16" s="34"/>
      <c r="Q16" s="34"/>
      <c r="R16" s="34"/>
      <c r="S16" s="34"/>
      <c r="T16" s="34"/>
      <c r="U16" s="34"/>
      <c r="V16" s="34"/>
      <c r="W16" s="34"/>
      <c r="X16" s="35"/>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row>
    <row r="17" spans="1:91" s="2" customFormat="1" ht="30" customHeight="1" thickBot="1" x14ac:dyDescent="0.3">
      <c r="A17" s="49" t="s">
        <v>23</v>
      </c>
      <c r="B17" s="24" t="s">
        <v>36</v>
      </c>
      <c r="C17" s="25"/>
      <c r="D17" s="26"/>
      <c r="E17" s="27"/>
      <c r="F17" s="13"/>
      <c r="G17" s="13" t="str">
        <f t="shared" si="28"/>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row>
    <row r="18" spans="1:91" s="2" customFormat="1" ht="30" customHeight="1" thickBot="1" x14ac:dyDescent="0.3">
      <c r="A18" s="49"/>
      <c r="B18" s="67" t="s">
        <v>42</v>
      </c>
      <c r="C18" s="28">
        <v>0</v>
      </c>
      <c r="D18" s="57">
        <f>E16+1</f>
        <v>43412</v>
      </c>
      <c r="E18" s="57">
        <f>D18+3</f>
        <v>43415</v>
      </c>
      <c r="F18" s="13"/>
      <c r="G18" s="13">
        <f t="shared" si="28"/>
        <v>4</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row>
    <row r="19" spans="1:91" s="2" customFormat="1" ht="30" customHeight="1" thickBot="1" x14ac:dyDescent="0.3">
      <c r="A19" s="49"/>
      <c r="B19" s="67" t="s">
        <v>43</v>
      </c>
      <c r="C19" s="28">
        <v>0</v>
      </c>
      <c r="D19" s="57">
        <f>E16+1</f>
        <v>43412</v>
      </c>
      <c r="E19" s="57">
        <f>D19+10</f>
        <v>43422</v>
      </c>
      <c r="F19" s="13"/>
      <c r="G19" s="13">
        <f t="shared" si="28"/>
        <v>11</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row>
    <row r="20" spans="1:91" s="2" customFormat="1" ht="30" customHeight="1" thickBot="1" x14ac:dyDescent="0.3">
      <c r="A20" s="49"/>
      <c r="B20" s="67" t="s">
        <v>45</v>
      </c>
      <c r="C20" s="28">
        <v>0</v>
      </c>
      <c r="D20" s="57">
        <f>E16+1</f>
        <v>43412</v>
      </c>
      <c r="E20" s="57">
        <f>D20+10</f>
        <v>43422</v>
      </c>
      <c r="F20" s="13"/>
      <c r="G20" s="13">
        <f t="shared" si="28"/>
        <v>11</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row>
    <row r="21" spans="1:91" s="2" customFormat="1" ht="30" customHeight="1" thickBot="1" x14ac:dyDescent="0.3">
      <c r="A21" s="49" t="s">
        <v>23</v>
      </c>
      <c r="B21" s="29" t="s">
        <v>37</v>
      </c>
      <c r="C21" s="30"/>
      <c r="D21" s="31"/>
      <c r="E21" s="32"/>
      <c r="F21" s="13"/>
      <c r="G21" s="13" t="str">
        <f t="shared" si="28"/>
        <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row>
    <row r="22" spans="1:91" s="2" customFormat="1" ht="30" customHeight="1" thickBot="1" x14ac:dyDescent="0.3">
      <c r="A22" s="49"/>
      <c r="B22" s="68" t="s">
        <v>48</v>
      </c>
      <c r="C22" s="33">
        <v>0</v>
      </c>
      <c r="D22" s="58">
        <f>E20+1</f>
        <v>43423</v>
      </c>
      <c r="E22" s="58">
        <f>D22+2</f>
        <v>43425</v>
      </c>
      <c r="F22" s="13"/>
      <c r="G22" s="13">
        <f t="shared" si="28"/>
        <v>3</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row>
    <row r="23" spans="1:91" s="2" customFormat="1" ht="30" customHeight="1" thickBot="1" x14ac:dyDescent="0.3">
      <c r="A23" s="49"/>
      <c r="B23" s="68" t="s">
        <v>50</v>
      </c>
      <c r="C23" s="33">
        <v>0</v>
      </c>
      <c r="D23" s="58">
        <f>E20+1</f>
        <v>43423</v>
      </c>
      <c r="E23" s="58">
        <f>D23+7</f>
        <v>43430</v>
      </c>
      <c r="F23" s="13"/>
      <c r="G23" s="13">
        <f t="shared" si="28"/>
        <v>8</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row>
    <row r="24" spans="1:91" s="2" customFormat="1" ht="30" customHeight="1" thickBot="1" x14ac:dyDescent="0.3">
      <c r="A24" s="49"/>
      <c r="B24" s="68" t="s">
        <v>47</v>
      </c>
      <c r="C24" s="33">
        <v>0</v>
      </c>
      <c r="D24" s="58">
        <f>E22+1</f>
        <v>43426</v>
      </c>
      <c r="E24" s="58">
        <f>D24+14</f>
        <v>43440</v>
      </c>
      <c r="F24" s="13"/>
      <c r="G24" s="13">
        <f t="shared" si="28"/>
        <v>15</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row>
    <row r="25" spans="1:91" s="2" customFormat="1" ht="30" customHeight="1" thickBot="1" x14ac:dyDescent="0.3">
      <c r="A25" s="49"/>
      <c r="B25" s="68" t="s">
        <v>46</v>
      </c>
      <c r="C25" s="33">
        <v>0</v>
      </c>
      <c r="D25" s="58">
        <f>E20+1</f>
        <v>43423</v>
      </c>
      <c r="E25" s="58">
        <f>D25+14</f>
        <v>43437</v>
      </c>
      <c r="F25" s="13"/>
      <c r="G25" s="13">
        <f t="shared" si="28"/>
        <v>15</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row>
  </sheetData>
  <mergeCells count="14">
    <mergeCell ref="BL4:BR4"/>
    <mergeCell ref="BS4:BY4"/>
    <mergeCell ref="BZ4:CF4"/>
    <mergeCell ref="CG4:CM4"/>
    <mergeCell ref="B5:F5"/>
    <mergeCell ref="AJ4:AP4"/>
    <mergeCell ref="AQ4:AW4"/>
    <mergeCell ref="AX4:BD4"/>
    <mergeCell ref="BE4:BK4"/>
    <mergeCell ref="D3:E3"/>
    <mergeCell ref="H4:N4"/>
    <mergeCell ref="O4:U4"/>
    <mergeCell ref="V4:AB4"/>
    <mergeCell ref="AC4:AI4"/>
  </mergeCells>
  <conditionalFormatting sqref="C7:C23">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CM24">
    <cfRule type="expression" dxfId="5" priority="38">
      <formula>AND(TODAY()&gt;=H$5,TODAY()&lt;I$5)</formula>
    </cfRule>
  </conditionalFormatting>
  <conditionalFormatting sqref="H7:CM24">
    <cfRule type="expression" dxfId="4" priority="32">
      <formula>AND(task_start&lt;=H$5,ROUNDDOWN((task_end-task_start+1)*task_progress,0)+task_start-1&gt;=H$5)</formula>
    </cfRule>
    <cfRule type="expression" dxfId="3" priority="33" stopIfTrue="1">
      <formula>AND(task_end&gt;=H$5,task_start&lt;I$5)</formula>
    </cfRule>
  </conditionalFormatting>
  <conditionalFormatting sqref="C25">
    <cfRule type="dataBar" priority="2">
      <dataBar>
        <cfvo type="num" val="0"/>
        <cfvo type="num" val="1"/>
        <color theme="0" tint="-0.249977111117893"/>
      </dataBar>
      <extLst>
        <ext xmlns:x14="http://schemas.microsoft.com/office/spreadsheetml/2009/9/main" uri="{B025F937-C7B1-47D3-B67F-A62EFF666E3E}">
          <x14:id>{89691C80-15EF-4EED-90DE-5A9A97816640}</x14:id>
        </ext>
      </extLst>
    </cfRule>
  </conditionalFormatting>
  <conditionalFormatting sqref="H25:CM25">
    <cfRule type="expression" dxfId="2" priority="5">
      <formula>AND(TODAY()&gt;=H$5,TODAY()&lt;I$5)</formula>
    </cfRule>
  </conditionalFormatting>
  <conditionalFormatting sqref="H25:CM25">
    <cfRule type="expression" dxfId="1" priority="3">
      <formula>AND(task_start&lt;=H$5,ROUNDDOWN((task_end-task_start+1)*task_progress,0)+task_start-1&gt;=H$5)</formula>
    </cfRule>
    <cfRule type="expression" dxfId="0" priority="4" stopIfTrue="1">
      <formula>AND(task_end&gt;=H$5,task_start&lt;I$5)</formula>
    </cfRule>
  </conditionalFormatting>
  <conditionalFormatting sqref="C24">
    <cfRule type="dataBar" priority="1">
      <dataBar>
        <cfvo type="num" val="0"/>
        <cfvo type="num" val="1"/>
        <color theme="0" tint="-0.249977111117893"/>
      </dataBar>
      <extLst>
        <ext xmlns:x14="http://schemas.microsoft.com/office/spreadsheetml/2009/9/main" uri="{B025F937-C7B1-47D3-B67F-A62EFF666E3E}">
          <x14:id>{77D5CB30-265F-41E4-8A92-21756425F753}</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C7:C23</xm:sqref>
        </x14:conditionalFormatting>
        <x14:conditionalFormatting xmlns:xm="http://schemas.microsoft.com/office/excel/2006/main">
          <x14:cfRule type="dataBar" id="{89691C80-15EF-4EED-90DE-5A9A97816640}">
            <x14:dataBar minLength="0" maxLength="100" gradient="0">
              <x14:cfvo type="num">
                <xm:f>0</xm:f>
              </x14:cfvo>
              <x14:cfvo type="num">
                <xm:f>1</xm:f>
              </x14:cfvo>
              <x14:negativeFillColor rgb="FFFF0000"/>
              <x14:axisColor rgb="FF000000"/>
            </x14:dataBar>
          </x14:cfRule>
          <xm:sqref>C25</xm:sqref>
        </x14:conditionalFormatting>
        <x14:conditionalFormatting xmlns:xm="http://schemas.microsoft.com/office/excel/2006/main">
          <x14:cfRule type="dataBar" id="{77D5CB30-265F-41E4-8A92-21756425F753}">
            <x14:dataBar minLength="0" maxLength="100" gradient="0">
              <x14:cfvo type="num">
                <xm:f>0</xm:f>
              </x14:cfvo>
              <x14:cfvo type="num">
                <xm:f>1</xm:f>
              </x14:cfvo>
              <x14:negativeFillColor rgb="FFFF0000"/>
              <x14:axisColor rgb="FF000000"/>
            </x14:dataBar>
          </x14:cfRule>
          <xm:sqref>C24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2" customWidth="1"/>
    <col min="2" max="16384" width="9.140625" style="38"/>
  </cols>
  <sheetData>
    <row r="1" spans="1:2" ht="46.5" customHeight="1" x14ac:dyDescent="0.2">
      <c r="A1" s="37"/>
    </row>
    <row r="2" spans="1:2" s="40" customFormat="1" ht="15.75" x14ac:dyDescent="0.25">
      <c r="A2" s="39" t="s">
        <v>8</v>
      </c>
      <c r="B2" s="39"/>
    </row>
    <row r="3" spans="1:2" s="45" customFormat="1" ht="27" customHeight="1" x14ac:dyDescent="0.25">
      <c r="A3" s="46" t="s">
        <v>13</v>
      </c>
      <c r="B3" s="46"/>
    </row>
    <row r="4" spans="1:2" s="41" customFormat="1" ht="26.25" x14ac:dyDescent="0.4">
      <c r="A4" s="43" t="s">
        <v>7</v>
      </c>
    </row>
    <row r="5" spans="1:2" ht="74.099999999999994" customHeight="1" x14ac:dyDescent="0.2">
      <c r="A5" s="44" t="s">
        <v>16</v>
      </c>
    </row>
    <row r="6" spans="1:2" ht="26.25" customHeight="1" x14ac:dyDescent="0.2">
      <c r="A6" s="43" t="s">
        <v>21</v>
      </c>
    </row>
    <row r="7" spans="1:2" s="42" customFormat="1" ht="204.95" customHeight="1" x14ac:dyDescent="0.25">
      <c r="A7" s="48" t="s">
        <v>20</v>
      </c>
    </row>
    <row r="8" spans="1:2" s="41" customFormat="1" ht="26.25" x14ac:dyDescent="0.4">
      <c r="A8" s="43" t="s">
        <v>9</v>
      </c>
    </row>
    <row r="9" spans="1:2" ht="60" x14ac:dyDescent="0.2">
      <c r="A9" s="44" t="s">
        <v>17</v>
      </c>
    </row>
    <row r="10" spans="1:2" s="42" customFormat="1" ht="27.95" customHeight="1" x14ac:dyDescent="0.25">
      <c r="A10" s="47" t="s">
        <v>15</v>
      </c>
    </row>
    <row r="11" spans="1:2" s="41" customFormat="1" ht="26.25" x14ac:dyDescent="0.4">
      <c r="A11" s="43" t="s">
        <v>6</v>
      </c>
    </row>
    <row r="12" spans="1:2" ht="30" x14ac:dyDescent="0.2">
      <c r="A12" s="44" t="s">
        <v>14</v>
      </c>
    </row>
    <row r="13" spans="1:2" s="42" customFormat="1" ht="27.95" customHeight="1" x14ac:dyDescent="0.25">
      <c r="A13" s="47" t="s">
        <v>1</v>
      </c>
    </row>
    <row r="14" spans="1:2" s="41" customFormat="1" ht="26.25" x14ac:dyDescent="0.4">
      <c r="A14" s="43" t="s">
        <v>10</v>
      </c>
    </row>
    <row r="15" spans="1:2" ht="75" customHeight="1" x14ac:dyDescent="0.2">
      <c r="A15" s="44" t="s">
        <v>11</v>
      </c>
    </row>
    <row r="16" spans="1:2" ht="75" x14ac:dyDescent="0.2">
      <c r="A16" s="44"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charlie freestone</dc:creator>
  <dc:description/>
  <cp:lastModifiedBy>charlie freestone</cp:lastModifiedBy>
  <dcterms:created xsi:type="dcterms:W3CDTF">2018-05-23T01:25:53Z</dcterms:created>
  <dcterms:modified xsi:type="dcterms:W3CDTF">2018-10-29T23:03:58Z</dcterms:modified>
</cp:coreProperties>
</file>