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tube content\Hitung PLTS\"/>
    </mc:Choice>
  </mc:AlternateContent>
  <xr:revisionPtr revIDLastSave="0" documentId="13_ncr:1_{DB3C985A-27D9-4FDF-9ED4-1381B0DA8916}" xr6:coauthVersionLast="47" xr6:coauthVersionMax="47" xr10:uidLastSave="{00000000-0000-0000-0000-000000000000}"/>
  <bookViews>
    <workbookView xWindow="-120" yWindow="-120" windowWidth="20730" windowHeight="11760" xr2:uid="{3369EB2B-695A-44DC-A533-636EBDA49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" l="1"/>
  <c r="M33" i="1"/>
  <c r="M28" i="1"/>
  <c r="E51" i="1"/>
  <c r="E60" i="1"/>
  <c r="E65" i="1"/>
  <c r="E56" i="1"/>
  <c r="D61" i="1"/>
  <c r="N38" i="1"/>
  <c r="K38" i="1"/>
  <c r="N33" i="1"/>
  <c r="D52" i="1"/>
  <c r="K33" i="1" s="1"/>
  <c r="E42" i="1"/>
  <c r="E34" i="1"/>
  <c r="E40" i="1"/>
  <c r="E41" i="1"/>
  <c r="E32" i="1"/>
  <c r="E33" i="1"/>
  <c r="J28" i="1"/>
  <c r="J16" i="1"/>
  <c r="N16" i="1"/>
  <c r="N28" i="1"/>
  <c r="K16" i="1"/>
  <c r="K28" i="1"/>
  <c r="D17" i="1"/>
  <c r="F6" i="1"/>
  <c r="F7" i="1"/>
  <c r="F8" i="1"/>
  <c r="F9" i="1"/>
  <c r="F10" i="1"/>
  <c r="F11" i="1"/>
  <c r="F12" i="1"/>
  <c r="F13" i="1"/>
  <c r="F14" i="1"/>
  <c r="F15" i="1"/>
  <c r="F16" i="1"/>
  <c r="F5" i="1"/>
  <c r="L28" i="1" l="1"/>
  <c r="L16" i="1"/>
  <c r="O16" i="1" s="1"/>
  <c r="F17" i="1"/>
  <c r="K23" i="1" l="1"/>
  <c r="K22" i="1"/>
  <c r="L22" i="1" s="1"/>
  <c r="M22" i="1" s="1"/>
  <c r="J33" i="1" s="1"/>
  <c r="L33" i="1" l="1"/>
  <c r="O33" i="1" s="1"/>
  <c r="P33" i="1" s="1"/>
  <c r="D56" i="1" s="1"/>
  <c r="L23" i="1"/>
  <c r="D39" i="1"/>
  <c r="D31" i="1"/>
  <c r="D32" i="1"/>
  <c r="D51" i="1" s="1"/>
  <c r="D53" i="1" s="1"/>
  <c r="O28" i="1"/>
  <c r="M23" i="1" l="1"/>
  <c r="D40" i="1"/>
  <c r="D60" i="1" s="1"/>
  <c r="D33" i="1"/>
  <c r="D34" i="1" s="1"/>
  <c r="D41" i="1"/>
  <c r="P28" i="1"/>
  <c r="D42" i="1" s="1"/>
  <c r="D62" i="1" l="1"/>
  <c r="J38" i="1"/>
  <c r="L38" i="1" l="1"/>
  <c r="O38" i="1" s="1"/>
  <c r="P38" i="1" s="1"/>
  <c r="D65" i="1" s="1"/>
</calcChain>
</file>

<file path=xl/sharedStrings.xml><?xml version="1.0" encoding="utf-8"?>
<sst xmlns="http://schemas.openxmlformats.org/spreadsheetml/2006/main" count="139" uniqueCount="94">
  <si>
    <t>Ruangan</t>
  </si>
  <si>
    <t>No</t>
  </si>
  <si>
    <t>Total Nyala (jam)</t>
  </si>
  <si>
    <t>Watt Hours</t>
  </si>
  <si>
    <t>Lampu Teras</t>
  </si>
  <si>
    <t>Lampu Ruang Tamu</t>
  </si>
  <si>
    <t>Lampu Ruang Keluarga</t>
  </si>
  <si>
    <t>Daya (watt)</t>
  </si>
  <si>
    <t>Lampu kamar tidur 1</t>
  </si>
  <si>
    <t>Lampu kamar tidur 2</t>
  </si>
  <si>
    <t>lampu halaman belakang</t>
  </si>
  <si>
    <t>lampu garasi</t>
  </si>
  <si>
    <t>TV</t>
  </si>
  <si>
    <t>kulkas</t>
  </si>
  <si>
    <t>Spare</t>
  </si>
  <si>
    <t>Lampu jeding</t>
  </si>
  <si>
    <t>Lampu dapur</t>
  </si>
  <si>
    <t>Total</t>
  </si>
  <si>
    <t>Spesifikasi SCC</t>
  </si>
  <si>
    <t>PWM</t>
  </si>
  <si>
    <t>Jenis SCC</t>
  </si>
  <si>
    <t>Efisiensi (%)</t>
  </si>
  <si>
    <t>Kebutuhan Daya</t>
  </si>
  <si>
    <t>MPPT</t>
  </si>
  <si>
    <t xml:space="preserve"> (berkisar 60 %- 70 %)</t>
  </si>
  <si>
    <t xml:space="preserve"> (berikisar 90 %- 96%)</t>
  </si>
  <si>
    <t>Spesifikasi Inverter</t>
  </si>
  <si>
    <t>Jenis Inverter</t>
  </si>
  <si>
    <t>PSW</t>
  </si>
  <si>
    <t>MSW</t>
  </si>
  <si>
    <t xml:space="preserve"> Pure Sine Wave Inverter berkisar 90 %- 95 %</t>
  </si>
  <si>
    <t xml:space="preserve"> Modified Sine Wave Inverter berikisar 75 %- 85%</t>
  </si>
  <si>
    <t>Keterangan</t>
  </si>
  <si>
    <t>maka kebutuhan jumlah aki adalah :</t>
  </si>
  <si>
    <t>Total kebutuhan Daya kerugian SCC</t>
  </si>
  <si>
    <t>Total kebutuhan Daya inverter</t>
  </si>
  <si>
    <t>Jam Matahari</t>
  </si>
  <si>
    <t>Daya Panel</t>
  </si>
  <si>
    <t>Jumlah PANEL</t>
  </si>
  <si>
    <t>PEMBULATAN</t>
  </si>
  <si>
    <t xml:space="preserve">Kebutuhan Jumlah AKI </t>
  </si>
  <si>
    <t>Volt AKI</t>
  </si>
  <si>
    <t>Ah Batteray</t>
  </si>
  <si>
    <t>Total AKI</t>
  </si>
  <si>
    <t>Jumlah Batteray</t>
  </si>
  <si>
    <t>Jumlah Panel</t>
  </si>
  <si>
    <t>Daya Batteray</t>
  </si>
  <si>
    <t>Sistem SCC</t>
  </si>
  <si>
    <t>Sistem Inverter</t>
  </si>
  <si>
    <t>Nilai</t>
  </si>
  <si>
    <t>Deskripsi</t>
  </si>
  <si>
    <t>Kapasitas Batteray</t>
  </si>
  <si>
    <t>Wp PANEL</t>
  </si>
  <si>
    <t>tulis MPPT atau PWM</t>
  </si>
  <si>
    <t>tulis PSW atau MSW</t>
  </si>
  <si>
    <t>Total Daya Jam</t>
  </si>
  <si>
    <t>Hasil pembulatan Batteray</t>
  </si>
  <si>
    <t>VRLA</t>
  </si>
  <si>
    <t>Jenis Batteray</t>
  </si>
  <si>
    <t>No.</t>
  </si>
  <si>
    <t>Daya Jam Aki  (Watthours)</t>
  </si>
  <si>
    <t>Jumlah aki</t>
  </si>
  <si>
    <t>LifePo4</t>
  </si>
  <si>
    <t xml:space="preserve">dengan demikian maka jumlah aki dikalikan 2 untuk VRLA dan kalikan 1,2 untuk LifePo4 </t>
  </si>
  <si>
    <t>Jumlah Aki (pembulatan)</t>
  </si>
  <si>
    <t>masukkan WP Panel yang di inginkan</t>
  </si>
  <si>
    <t>masukkan nilai Ah batteray yang akan digunakan</t>
  </si>
  <si>
    <t>total  Daya jam (WattHours) yang dibutuhkan</t>
  </si>
  <si>
    <t>Hasil perhitungan kebutuhan Batteray dan Panel berdasarkan kebutuhan daya pemakaian Beban</t>
  </si>
  <si>
    <t>WP</t>
  </si>
  <si>
    <t>Ah</t>
  </si>
  <si>
    <t>Hasil pembulatan Panel</t>
  </si>
  <si>
    <t>WARNA MERAH JANGAN DIUBAH AGAR TIDAK MEMPENGARUHI RUMUS DAN HASIL HITUNGAN</t>
  </si>
  <si>
    <t>Silahkan rubah nilai Berikut sesuai kebutuhan Anda</t>
  </si>
  <si>
    <t>Wp</t>
  </si>
  <si>
    <t xml:space="preserve">Hasil hitungan diatas sudah cukup mewakili kebutuhan daya anda namun jika anda ingin melakukan </t>
  </si>
  <si>
    <t xml:space="preserve">pemaksimalan daya (full Power), maka kebutuhan daya dapat dihitung dari hasil pembulatan batteray yang digunakan </t>
  </si>
  <si>
    <t>yaitu sebagai berikut:</t>
  </si>
  <si>
    <t>SCC</t>
  </si>
  <si>
    <t>daya jam (Wh) batteray</t>
  </si>
  <si>
    <t>Hasil akhir perhitungan Batteray</t>
  </si>
  <si>
    <t>Menggunakan VRLA</t>
  </si>
  <si>
    <t>Kebutuhan Jumlah PANEL dari kebutuhan Daya</t>
  </si>
  <si>
    <t>Kebutuhan Jumlah PANEL dari kebutuhan Daya batteray VRLA</t>
  </si>
  <si>
    <t>Hasil:</t>
  </si>
  <si>
    <t>Total jumlah panel</t>
  </si>
  <si>
    <t>Menggunakan LifePo4</t>
  </si>
  <si>
    <t xml:space="preserve">Daya </t>
  </si>
  <si>
    <t>Jam penyinaran Matahari</t>
  </si>
  <si>
    <r>
      <t xml:space="preserve">Menggunakan Batteray </t>
    </r>
    <r>
      <rPr>
        <b/>
        <sz val="14"/>
        <color rgb="FFFF0000"/>
        <rFont val="Calibri"/>
        <family val="2"/>
        <scheme val="minor"/>
      </rPr>
      <t>VRLA</t>
    </r>
    <r>
      <rPr>
        <b/>
        <sz val="14"/>
        <color rgb="FF002060"/>
        <rFont val="Calibri"/>
        <family val="2"/>
        <scheme val="minor"/>
      </rPr>
      <t xml:space="preserve"> (DoD 50%)</t>
    </r>
  </si>
  <si>
    <r>
      <t>Menggunakan Batteray</t>
    </r>
    <r>
      <rPr>
        <b/>
        <sz val="14"/>
        <color rgb="FFFF0000"/>
        <rFont val="Calibri"/>
        <family val="2"/>
        <scheme val="minor"/>
      </rPr>
      <t xml:space="preserve"> lifePo4</t>
    </r>
    <r>
      <rPr>
        <b/>
        <sz val="14"/>
        <color rgb="FF002060"/>
        <rFont val="Calibri"/>
        <family val="2"/>
        <scheme val="minor"/>
      </rPr>
      <t xml:space="preserve"> (DoD 80%)</t>
    </r>
  </si>
  <si>
    <t>Sekitar 3 - 5 jam (bergantung daerah) rata rata 4</t>
  </si>
  <si>
    <t>JANGAN LUPA UNTUK DUKUNG SAYA DENGAN CARA SHARE dan  SUBSCRIBE CHANNEL ROELTECH ELECTRO</t>
  </si>
  <si>
    <t>Discharge limit Aki (Dod) VRLA = 50% dari kapasitasnya dan 80% untuk Batteray LifePO4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</si>
</sst>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1" xfId="0" applyFont="1" applyBorder="1"/>
    <xf numFmtId="0" fontId="6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/>
    <xf numFmtId="1" fontId="6" fillId="0" borderId="1" xfId="0" applyNumberFormat="1" applyFont="1" applyBorder="1"/>
    <xf numFmtId="0" fontId="4" fillId="0" borderId="1" xfId="0" applyFont="1" applyBorder="1"/>
    <xf numFmtId="0" fontId="0" fillId="0" borderId="4" xfId="0" applyBorder="1"/>
    <xf numFmtId="1" fontId="1" fillId="0" borderId="4" xfId="0" applyNumberFormat="1" applyFont="1" applyBorder="1"/>
    <xf numFmtId="0" fontId="1" fillId="0" borderId="5" xfId="0" applyFont="1" applyBorder="1"/>
    <xf numFmtId="0" fontId="0" fillId="0" borderId="5" xfId="0" applyBorder="1"/>
    <xf numFmtId="164" fontId="1" fillId="0" borderId="5" xfId="0" applyNumberFormat="1" applyFont="1" applyBorder="1"/>
    <xf numFmtId="0" fontId="8" fillId="0" borderId="0" xfId="0" applyFont="1"/>
    <xf numFmtId="0" fontId="8" fillId="0" borderId="1" xfId="0" applyFont="1" applyBorder="1"/>
    <xf numFmtId="164" fontId="8" fillId="0" borderId="1" xfId="0" applyNumberFormat="1" applyFont="1" applyBorder="1"/>
    <xf numFmtId="1" fontId="9" fillId="0" borderId="1" xfId="0" applyNumberFormat="1" applyFont="1" applyBorder="1"/>
    <xf numFmtId="1" fontId="8" fillId="0" borderId="1" xfId="0" applyNumberFormat="1" applyFont="1" applyBorder="1"/>
    <xf numFmtId="0" fontId="10" fillId="0" borderId="9" xfId="0" applyFont="1" applyBorder="1"/>
    <xf numFmtId="0" fontId="10" fillId="0" borderId="6" xfId="0" applyFont="1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5" fillId="0" borderId="0" xfId="0" applyFont="1"/>
    <xf numFmtId="1" fontId="1" fillId="0" borderId="1" xfId="0" applyNumberFormat="1" applyFont="1" applyBorder="1"/>
    <xf numFmtId="0" fontId="1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3" fillId="0" borderId="0" xfId="0" applyFont="1"/>
    <xf numFmtId="0" fontId="14" fillId="0" borderId="1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3A75-0B72-4843-9902-4CC4E562E7D1}">
  <dimension ref="A1:P65"/>
  <sheetViews>
    <sheetView tabSelected="1" zoomScale="85" zoomScaleNormal="85" workbookViewId="0">
      <selection activeCell="D25" sqref="D25"/>
    </sheetView>
  </sheetViews>
  <sheetFormatPr defaultRowHeight="15" x14ac:dyDescent="0.25"/>
  <cols>
    <col min="2" max="2" width="3.5703125" bestFit="1" customWidth="1"/>
    <col min="3" max="3" width="41.85546875" bestFit="1" customWidth="1"/>
    <col min="4" max="4" width="13.140625" bestFit="1" customWidth="1"/>
    <col min="5" max="5" width="33.85546875" bestFit="1" customWidth="1"/>
    <col min="6" max="6" width="24.7109375" customWidth="1"/>
    <col min="7" max="7" width="10.7109375" bestFit="1" customWidth="1"/>
    <col min="8" max="8" width="16.5703125" bestFit="1" customWidth="1"/>
    <col min="9" max="9" width="4.85546875" bestFit="1" customWidth="1"/>
    <col min="10" max="10" width="16.28515625" bestFit="1" customWidth="1"/>
    <col min="11" max="11" width="15.42578125" bestFit="1" customWidth="1"/>
    <col min="12" max="12" width="34.42578125" bestFit="1" customWidth="1"/>
    <col min="13" max="13" width="37.5703125" customWidth="1"/>
    <col min="14" max="14" width="12.42578125" bestFit="1" customWidth="1"/>
    <col min="15" max="16" width="15.28515625" bestFit="1" customWidth="1"/>
  </cols>
  <sheetData>
    <row r="1" spans="1:16" ht="23.25" x14ac:dyDescent="0.35">
      <c r="B1" s="31" t="s">
        <v>72</v>
      </c>
      <c r="C1" s="31"/>
      <c r="D1" s="31"/>
      <c r="E1" s="31"/>
      <c r="F1" s="31"/>
      <c r="G1" s="31"/>
    </row>
    <row r="2" spans="1:16" x14ac:dyDescent="0.25">
      <c r="B2" s="49" t="s">
        <v>92</v>
      </c>
      <c r="C2" s="49"/>
      <c r="D2" s="49"/>
      <c r="E2" s="49"/>
      <c r="F2" s="49"/>
    </row>
    <row r="3" spans="1:16" x14ac:dyDescent="0.25">
      <c r="A3" s="27"/>
      <c r="B3" s="16"/>
      <c r="C3" s="16"/>
      <c r="D3" s="16"/>
      <c r="E3" s="16"/>
      <c r="F3" s="16"/>
      <c r="G3" s="28"/>
      <c r="I3" s="41" t="s">
        <v>18</v>
      </c>
      <c r="J3" s="41"/>
      <c r="K3" s="41"/>
    </row>
    <row r="4" spans="1:16" x14ac:dyDescent="0.25">
      <c r="A4" s="13"/>
      <c r="B4" s="10" t="s">
        <v>1</v>
      </c>
      <c r="C4" s="10" t="s">
        <v>0</v>
      </c>
      <c r="D4" s="10" t="s">
        <v>7</v>
      </c>
      <c r="E4" s="10" t="s">
        <v>2</v>
      </c>
      <c r="F4" s="10" t="s">
        <v>3</v>
      </c>
      <c r="G4" s="29"/>
      <c r="I4" s="10" t="s">
        <v>1</v>
      </c>
      <c r="J4" s="10" t="s">
        <v>20</v>
      </c>
      <c r="K4" s="10" t="s">
        <v>21</v>
      </c>
      <c r="L4" s="50" t="s">
        <v>32</v>
      </c>
      <c r="M4" s="51"/>
    </row>
    <row r="5" spans="1:16" x14ac:dyDescent="0.25">
      <c r="A5" s="13"/>
      <c r="B5" s="7">
        <v>1</v>
      </c>
      <c r="C5" s="7" t="s">
        <v>4</v>
      </c>
      <c r="D5" s="9">
        <v>15</v>
      </c>
      <c r="E5" s="9">
        <v>11</v>
      </c>
      <c r="F5" s="5">
        <f>D5*E5</f>
        <v>165</v>
      </c>
      <c r="G5" s="29"/>
      <c r="I5" s="7">
        <v>1</v>
      </c>
      <c r="J5" s="7" t="s">
        <v>19</v>
      </c>
      <c r="K5" s="12">
        <v>60</v>
      </c>
      <c r="L5" s="52" t="s">
        <v>24</v>
      </c>
      <c r="M5" s="53"/>
    </row>
    <row r="6" spans="1:16" x14ac:dyDescent="0.25">
      <c r="A6" s="13"/>
      <c r="B6" s="7">
        <v>2</v>
      </c>
      <c r="C6" s="7" t="s">
        <v>5</v>
      </c>
      <c r="D6" s="9">
        <v>10</v>
      </c>
      <c r="E6" s="9">
        <v>4</v>
      </c>
      <c r="F6" s="5">
        <f t="shared" ref="F6:F16" si="0">D6*E6</f>
        <v>40</v>
      </c>
      <c r="G6" s="29"/>
      <c r="I6" s="7">
        <v>2</v>
      </c>
      <c r="J6" s="7" t="s">
        <v>23</v>
      </c>
      <c r="K6" s="12">
        <v>90</v>
      </c>
      <c r="L6" s="54" t="s">
        <v>25</v>
      </c>
      <c r="M6" s="55"/>
    </row>
    <row r="7" spans="1:16" x14ac:dyDescent="0.25">
      <c r="A7" s="13"/>
      <c r="B7" s="7">
        <v>3</v>
      </c>
      <c r="C7" s="7" t="s">
        <v>6</v>
      </c>
      <c r="D7" s="9">
        <v>7</v>
      </c>
      <c r="E7" s="9">
        <v>4</v>
      </c>
      <c r="F7" s="5">
        <f t="shared" si="0"/>
        <v>28</v>
      </c>
      <c r="G7" s="29"/>
    </row>
    <row r="8" spans="1:16" x14ac:dyDescent="0.25">
      <c r="A8" s="13"/>
      <c r="B8" s="7">
        <v>4</v>
      </c>
      <c r="C8" s="7" t="s">
        <v>16</v>
      </c>
      <c r="D8" s="9">
        <v>10</v>
      </c>
      <c r="E8" s="9">
        <v>3</v>
      </c>
      <c r="F8" s="5">
        <f t="shared" si="0"/>
        <v>30</v>
      </c>
      <c r="G8" s="29"/>
      <c r="I8" s="41" t="s">
        <v>26</v>
      </c>
      <c r="J8" s="41"/>
      <c r="K8" s="41"/>
    </row>
    <row r="9" spans="1:16" x14ac:dyDescent="0.25">
      <c r="A9" s="13"/>
      <c r="B9" s="7">
        <v>5</v>
      </c>
      <c r="C9" s="7" t="s">
        <v>15</v>
      </c>
      <c r="D9" s="9">
        <v>5</v>
      </c>
      <c r="E9" s="9">
        <v>3</v>
      </c>
      <c r="F9" s="5">
        <f t="shared" si="0"/>
        <v>15</v>
      </c>
      <c r="G9" s="29"/>
      <c r="I9" s="10" t="s">
        <v>1</v>
      </c>
      <c r="J9" s="10" t="s">
        <v>27</v>
      </c>
      <c r="K9" s="10" t="s">
        <v>21</v>
      </c>
      <c r="L9" s="50" t="s">
        <v>32</v>
      </c>
      <c r="M9" s="51"/>
    </row>
    <row r="10" spans="1:16" x14ac:dyDescent="0.25">
      <c r="A10" s="13"/>
      <c r="B10" s="7">
        <v>6</v>
      </c>
      <c r="C10" s="7" t="s">
        <v>8</v>
      </c>
      <c r="D10" s="9">
        <v>5</v>
      </c>
      <c r="E10" s="9">
        <v>4</v>
      </c>
      <c r="F10" s="5">
        <f t="shared" si="0"/>
        <v>20</v>
      </c>
      <c r="G10" s="29"/>
      <c r="I10" s="7">
        <v>1</v>
      </c>
      <c r="J10" s="7" t="s">
        <v>28</v>
      </c>
      <c r="K10" s="12">
        <v>95</v>
      </c>
      <c r="L10" s="52" t="s">
        <v>30</v>
      </c>
      <c r="M10" s="53"/>
      <c r="N10" s="3"/>
    </row>
    <row r="11" spans="1:16" x14ac:dyDescent="0.25">
      <c r="A11" s="13"/>
      <c r="B11" s="7">
        <v>7</v>
      </c>
      <c r="C11" s="7" t="s">
        <v>9</v>
      </c>
      <c r="D11" s="9">
        <v>5</v>
      </c>
      <c r="E11" s="9">
        <v>4</v>
      </c>
      <c r="F11" s="5">
        <f t="shared" si="0"/>
        <v>20</v>
      </c>
      <c r="G11" s="29"/>
      <c r="I11" s="7">
        <v>2</v>
      </c>
      <c r="J11" s="7" t="s">
        <v>29</v>
      </c>
      <c r="K11" s="12">
        <v>85</v>
      </c>
      <c r="L11" s="54" t="s">
        <v>31</v>
      </c>
      <c r="M11" s="55"/>
      <c r="N11" s="4"/>
    </row>
    <row r="12" spans="1:16" x14ac:dyDescent="0.25">
      <c r="A12" s="13"/>
      <c r="B12" s="7">
        <v>8</v>
      </c>
      <c r="C12" s="7" t="s">
        <v>10</v>
      </c>
      <c r="D12" s="9">
        <v>10</v>
      </c>
      <c r="E12" s="9">
        <v>11</v>
      </c>
      <c r="F12" s="5">
        <f t="shared" si="0"/>
        <v>110</v>
      </c>
      <c r="G12" s="29"/>
    </row>
    <row r="13" spans="1:16" x14ac:dyDescent="0.25">
      <c r="A13" s="13"/>
      <c r="B13" s="7">
        <v>9</v>
      </c>
      <c r="C13" s="7" t="s">
        <v>11</v>
      </c>
      <c r="D13" s="9">
        <v>7</v>
      </c>
      <c r="E13" s="9">
        <v>2</v>
      </c>
      <c r="F13" s="5">
        <f t="shared" si="0"/>
        <v>14</v>
      </c>
      <c r="G13" s="29"/>
    </row>
    <row r="14" spans="1:16" x14ac:dyDescent="0.25">
      <c r="A14" s="13"/>
      <c r="B14" s="7">
        <v>10</v>
      </c>
      <c r="C14" s="7" t="s">
        <v>12</v>
      </c>
      <c r="D14" s="9">
        <v>70</v>
      </c>
      <c r="E14" s="9">
        <v>4</v>
      </c>
      <c r="F14" s="5">
        <f t="shared" si="0"/>
        <v>280</v>
      </c>
      <c r="G14" s="29"/>
      <c r="I14" s="41" t="s">
        <v>40</v>
      </c>
      <c r="J14" s="41"/>
      <c r="K14" s="41"/>
    </row>
    <row r="15" spans="1:16" x14ac:dyDescent="0.25">
      <c r="A15" s="13"/>
      <c r="B15" s="7">
        <v>11</v>
      </c>
      <c r="C15" s="7" t="s">
        <v>13</v>
      </c>
      <c r="D15" s="9">
        <v>80</v>
      </c>
      <c r="E15" s="9">
        <v>6</v>
      </c>
      <c r="F15" s="5">
        <f t="shared" si="0"/>
        <v>480</v>
      </c>
      <c r="G15" s="29"/>
      <c r="I15" s="7" t="s">
        <v>1</v>
      </c>
      <c r="J15" s="7" t="s">
        <v>22</v>
      </c>
      <c r="K15" s="7" t="s">
        <v>27</v>
      </c>
      <c r="L15" s="7" t="s">
        <v>35</v>
      </c>
      <c r="M15" s="7" t="s">
        <v>41</v>
      </c>
      <c r="N15" s="7" t="s">
        <v>42</v>
      </c>
      <c r="O15" s="7" t="s">
        <v>43</v>
      </c>
      <c r="P15" s="13"/>
    </row>
    <row r="16" spans="1:16" ht="23.25" x14ac:dyDescent="0.35">
      <c r="A16" s="13"/>
      <c r="B16" s="7">
        <v>12</v>
      </c>
      <c r="C16" s="7" t="s">
        <v>14</v>
      </c>
      <c r="D16" s="9">
        <v>20</v>
      </c>
      <c r="E16" s="9">
        <v>2</v>
      </c>
      <c r="F16" s="5">
        <f t="shared" si="0"/>
        <v>40</v>
      </c>
      <c r="G16" s="29"/>
      <c r="I16" s="7">
        <v>1</v>
      </c>
      <c r="J16" s="5">
        <f>D22</f>
        <v>7100</v>
      </c>
      <c r="K16" s="6" t="str">
        <f>D24</f>
        <v>PSW</v>
      </c>
      <c r="L16" s="8">
        <f>IF(K16="PSW",J16+(J16*((100-K10)/100)),J16+(J16*((100-K11)/100)))</f>
        <v>7455</v>
      </c>
      <c r="M16" s="5">
        <v>12</v>
      </c>
      <c r="N16" s="32">
        <f>D25</f>
        <v>200</v>
      </c>
      <c r="O16" s="8">
        <f>L16/(M16*N16)</f>
        <v>3.1062500000000002</v>
      </c>
      <c r="P16" s="14"/>
    </row>
    <row r="17" spans="1:16" ht="23.25" x14ac:dyDescent="0.35">
      <c r="A17" s="13"/>
      <c r="B17" s="7"/>
      <c r="C17" s="10" t="s">
        <v>17</v>
      </c>
      <c r="D17" s="10">
        <f>SUM(D5:D16)</f>
        <v>244</v>
      </c>
      <c r="E17" s="10"/>
      <c r="F17" s="6">
        <f>SUM(F5:F16)</f>
        <v>1242</v>
      </c>
      <c r="G17" s="29"/>
      <c r="J17" s="15"/>
      <c r="K17" s="16"/>
      <c r="L17" s="17"/>
      <c r="M17" s="16"/>
    </row>
    <row r="18" spans="1:16" x14ac:dyDescent="0.25">
      <c r="A18" s="13"/>
      <c r="G18" s="29"/>
      <c r="J18" s="39" t="s">
        <v>93</v>
      </c>
      <c r="K18" s="39"/>
      <c r="L18" s="39"/>
      <c r="M18" s="39"/>
    </row>
    <row r="19" spans="1:16" x14ac:dyDescent="0.25">
      <c r="A19" s="13"/>
      <c r="G19" s="29"/>
      <c r="J19" s="40" t="s">
        <v>63</v>
      </c>
      <c r="K19" s="40"/>
      <c r="L19" s="40"/>
      <c r="M19" s="40"/>
    </row>
    <row r="20" spans="1:16" ht="23.25" x14ac:dyDescent="0.35">
      <c r="A20" s="13"/>
      <c r="B20" s="48" t="s">
        <v>73</v>
      </c>
      <c r="C20" s="48"/>
      <c r="D20" s="48"/>
      <c r="E20" s="48"/>
      <c r="G20" s="29"/>
      <c r="J20" s="40" t="s">
        <v>33</v>
      </c>
      <c r="K20" s="40"/>
      <c r="L20" s="40"/>
      <c r="M20" s="3"/>
    </row>
    <row r="21" spans="1:16" ht="18.75" x14ac:dyDescent="0.3">
      <c r="A21" s="13"/>
      <c r="B21" s="33" t="s">
        <v>1</v>
      </c>
      <c r="C21" s="34" t="s">
        <v>50</v>
      </c>
      <c r="D21" s="34" t="s">
        <v>49</v>
      </c>
      <c r="E21" s="43" t="s">
        <v>32</v>
      </c>
      <c r="F21" s="44"/>
      <c r="G21" s="29"/>
      <c r="I21" s="10" t="s">
        <v>59</v>
      </c>
      <c r="J21" s="10" t="s">
        <v>58</v>
      </c>
      <c r="K21" s="10" t="s">
        <v>61</v>
      </c>
      <c r="L21" s="10" t="s">
        <v>64</v>
      </c>
      <c r="M21" s="10" t="s">
        <v>60</v>
      </c>
    </row>
    <row r="22" spans="1:16" ht="18.75" x14ac:dyDescent="0.3">
      <c r="A22" s="13"/>
      <c r="B22" s="33">
        <v>1</v>
      </c>
      <c r="C22" s="34" t="s">
        <v>55</v>
      </c>
      <c r="D22" s="34">
        <v>7100</v>
      </c>
      <c r="E22" s="42" t="s">
        <v>67</v>
      </c>
      <c r="F22" s="42"/>
      <c r="G22" s="29"/>
      <c r="I22" s="7">
        <v>1</v>
      </c>
      <c r="J22" s="7" t="s">
        <v>57</v>
      </c>
      <c r="K22" s="8">
        <f>O16*2</f>
        <v>6.2125000000000004</v>
      </c>
      <c r="L22" s="5">
        <f>ROUNDUP(K22,0)</f>
        <v>7</v>
      </c>
      <c r="M22" s="5">
        <f>(M16*N16)*L22</f>
        <v>16800</v>
      </c>
    </row>
    <row r="23" spans="1:16" ht="18.75" x14ac:dyDescent="0.3">
      <c r="A23" s="13"/>
      <c r="B23" s="33">
        <v>2</v>
      </c>
      <c r="C23" s="34" t="s">
        <v>47</v>
      </c>
      <c r="D23" s="35" t="s">
        <v>23</v>
      </c>
      <c r="E23" s="42" t="s">
        <v>53</v>
      </c>
      <c r="F23" s="42"/>
      <c r="G23" s="29"/>
      <c r="I23" s="7">
        <v>2</v>
      </c>
      <c r="J23" s="7" t="s">
        <v>62</v>
      </c>
      <c r="K23" s="8">
        <f>O16*1.25</f>
        <v>3.8828125</v>
      </c>
      <c r="L23" s="5">
        <f>ROUNDUP(K23,0)</f>
        <v>4</v>
      </c>
      <c r="M23" s="5">
        <f>(M16*N16)*L23</f>
        <v>9600</v>
      </c>
      <c r="P23" s="2"/>
    </row>
    <row r="24" spans="1:16" ht="18.75" x14ac:dyDescent="0.3">
      <c r="A24" s="13"/>
      <c r="B24" s="33">
        <v>3</v>
      </c>
      <c r="C24" s="34" t="s">
        <v>48</v>
      </c>
      <c r="D24" s="35" t="s">
        <v>28</v>
      </c>
      <c r="E24" s="42" t="s">
        <v>54</v>
      </c>
      <c r="F24" s="42"/>
      <c r="G24" s="29"/>
    </row>
    <row r="25" spans="1:16" ht="18.75" x14ac:dyDescent="0.3">
      <c r="A25" s="13"/>
      <c r="B25" s="33">
        <v>4</v>
      </c>
      <c r="C25" s="34" t="s">
        <v>51</v>
      </c>
      <c r="D25" s="35">
        <v>200</v>
      </c>
      <c r="E25" s="42" t="s">
        <v>66</v>
      </c>
      <c r="F25" s="42"/>
      <c r="G25" s="29"/>
    </row>
    <row r="26" spans="1:16" ht="18.75" x14ac:dyDescent="0.3">
      <c r="A26" s="13"/>
      <c r="B26" s="33">
        <v>5</v>
      </c>
      <c r="C26" s="34" t="s">
        <v>52</v>
      </c>
      <c r="D26" s="35">
        <v>200</v>
      </c>
      <c r="E26" s="42" t="s">
        <v>65</v>
      </c>
      <c r="F26" s="42"/>
      <c r="G26" s="29"/>
      <c r="I26" s="25" t="s">
        <v>82</v>
      </c>
      <c r="J26" s="25"/>
      <c r="K26" s="25"/>
    </row>
    <row r="27" spans="1:16" ht="18.75" x14ac:dyDescent="0.3">
      <c r="A27" s="13"/>
      <c r="B27" s="33">
        <v>6</v>
      </c>
      <c r="C27" s="34" t="s">
        <v>88</v>
      </c>
      <c r="D27" s="35">
        <v>4</v>
      </c>
      <c r="E27" s="42" t="s">
        <v>91</v>
      </c>
      <c r="F27" s="42"/>
      <c r="G27" s="29"/>
      <c r="I27" s="7" t="s">
        <v>1</v>
      </c>
      <c r="J27" s="7" t="s">
        <v>87</v>
      </c>
      <c r="K27" s="7" t="s">
        <v>20</v>
      </c>
      <c r="L27" s="7" t="s">
        <v>34</v>
      </c>
      <c r="M27" s="7" t="s">
        <v>36</v>
      </c>
      <c r="N27" s="7" t="s">
        <v>37</v>
      </c>
      <c r="O27" s="7" t="s">
        <v>38</v>
      </c>
      <c r="P27" s="7" t="s">
        <v>39</v>
      </c>
    </row>
    <row r="28" spans="1:16" ht="23.25" x14ac:dyDescent="0.35">
      <c r="A28" s="13"/>
      <c r="G28" s="29"/>
      <c r="I28" s="7">
        <v>1</v>
      </c>
      <c r="J28" s="5">
        <f>D22</f>
        <v>7100</v>
      </c>
      <c r="K28" s="6" t="str">
        <f>D23</f>
        <v>MPPT</v>
      </c>
      <c r="L28" s="8">
        <f>IF(K28="PWM",J28+(J28*((100-K5)/100)),J28+(J28*((100-K6)/100)))</f>
        <v>7810</v>
      </c>
      <c r="M28" s="38">
        <f>D27</f>
        <v>4</v>
      </c>
      <c r="N28" s="5">
        <f>D26</f>
        <v>200</v>
      </c>
      <c r="O28" s="8">
        <f>L28/(M28*N28)</f>
        <v>9.7624999999999993</v>
      </c>
      <c r="P28" s="11">
        <f>ROUNDUP(O28,0)</f>
        <v>10</v>
      </c>
    </row>
    <row r="29" spans="1:16" ht="18.75" x14ac:dyDescent="0.3">
      <c r="A29" s="13"/>
      <c r="B29" s="45" t="s">
        <v>68</v>
      </c>
      <c r="C29" s="46"/>
      <c r="D29" s="46"/>
      <c r="E29" s="46"/>
      <c r="F29" s="47"/>
      <c r="G29" s="29"/>
      <c r="M29" s="1"/>
    </row>
    <row r="30" spans="1:16" ht="18.75" x14ac:dyDescent="0.3">
      <c r="A30" s="13"/>
      <c r="B30" s="23" t="s">
        <v>89</v>
      </c>
      <c r="C30" s="24"/>
      <c r="D30" s="24"/>
      <c r="E30" s="25"/>
      <c r="F30" s="26"/>
      <c r="G30" s="29"/>
      <c r="M30" s="1"/>
    </row>
    <row r="31" spans="1:16" ht="18.75" x14ac:dyDescent="0.3">
      <c r="A31" s="13"/>
      <c r="B31" s="7">
        <v>1</v>
      </c>
      <c r="C31" s="19" t="s">
        <v>44</v>
      </c>
      <c r="D31" s="20">
        <f>K22</f>
        <v>6.2125000000000004</v>
      </c>
      <c r="E31" s="21"/>
      <c r="F31" s="7"/>
      <c r="G31" s="29"/>
      <c r="I31" s="25" t="s">
        <v>83</v>
      </c>
      <c r="J31" s="25"/>
      <c r="K31" s="25"/>
      <c r="M31" s="1"/>
    </row>
    <row r="32" spans="1:16" ht="18.75" x14ac:dyDescent="0.3">
      <c r="A32" s="13"/>
      <c r="B32" s="7">
        <v>2</v>
      </c>
      <c r="C32" s="19" t="s">
        <v>56</v>
      </c>
      <c r="D32" s="19">
        <f>L22</f>
        <v>7</v>
      </c>
      <c r="E32" s="19">
        <f>D25</f>
        <v>200</v>
      </c>
      <c r="F32" s="19" t="s">
        <v>70</v>
      </c>
      <c r="G32" s="29"/>
      <c r="I32" s="7" t="s">
        <v>1</v>
      </c>
      <c r="J32" s="7" t="s">
        <v>46</v>
      </c>
      <c r="K32" s="7" t="s">
        <v>20</v>
      </c>
      <c r="L32" s="7" t="s">
        <v>34</v>
      </c>
      <c r="M32" s="5" t="s">
        <v>36</v>
      </c>
      <c r="N32" s="7" t="s">
        <v>37</v>
      </c>
      <c r="O32" s="7" t="s">
        <v>38</v>
      </c>
      <c r="P32" s="7" t="s">
        <v>39</v>
      </c>
    </row>
    <row r="33" spans="1:16" ht="23.25" x14ac:dyDescent="0.35">
      <c r="A33" s="13"/>
      <c r="B33" s="7">
        <v>3</v>
      </c>
      <c r="C33" s="19" t="s">
        <v>45</v>
      </c>
      <c r="D33" s="20">
        <f>O28</f>
        <v>9.7624999999999993</v>
      </c>
      <c r="E33" s="19">
        <f>D26</f>
        <v>200</v>
      </c>
      <c r="F33" s="19" t="s">
        <v>69</v>
      </c>
      <c r="G33" s="29"/>
      <c r="I33" s="7">
        <v>1</v>
      </c>
      <c r="J33" s="5">
        <f>M22</f>
        <v>16800</v>
      </c>
      <c r="K33" s="6" t="str">
        <f>D52</f>
        <v>MPPT</v>
      </c>
      <c r="L33" s="8">
        <f>IF(K33="PWM",J33+(J33*((100-K5)/100)),J33+(J33*((100-K6)/100)))</f>
        <v>18480</v>
      </c>
      <c r="M33" s="38">
        <f>D27</f>
        <v>4</v>
      </c>
      <c r="N33" s="5">
        <f>D26</f>
        <v>200</v>
      </c>
      <c r="O33" s="8">
        <f>L33/(M33*N33)</f>
        <v>23.1</v>
      </c>
      <c r="P33" s="11">
        <f>ROUNDUP(O33,0)</f>
        <v>24</v>
      </c>
    </row>
    <row r="34" spans="1:16" ht="18.75" x14ac:dyDescent="0.3">
      <c r="A34" s="13"/>
      <c r="B34" s="7">
        <v>4</v>
      </c>
      <c r="C34" s="19" t="s">
        <v>71</v>
      </c>
      <c r="D34" s="19">
        <f>ROUNDUP(D33,0)</f>
        <v>10</v>
      </c>
      <c r="E34" s="19">
        <f>D26</f>
        <v>200</v>
      </c>
      <c r="F34" s="19" t="s">
        <v>74</v>
      </c>
      <c r="G34" s="29"/>
      <c r="M34" s="1"/>
    </row>
    <row r="35" spans="1:16" x14ac:dyDescent="0.25">
      <c r="A35" s="13"/>
      <c r="G35" s="29"/>
      <c r="M35" s="1"/>
    </row>
    <row r="36" spans="1:16" x14ac:dyDescent="0.25">
      <c r="A36" s="13"/>
      <c r="G36" s="29"/>
      <c r="I36" s="25" t="s">
        <v>83</v>
      </c>
      <c r="J36" s="25"/>
      <c r="K36" s="25"/>
      <c r="M36" s="1"/>
    </row>
    <row r="37" spans="1:16" ht="18.75" x14ac:dyDescent="0.3">
      <c r="A37" s="13"/>
      <c r="B37" s="45" t="s">
        <v>68</v>
      </c>
      <c r="C37" s="46"/>
      <c r="D37" s="46"/>
      <c r="E37" s="46"/>
      <c r="F37" s="47"/>
      <c r="G37" s="29"/>
      <c r="I37" s="7" t="s">
        <v>1</v>
      </c>
      <c r="J37" s="7" t="s">
        <v>46</v>
      </c>
      <c r="K37" s="7" t="s">
        <v>20</v>
      </c>
      <c r="L37" s="7" t="s">
        <v>34</v>
      </c>
      <c r="M37" s="5" t="s">
        <v>36</v>
      </c>
      <c r="N37" s="7" t="s">
        <v>37</v>
      </c>
      <c r="O37" s="7" t="s">
        <v>38</v>
      </c>
      <c r="P37" s="7" t="s">
        <v>39</v>
      </c>
    </row>
    <row r="38" spans="1:16" ht="23.25" x14ac:dyDescent="0.35">
      <c r="A38" s="13"/>
      <c r="B38" s="23" t="s">
        <v>90</v>
      </c>
      <c r="C38" s="24"/>
      <c r="D38" s="24"/>
      <c r="E38" s="25"/>
      <c r="F38" s="26"/>
      <c r="G38" s="29"/>
      <c r="I38" s="7">
        <v>1</v>
      </c>
      <c r="J38" s="5">
        <f>M23</f>
        <v>9600</v>
      </c>
      <c r="K38" s="6" t="str">
        <f>D23</f>
        <v>MPPT</v>
      </c>
      <c r="L38" s="8">
        <f>IF(K38="PWM",J38+(J38*((100-K5)/100)),J38+(J38*((100-K6)/100)))</f>
        <v>10560</v>
      </c>
      <c r="M38" s="38">
        <f>D27</f>
        <v>4</v>
      </c>
      <c r="N38" s="5">
        <f>D26</f>
        <v>200</v>
      </c>
      <c r="O38" s="8">
        <f>L38/(M38*N38)</f>
        <v>13.2</v>
      </c>
      <c r="P38" s="11">
        <f>ROUNDUP(O38,0)</f>
        <v>14</v>
      </c>
    </row>
    <row r="39" spans="1:16" ht="18.75" x14ac:dyDescent="0.3">
      <c r="A39" s="13"/>
      <c r="B39" s="7">
        <v>1</v>
      </c>
      <c r="C39" s="19" t="s">
        <v>44</v>
      </c>
      <c r="D39" s="20">
        <f>K23</f>
        <v>3.8828125</v>
      </c>
      <c r="E39" s="21"/>
      <c r="F39" s="7"/>
      <c r="G39" s="29"/>
    </row>
    <row r="40" spans="1:16" ht="18.75" x14ac:dyDescent="0.3">
      <c r="A40" s="13"/>
      <c r="B40" s="7">
        <v>2</v>
      </c>
      <c r="C40" s="19" t="s">
        <v>56</v>
      </c>
      <c r="D40" s="19">
        <f>L23</f>
        <v>4</v>
      </c>
      <c r="E40" s="22">
        <f>D25</f>
        <v>200</v>
      </c>
      <c r="F40" s="19" t="s">
        <v>70</v>
      </c>
      <c r="G40" s="29"/>
    </row>
    <row r="41" spans="1:16" ht="18.75" x14ac:dyDescent="0.3">
      <c r="A41" s="13"/>
      <c r="B41" s="7">
        <v>3</v>
      </c>
      <c r="C41" s="19" t="s">
        <v>45</v>
      </c>
      <c r="D41" s="20">
        <f>O28</f>
        <v>9.7624999999999993</v>
      </c>
      <c r="E41" s="19">
        <f>D26</f>
        <v>200</v>
      </c>
      <c r="F41" s="19" t="s">
        <v>69</v>
      </c>
      <c r="G41" s="29"/>
    </row>
    <row r="42" spans="1:16" ht="18.75" x14ac:dyDescent="0.3">
      <c r="A42" s="13"/>
      <c r="B42" s="7">
        <v>4</v>
      </c>
      <c r="C42" s="19" t="s">
        <v>71</v>
      </c>
      <c r="D42" s="22">
        <f>P28</f>
        <v>10</v>
      </c>
      <c r="E42" s="19">
        <f>D26</f>
        <v>200</v>
      </c>
      <c r="F42" s="19" t="s">
        <v>74</v>
      </c>
      <c r="G42" s="29"/>
    </row>
    <row r="43" spans="1:16" x14ac:dyDescent="0.25">
      <c r="A43" s="13"/>
      <c r="G43" s="29"/>
    </row>
    <row r="44" spans="1:16" x14ac:dyDescent="0.25">
      <c r="A44" s="30"/>
      <c r="B44" s="25"/>
      <c r="C44" s="25"/>
      <c r="D44" s="25"/>
      <c r="E44" s="25"/>
      <c r="F44" s="25"/>
      <c r="G44" s="26"/>
    </row>
    <row r="46" spans="1:16" x14ac:dyDescent="0.25">
      <c r="B46" s="1" t="s">
        <v>75</v>
      </c>
      <c r="C46" s="1"/>
      <c r="D46" s="1"/>
      <c r="E46" s="1"/>
      <c r="F46" s="1"/>
      <c r="G46" s="1"/>
    </row>
    <row r="47" spans="1:16" x14ac:dyDescent="0.25">
      <c r="B47" s="1" t="s">
        <v>76</v>
      </c>
      <c r="C47" s="1"/>
      <c r="D47" s="1"/>
      <c r="E47" s="1"/>
      <c r="F47" s="1"/>
      <c r="G47" s="1"/>
    </row>
    <row r="48" spans="1:16" x14ac:dyDescent="0.25">
      <c r="B48" s="1" t="s">
        <v>77</v>
      </c>
      <c r="C48" s="1"/>
      <c r="D48" s="1"/>
      <c r="E48" s="1"/>
      <c r="F48" s="1"/>
      <c r="G48" s="1"/>
    </row>
    <row r="50" spans="2:6" ht="18.75" x14ac:dyDescent="0.3">
      <c r="B50" s="37"/>
      <c r="C50" s="37" t="s">
        <v>81</v>
      </c>
      <c r="D50" s="37"/>
      <c r="E50" s="37"/>
      <c r="F50" s="37"/>
    </row>
    <row r="51" spans="2:6" ht="18.75" x14ac:dyDescent="0.3">
      <c r="B51" s="19">
        <v>1</v>
      </c>
      <c r="C51" s="19" t="s">
        <v>80</v>
      </c>
      <c r="D51" s="19">
        <f>D32</f>
        <v>7</v>
      </c>
      <c r="E51" s="19">
        <f>D25</f>
        <v>200</v>
      </c>
      <c r="F51" s="19" t="s">
        <v>70</v>
      </c>
    </row>
    <row r="52" spans="2:6" ht="18.75" x14ac:dyDescent="0.3">
      <c r="B52" s="19">
        <v>2</v>
      </c>
      <c r="C52" s="19" t="s">
        <v>78</v>
      </c>
      <c r="D52" s="19" t="str">
        <f>D23</f>
        <v>MPPT</v>
      </c>
      <c r="E52" s="36"/>
      <c r="F52" s="36"/>
    </row>
    <row r="53" spans="2:6" ht="18.75" x14ac:dyDescent="0.3">
      <c r="B53" s="19">
        <v>3</v>
      </c>
      <c r="C53" s="19" t="s">
        <v>79</v>
      </c>
      <c r="D53" s="19">
        <f>D51*(D25*M16)</f>
        <v>16800</v>
      </c>
      <c r="E53" s="36"/>
      <c r="F53" s="36"/>
    </row>
    <row r="54" spans="2:6" ht="18.75" x14ac:dyDescent="0.3">
      <c r="B54" s="19"/>
      <c r="C54" s="19"/>
      <c r="D54" s="19"/>
      <c r="E54" s="36"/>
      <c r="F54" s="36"/>
    </row>
    <row r="55" spans="2:6" ht="18.75" x14ac:dyDescent="0.3">
      <c r="B55" s="19"/>
      <c r="C55" s="19" t="s">
        <v>84</v>
      </c>
      <c r="D55" s="19"/>
      <c r="E55" s="36"/>
      <c r="F55" s="36"/>
    </row>
    <row r="56" spans="2:6" ht="18.75" x14ac:dyDescent="0.3">
      <c r="B56" s="19">
        <v>4</v>
      </c>
      <c r="C56" s="19" t="s">
        <v>85</v>
      </c>
      <c r="D56" s="22">
        <f>P33</f>
        <v>24</v>
      </c>
      <c r="E56" s="19">
        <f>D26</f>
        <v>200</v>
      </c>
      <c r="F56" s="19" t="s">
        <v>74</v>
      </c>
    </row>
    <row r="57" spans="2:6" ht="18.75" x14ac:dyDescent="0.3">
      <c r="B57" s="18"/>
      <c r="C57" s="37"/>
      <c r="D57" s="37"/>
      <c r="E57" s="37"/>
      <c r="F57" s="37"/>
    </row>
    <row r="58" spans="2:6" ht="18.75" x14ac:dyDescent="0.3">
      <c r="B58" s="18"/>
      <c r="C58" s="37"/>
      <c r="D58" s="37"/>
      <c r="E58" s="37"/>
      <c r="F58" s="37"/>
    </row>
    <row r="59" spans="2:6" ht="18.75" x14ac:dyDescent="0.3">
      <c r="B59" s="18"/>
      <c r="C59" s="18" t="s">
        <v>86</v>
      </c>
      <c r="D59" s="18"/>
      <c r="E59" s="37"/>
      <c r="F59" s="37"/>
    </row>
    <row r="60" spans="2:6" ht="18.75" x14ac:dyDescent="0.3">
      <c r="B60" s="19">
        <v>1</v>
      </c>
      <c r="C60" s="19" t="s">
        <v>80</v>
      </c>
      <c r="D60" s="19">
        <f>D40</f>
        <v>4</v>
      </c>
      <c r="E60" s="19">
        <f>D25</f>
        <v>200</v>
      </c>
      <c r="F60" s="19" t="s">
        <v>70</v>
      </c>
    </row>
    <row r="61" spans="2:6" ht="18.75" x14ac:dyDescent="0.3">
      <c r="B61" s="19">
        <v>2</v>
      </c>
      <c r="C61" s="19" t="s">
        <v>78</v>
      </c>
      <c r="D61" s="19" t="str">
        <f>D23</f>
        <v>MPPT</v>
      </c>
      <c r="E61" s="36"/>
      <c r="F61" s="36"/>
    </row>
    <row r="62" spans="2:6" ht="18.75" x14ac:dyDescent="0.3">
      <c r="B62" s="19">
        <v>3</v>
      </c>
      <c r="C62" s="19" t="s">
        <v>79</v>
      </c>
      <c r="D62" s="19">
        <f>M23</f>
        <v>9600</v>
      </c>
      <c r="E62" s="36"/>
      <c r="F62" s="36"/>
    </row>
    <row r="63" spans="2:6" ht="18.75" x14ac:dyDescent="0.3">
      <c r="B63" s="19"/>
      <c r="C63" s="19"/>
      <c r="D63" s="19"/>
      <c r="E63" s="36"/>
      <c r="F63" s="36"/>
    </row>
    <row r="64" spans="2:6" ht="18.75" x14ac:dyDescent="0.3">
      <c r="B64" s="19"/>
      <c r="C64" s="19" t="s">
        <v>84</v>
      </c>
      <c r="D64" s="19"/>
      <c r="E64" s="36"/>
      <c r="F64" s="36"/>
    </row>
    <row r="65" spans="2:6" ht="18.75" x14ac:dyDescent="0.3">
      <c r="B65" s="19">
        <v>4</v>
      </c>
      <c r="C65" s="19" t="s">
        <v>85</v>
      </c>
      <c r="D65" s="22">
        <f>P38</f>
        <v>14</v>
      </c>
      <c r="E65" s="19">
        <f>D26</f>
        <v>200</v>
      </c>
      <c r="F65" s="19" t="s">
        <v>74</v>
      </c>
    </row>
  </sheetData>
  <mergeCells count="23">
    <mergeCell ref="B2:F2"/>
    <mergeCell ref="L4:M4"/>
    <mergeCell ref="L10:M10"/>
    <mergeCell ref="L11:M11"/>
    <mergeCell ref="L9:M9"/>
    <mergeCell ref="I3:K3"/>
    <mergeCell ref="L5:M5"/>
    <mergeCell ref="L6:M6"/>
    <mergeCell ref="E27:F27"/>
    <mergeCell ref="E21:F21"/>
    <mergeCell ref="B29:F29"/>
    <mergeCell ref="B37:F37"/>
    <mergeCell ref="B20:E20"/>
    <mergeCell ref="E26:F26"/>
    <mergeCell ref="E25:F25"/>
    <mergeCell ref="E24:F24"/>
    <mergeCell ref="E23:F23"/>
    <mergeCell ref="E22:F22"/>
    <mergeCell ref="J18:M18"/>
    <mergeCell ref="J19:M19"/>
    <mergeCell ref="J20:L20"/>
    <mergeCell ref="I14:K14"/>
    <mergeCell ref="I8:K8"/>
  </mergeCells>
  <pageMargins left="0.25" right="0.25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Chairul basir</cp:lastModifiedBy>
  <cp:lastPrinted>2021-09-11T17:55:58Z</cp:lastPrinted>
  <dcterms:created xsi:type="dcterms:W3CDTF">2021-09-05T15:02:14Z</dcterms:created>
  <dcterms:modified xsi:type="dcterms:W3CDTF">2024-04-19T14:08:00Z</dcterms:modified>
</cp:coreProperties>
</file>