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Desktop\"/>
    </mc:Choice>
  </mc:AlternateContent>
  <xr:revisionPtr revIDLastSave="0" documentId="13_ncr:1_{8E83CBA6-ABD2-45C7-8DF2-8AC552CC34FB}" xr6:coauthVersionLast="47" xr6:coauthVersionMax="47" xr10:uidLastSave="{00000000-0000-0000-0000-000000000000}"/>
  <bookViews>
    <workbookView xWindow="-120" yWindow="-120" windowWidth="28110" windowHeight="16440" xr2:uid="{33EBD46C-414F-4B8E-A737-7C9375C5AD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" l="1"/>
  <c r="D15" i="2"/>
  <c r="E15" i="2"/>
  <c r="F15" i="2"/>
  <c r="G15" i="2"/>
  <c r="H15" i="2"/>
  <c r="I15" i="2"/>
  <c r="J15" i="2"/>
  <c r="K15" i="2"/>
  <c r="L15" i="2"/>
  <c r="C16" i="2"/>
  <c r="D16" i="2"/>
  <c r="E16" i="2"/>
  <c r="F16" i="2"/>
  <c r="G16" i="2"/>
  <c r="H16" i="2"/>
  <c r="I16" i="2"/>
  <c r="J16" i="2"/>
  <c r="K16" i="2"/>
  <c r="L16" i="2"/>
  <c r="C17" i="2"/>
  <c r="D17" i="2"/>
  <c r="E17" i="2"/>
  <c r="F17" i="2"/>
  <c r="G17" i="2"/>
  <c r="H17" i="2"/>
  <c r="I17" i="2"/>
  <c r="J17" i="2"/>
  <c r="K17" i="2"/>
  <c r="L17" i="2"/>
  <c r="C18" i="2"/>
  <c r="D18" i="2"/>
  <c r="E18" i="2"/>
  <c r="F18" i="2"/>
  <c r="G18" i="2"/>
  <c r="H18" i="2"/>
  <c r="I18" i="2"/>
  <c r="J18" i="2"/>
  <c r="K18" i="2"/>
  <c r="L18" i="2"/>
  <c r="C19" i="2"/>
  <c r="D19" i="2"/>
  <c r="E19" i="2"/>
  <c r="F19" i="2"/>
  <c r="G19" i="2"/>
  <c r="H19" i="2"/>
  <c r="I19" i="2"/>
  <c r="J19" i="2"/>
  <c r="K19" i="2"/>
  <c r="L19" i="2"/>
  <c r="C23" i="2"/>
  <c r="D23" i="2"/>
  <c r="E23" i="2"/>
  <c r="F23" i="2"/>
  <c r="G23" i="2"/>
  <c r="H23" i="2"/>
  <c r="I23" i="2"/>
  <c r="J23" i="2"/>
  <c r="K23" i="2"/>
  <c r="L23" i="2"/>
  <c r="C20" i="2"/>
  <c r="D20" i="2"/>
  <c r="E20" i="2"/>
  <c r="F20" i="2"/>
  <c r="G20" i="2"/>
  <c r="H20" i="2"/>
  <c r="I20" i="2"/>
  <c r="J20" i="2"/>
  <c r="K20" i="2"/>
  <c r="L20" i="2"/>
  <c r="C21" i="2"/>
  <c r="D21" i="2"/>
  <c r="E21" i="2"/>
  <c r="F21" i="2"/>
  <c r="G21" i="2"/>
  <c r="H21" i="2"/>
  <c r="I21" i="2"/>
  <c r="J21" i="2"/>
  <c r="K21" i="2"/>
  <c r="L21" i="2"/>
  <c r="C22" i="2"/>
  <c r="D22" i="2"/>
  <c r="E22" i="2"/>
  <c r="F22" i="2"/>
  <c r="G22" i="2"/>
  <c r="H22" i="2"/>
  <c r="I22" i="2"/>
  <c r="J22" i="2"/>
  <c r="K22" i="2"/>
  <c r="L22" i="2"/>
  <c r="D14" i="2"/>
  <c r="C14" i="2"/>
  <c r="J14" i="2"/>
  <c r="H14" i="2"/>
  <c r="G14" i="2"/>
  <c r="F14" i="2"/>
  <c r="B20" i="2"/>
  <c r="B21" i="2"/>
  <c r="B22" i="2"/>
  <c r="B23" i="2"/>
  <c r="I14" i="2"/>
  <c r="K14" i="2"/>
  <c r="L14" i="2"/>
  <c r="B15" i="2"/>
  <c r="B16" i="2"/>
  <c r="B17" i="2"/>
  <c r="B18" i="2"/>
  <c r="B19" i="2"/>
  <c r="B14" i="2"/>
  <c r="E14" i="2"/>
  <c r="O3" i="1"/>
  <c r="H3" i="1" s="1"/>
  <c r="O4" i="1"/>
  <c r="H4" i="1" s="1"/>
  <c r="O5" i="1"/>
  <c r="H5" i="1" s="1"/>
  <c r="O6" i="1"/>
  <c r="H6" i="1" s="1"/>
  <c r="O7" i="1"/>
  <c r="H7" i="1" s="1"/>
  <c r="O8" i="1"/>
  <c r="H8" i="1" s="1"/>
  <c r="O9" i="1"/>
  <c r="H9" i="1" s="1"/>
  <c r="O10" i="1"/>
  <c r="H10" i="1" s="1"/>
  <c r="O11" i="1"/>
  <c r="H11" i="1" s="1"/>
  <c r="O12" i="1"/>
  <c r="H12" i="1" s="1"/>
  <c r="O13" i="1"/>
  <c r="H13" i="1" s="1"/>
  <c r="O14" i="1"/>
  <c r="H14" i="1" s="1"/>
  <c r="O15" i="1"/>
  <c r="H15" i="1" s="1"/>
  <c r="O16" i="1"/>
  <c r="H16" i="1" s="1"/>
  <c r="O2" i="1"/>
  <c r="H2" i="1" s="1"/>
  <c r="N2" i="1"/>
  <c r="I2" i="1" s="1"/>
  <c r="I12" i="1"/>
  <c r="N3" i="1"/>
  <c r="I3" i="1" s="1"/>
  <c r="N4" i="1"/>
  <c r="I4" i="1" s="1"/>
  <c r="N5" i="1"/>
  <c r="I5" i="1" s="1"/>
  <c r="N6" i="1"/>
  <c r="I6" i="1" s="1"/>
  <c r="N7" i="1"/>
  <c r="I7" i="1" s="1"/>
  <c r="N8" i="1"/>
  <c r="I8" i="1" s="1"/>
  <c r="N9" i="1"/>
  <c r="I9" i="1" s="1"/>
  <c r="N10" i="1"/>
  <c r="I10" i="1" s="1"/>
  <c r="N11" i="1"/>
  <c r="I11" i="1" s="1"/>
  <c r="N12" i="1"/>
  <c r="N13" i="1"/>
  <c r="I13" i="1" s="1"/>
  <c r="N14" i="1"/>
  <c r="I14" i="1" s="1"/>
  <c r="N15" i="1"/>
  <c r="I15" i="1" s="1"/>
  <c r="N16" i="1"/>
  <c r="I16" i="1" s="1"/>
</calcChain>
</file>

<file path=xl/sharedStrings.xml><?xml version="1.0" encoding="utf-8"?>
<sst xmlns="http://schemas.openxmlformats.org/spreadsheetml/2006/main" count="66" uniqueCount="56">
  <si>
    <t>小型ミスリル装甲</t>
  </si>
  <si>
    <t>中型ミスリル装甲</t>
  </si>
  <si>
    <t>大型ミスリル装甲</t>
  </si>
  <si>
    <t>小型オリハルコン装甲</t>
  </si>
  <si>
    <t>中型オリハルコン装甲</t>
  </si>
  <si>
    <t>大型オリハルコン装甲</t>
  </si>
  <si>
    <t>小型アダマンタイト装甲</t>
  </si>
  <si>
    <t>中型アダマンタイト装甲</t>
  </si>
  <si>
    <t>大型アダマンタイト装甲</t>
  </si>
  <si>
    <t>名前</t>
    <rPh sb="0" eb="2">
      <t>ナマエ</t>
    </rPh>
    <phoneticPr fontId="2"/>
  </si>
  <si>
    <t>alloys</t>
    <phoneticPr fontId="2"/>
  </si>
  <si>
    <t>mithrils</t>
    <phoneticPr fontId="2"/>
  </si>
  <si>
    <t>orichalcones</t>
    <phoneticPr fontId="2"/>
  </si>
  <si>
    <t>adamantines</t>
    <phoneticPr fontId="2"/>
  </si>
  <si>
    <t>装甲HP</t>
    <phoneticPr fontId="2"/>
  </si>
  <si>
    <t>小型ナノ複合装甲(バニラ)</t>
  </si>
  <si>
    <t>中型ナノ複合装甲(バニラ)</t>
  </si>
  <si>
    <t>大型ナノ複合装甲(バニラ)</t>
  </si>
  <si>
    <t>小型龍鱗装甲(バニラ)</t>
  </si>
  <si>
    <t>中型龍鱗装甲(バニラ)</t>
  </si>
  <si>
    <t>大型龍鱗装甲(バニラ)</t>
  </si>
  <si>
    <t>装甲回復/日</t>
    <phoneticPr fontId="2"/>
  </si>
  <si>
    <t>cost/装甲HP</t>
    <phoneticPr fontId="2"/>
  </si>
  <si>
    <t>総合的cost</t>
    <rPh sb="0" eb="3">
      <t>ソウゴウテキ</t>
    </rPh>
    <phoneticPr fontId="2"/>
  </si>
  <si>
    <t>兵装</t>
  </si>
  <si>
    <t>power</t>
  </si>
  <si>
    <t>cooldown</t>
  </si>
  <si>
    <t>range</t>
  </si>
  <si>
    <t>accuracy</t>
  </si>
  <si>
    <t>tracking</t>
  </si>
  <si>
    <t>小型神話崩壊砲</t>
  </si>
  <si>
    <t>中型神話崩壊砲</t>
  </si>
  <si>
    <t>大型神話崩壊砲</t>
  </si>
  <si>
    <t>max damage</t>
    <phoneticPr fontId="2"/>
  </si>
  <si>
    <t>min damage</t>
    <phoneticPr fontId="2"/>
  </si>
  <si>
    <t>hull damage</t>
    <phoneticPr fontId="2"/>
  </si>
  <si>
    <t>shield damage</t>
    <phoneticPr fontId="2"/>
  </si>
  <si>
    <t>shield penetration</t>
    <phoneticPr fontId="2"/>
  </si>
  <si>
    <t>armor damage</t>
    <phoneticPr fontId="2"/>
  </si>
  <si>
    <t>armor penetration</t>
    <phoneticPr fontId="2"/>
  </si>
  <si>
    <t>min windup</t>
    <phoneticPr fontId="2"/>
  </si>
  <si>
    <t>max windup</t>
    <phoneticPr fontId="2"/>
  </si>
  <si>
    <t>実際の命中率</t>
  </si>
  <si>
    <t>平均火力</t>
    <phoneticPr fontId="2"/>
  </si>
  <si>
    <t>兵装</t>
    <phoneticPr fontId="2"/>
  </si>
  <si>
    <t>大型神話崩壊砲</t>
    <phoneticPr fontId="2"/>
  </si>
  <si>
    <t>大型事象崩壊砲</t>
    <phoneticPr fontId="2"/>
  </si>
  <si>
    <t>中型神話崩壊砲</t>
    <phoneticPr fontId="2"/>
  </si>
  <si>
    <t>中型事象崩壊砲</t>
    <phoneticPr fontId="2"/>
  </si>
  <si>
    <t>小型神話崩壊砲</t>
    <phoneticPr fontId="2"/>
  </si>
  <si>
    <t>小型事象崩壊砲</t>
    <phoneticPr fontId="2"/>
  </si>
  <si>
    <t>クサナギノツヨシ</t>
  </si>
  <si>
    <t>クサナギノツヨシ</t>
    <phoneticPr fontId="2"/>
  </si>
  <si>
    <t>小型神の吐息</t>
    <phoneticPr fontId="2"/>
  </si>
  <si>
    <t>中型神の吐息</t>
    <phoneticPr fontId="2"/>
  </si>
  <si>
    <t>大型神の吐息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</si>
</sst>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0" fillId="0" borderId="3" xfId="0" applyBorder="1">
      <alignment vertical="center"/>
    </xf>
    <xf numFmtId="0" fontId="3" fillId="0" borderId="3" xfId="0" applyFont="1" applyBorder="1">
      <alignment vertical="center"/>
    </xf>
    <xf numFmtId="2" fontId="0" fillId="0" borderId="0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>
      <alignment vertical="center"/>
    </xf>
    <xf numFmtId="2" fontId="0" fillId="0" borderId="9" xfId="0" applyNumberFormat="1" applyBorder="1">
      <alignment vertical="center"/>
    </xf>
    <xf numFmtId="0" fontId="0" fillId="0" borderId="10" xfId="0" applyBorder="1">
      <alignment vertical="center"/>
    </xf>
    <xf numFmtId="2" fontId="0" fillId="0" borderId="11" xfId="0" applyNumberFormat="1" applyBorder="1">
      <alignment vertical="center"/>
    </xf>
    <xf numFmtId="0" fontId="0" fillId="0" borderId="12" xfId="0" applyBorder="1">
      <alignment vertical="center"/>
    </xf>
    <xf numFmtId="2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3" fillId="0" borderId="15" xfId="0" applyFont="1" applyBorder="1">
      <alignment vertical="center"/>
    </xf>
    <xf numFmtId="2" fontId="0" fillId="0" borderId="16" xfId="0" applyNumberFormat="1" applyBorder="1">
      <alignment vertical="center"/>
    </xf>
    <xf numFmtId="2" fontId="0" fillId="0" borderId="0" xfId="0" applyNumberFormat="1">
      <alignment vertical="center"/>
    </xf>
    <xf numFmtId="0" fontId="0" fillId="0" borderId="7" xfId="0" applyFill="1" applyBorder="1" applyAlignment="1">
      <alignment horizontal="center" vertical="center"/>
    </xf>
    <xf numFmtId="2" fontId="0" fillId="0" borderId="15" xfId="0" applyNumberFormat="1" applyBorder="1">
      <alignment vertical="center"/>
    </xf>
    <xf numFmtId="2" fontId="0" fillId="0" borderId="1" xfId="0" applyNumberFormat="1" applyBorder="1">
      <alignment vertical="center"/>
    </xf>
    <xf numFmtId="2" fontId="0" fillId="0" borderId="3" xfId="0" applyNumberFormat="1" applyBorder="1">
      <alignment vertical="center"/>
    </xf>
    <xf numFmtId="2" fontId="4" fillId="0" borderId="5" xfId="0" applyNumberFormat="1" applyFont="1" applyBorder="1">
      <alignment vertical="center"/>
    </xf>
    <xf numFmtId="2" fontId="4" fillId="0" borderId="0" xfId="0" applyNumberFormat="1" applyFont="1" applyBorder="1">
      <alignment vertical="center"/>
    </xf>
    <xf numFmtId="2" fontId="4" fillId="0" borderId="10" xfId="0" applyNumberFormat="1" applyFont="1" applyBorder="1">
      <alignment vertical="center"/>
    </xf>
    <xf numFmtId="2" fontId="4" fillId="0" borderId="11" xfId="0" applyNumberFormat="1" applyFont="1" applyBorder="1">
      <alignment vertical="center"/>
    </xf>
    <xf numFmtId="2" fontId="4" fillId="0" borderId="15" xfId="0" applyNumberFormat="1" applyFont="1" applyBorder="1">
      <alignment vertical="center"/>
    </xf>
    <xf numFmtId="2" fontId="4" fillId="0" borderId="16" xfId="0" applyNumberFormat="1" applyFont="1" applyBorder="1">
      <alignment vertical="center"/>
    </xf>
    <xf numFmtId="2" fontId="4" fillId="0" borderId="6" xfId="0" applyNumberFormat="1" applyFont="1" applyBorder="1">
      <alignment vertical="center"/>
    </xf>
    <xf numFmtId="2" fontId="4" fillId="0" borderId="7" xfId="0" applyNumberFormat="1" applyFont="1" applyBorder="1">
      <alignment vertical="center"/>
    </xf>
    <xf numFmtId="2" fontId="0" fillId="0" borderId="0" xfId="0" applyNumberFormat="1" applyFont="1" applyAlignment="1">
      <alignment horizontal="center" vertical="center"/>
    </xf>
    <xf numFmtId="2" fontId="0" fillId="0" borderId="19" xfId="0" applyNumberFormat="1" applyFont="1" applyBorder="1">
      <alignment vertical="center"/>
    </xf>
    <xf numFmtId="2" fontId="0" fillId="0" borderId="0" xfId="0" applyNumberFormat="1" applyFont="1" applyBorder="1">
      <alignment vertical="center"/>
    </xf>
    <xf numFmtId="2" fontId="0" fillId="0" borderId="0" xfId="0" applyNumberFormat="1" applyFont="1">
      <alignment vertical="center"/>
    </xf>
    <xf numFmtId="2" fontId="0" fillId="0" borderId="20" xfId="0" applyNumberFormat="1" applyFont="1" applyBorder="1">
      <alignment vertical="center"/>
    </xf>
    <xf numFmtId="2" fontId="0" fillId="0" borderId="15" xfId="0" applyNumberFormat="1" applyFont="1" applyBorder="1">
      <alignment vertical="center"/>
    </xf>
    <xf numFmtId="2" fontId="0" fillId="0" borderId="5" xfId="0" applyNumberFormat="1" applyFont="1" applyBorder="1">
      <alignment vertical="center"/>
    </xf>
    <xf numFmtId="2" fontId="0" fillId="0" borderId="10" xfId="0" applyNumberFormat="1" applyFont="1" applyBorder="1">
      <alignment vertical="center"/>
    </xf>
    <xf numFmtId="2" fontId="0" fillId="0" borderId="14" xfId="0" applyNumberFormat="1" applyFont="1" applyBorder="1">
      <alignment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17" xfId="0" applyNumberFormat="1" applyFont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2" fontId="4" fillId="0" borderId="19" xfId="0" applyNumberFormat="1" applyFont="1" applyBorder="1">
      <alignment vertical="center"/>
    </xf>
    <xf numFmtId="2" fontId="4" fillId="0" borderId="20" xfId="0" applyNumberFormat="1" applyFont="1" applyBorder="1">
      <alignment vertical="center"/>
    </xf>
    <xf numFmtId="2" fontId="4" fillId="0" borderId="21" xfId="0" applyNumberFormat="1" applyFont="1" applyBorder="1">
      <alignment vertical="center"/>
    </xf>
    <xf numFmtId="2" fontId="4" fillId="0" borderId="6" xfId="0" applyNumberFormat="1" applyFont="1" applyFill="1" applyBorder="1">
      <alignment vertical="center"/>
    </xf>
    <xf numFmtId="0" fontId="4" fillId="0" borderId="15" xfId="0" applyFont="1" applyBorder="1">
      <alignment vertical="center"/>
    </xf>
    <xf numFmtId="0" fontId="4" fillId="0" borderId="20" xfId="0" applyFont="1" applyBorder="1">
      <alignment vertical="center"/>
    </xf>
    <xf numFmtId="2" fontId="0" fillId="0" borderId="22" xfId="0" applyNumberFormat="1" applyFont="1" applyBorder="1">
      <alignment vertical="center"/>
    </xf>
    <xf numFmtId="0" fontId="4" fillId="0" borderId="21" xfId="0" applyFont="1" applyBorder="1">
      <alignment vertical="center"/>
    </xf>
    <xf numFmtId="0" fontId="4" fillId="0" borderId="5" xfId="0" applyFont="1" applyBorder="1">
      <alignment vertical="center"/>
    </xf>
    <xf numFmtId="2" fontId="0" fillId="0" borderId="21" xfId="0" applyNumberFormat="1" applyFont="1" applyBorder="1" applyAlignment="1">
      <alignment horizontal="center" vertical="center"/>
    </xf>
    <xf numFmtId="2" fontId="4" fillId="0" borderId="21" xfId="0" applyNumberFormat="1" applyFont="1" applyBorder="1" applyAlignment="1">
      <alignment horizontal="center" vertical="center"/>
    </xf>
    <xf numFmtId="2" fontId="4" fillId="0" borderId="20" xfId="0" applyNumberFormat="1" applyFont="1" applyBorder="1" applyAlignment="1">
      <alignment horizontal="center" vertical="center"/>
    </xf>
    <xf numFmtId="2" fontId="0" fillId="0" borderId="22" xfId="0" applyNumberFormat="1" applyFont="1" applyBorder="1" applyAlignment="1">
      <alignment horizontal="center" vertical="center"/>
    </xf>
    <xf numFmtId="2" fontId="0" fillId="0" borderId="17" xfId="0" applyNumberFormat="1" applyFont="1" applyBorder="1" applyAlignment="1">
      <alignment horizontal="center" vertical="center"/>
    </xf>
    <xf numFmtId="2" fontId="0" fillId="0" borderId="18" xfId="0" applyNumberFormat="1" applyFont="1" applyBorder="1" applyAlignment="1">
      <alignment horizontal="center" vertical="center"/>
    </xf>
    <xf numFmtId="9" fontId="0" fillId="0" borderId="22" xfId="1" applyFont="1" applyBorder="1" applyAlignment="1">
      <alignment horizontal="center" vertical="center"/>
    </xf>
    <xf numFmtId="9" fontId="0" fillId="0" borderId="17" xfId="1" applyFont="1" applyBorder="1" applyAlignment="1">
      <alignment horizontal="center" vertical="center"/>
    </xf>
    <xf numFmtId="9" fontId="4" fillId="0" borderId="17" xfId="1" applyFont="1" applyBorder="1" applyAlignment="1">
      <alignment horizontal="center" vertical="center"/>
    </xf>
    <xf numFmtId="9" fontId="0" fillId="0" borderId="18" xfId="1" applyFont="1" applyBorder="1" applyAlignment="1">
      <alignment horizontal="center" vertical="center"/>
    </xf>
    <xf numFmtId="9" fontId="4" fillId="0" borderId="10" xfId="1" applyFont="1" applyBorder="1">
      <alignment vertical="center"/>
    </xf>
    <xf numFmtId="9" fontId="4" fillId="0" borderId="0" xfId="1" applyFont="1" applyBorder="1">
      <alignment vertical="center"/>
    </xf>
    <xf numFmtId="9" fontId="4" fillId="0" borderId="11" xfId="1" applyFont="1" applyBorder="1">
      <alignment vertical="center"/>
    </xf>
    <xf numFmtId="9" fontId="4" fillId="0" borderId="14" xfId="1" applyFont="1" applyBorder="1">
      <alignment vertical="center"/>
    </xf>
    <xf numFmtId="9" fontId="4" fillId="0" borderId="15" xfId="1" applyFont="1" applyBorder="1">
      <alignment vertical="center"/>
    </xf>
    <xf numFmtId="9" fontId="4" fillId="0" borderId="16" xfId="1" applyFont="1" applyBorder="1">
      <alignment vertical="center"/>
    </xf>
    <xf numFmtId="2" fontId="0" fillId="0" borderId="20" xfId="0" applyNumberFormat="1" applyFont="1" applyBorder="1" applyAlignment="1">
      <alignment horizontal="center" vertical="center"/>
    </xf>
    <xf numFmtId="9" fontId="4" fillId="0" borderId="5" xfId="1" applyFont="1" applyBorder="1">
      <alignment vertical="center"/>
    </xf>
    <xf numFmtId="9" fontId="4" fillId="0" borderId="6" xfId="1" applyFont="1" applyBorder="1">
      <alignment vertical="center"/>
    </xf>
    <xf numFmtId="9" fontId="4" fillId="0" borderId="7" xfId="1" applyFon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Sheet2!$A$14</c:f>
              <c:strCache>
                <c:ptCount val="1"/>
                <c:pt idx="0">
                  <c:v>小型神話崩壊砲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Sheet2!$C$13:$L$13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Sheet2!$C$14:$L$14</c:f>
              <c:numCache>
                <c:formatCode>0%</c:formatCode>
                <c:ptCount val="1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0.86</c:v>
                </c:pt>
                <c:pt idx="8">
                  <c:v>0.7599999999999999</c:v>
                </c:pt>
                <c:pt idx="9">
                  <c:v>0.65999999999999992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B6D-4977-999B-CC1E23829B9F}"/>
            </c:ext>
          </c:extLst>
        </c:ser>
        <c:ser>
          <c:idx val="1"/>
          <c:order val="1"/>
          <c:tx>
            <c:strRef>
              <c:f>Sheet2!$A$15</c:f>
              <c:strCache>
                <c:ptCount val="1"/>
                <c:pt idx="0">
                  <c:v>中型神話崩壊砲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Sheet2!$C$15:$L$15</c:f>
              <c:numCache>
                <c:formatCode>0%</c:formatCode>
                <c:ptCount val="1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0.86</c:v>
                </c:pt>
                <c:pt idx="6">
                  <c:v>0.76</c:v>
                </c:pt>
                <c:pt idx="7">
                  <c:v>0.66</c:v>
                </c:pt>
                <c:pt idx="8">
                  <c:v>0.55999999999999994</c:v>
                </c:pt>
                <c:pt idx="9">
                  <c:v>0.45999999999999996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B6D-4977-999B-CC1E23829B9F}"/>
            </c:ext>
          </c:extLst>
        </c:ser>
        <c:ser>
          <c:idx val="2"/>
          <c:order val="2"/>
          <c:tx>
            <c:strRef>
              <c:f>Sheet2!$A$16</c:f>
              <c:strCache>
                <c:ptCount val="1"/>
                <c:pt idx="0">
                  <c:v>大型神話崩壊砲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Sheet2!$C$16:$L$16</c:f>
              <c:numCache>
                <c:formatCode>0%</c:formatCode>
                <c:ptCount val="1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0.86</c:v>
                </c:pt>
                <c:pt idx="4">
                  <c:v>0.76</c:v>
                </c:pt>
                <c:pt idx="5">
                  <c:v>0.65999999999999992</c:v>
                </c:pt>
                <c:pt idx="6">
                  <c:v>0.56000000000000005</c:v>
                </c:pt>
                <c:pt idx="7">
                  <c:v>0.46</c:v>
                </c:pt>
                <c:pt idx="8">
                  <c:v>0.35999999999999988</c:v>
                </c:pt>
                <c:pt idx="9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B6D-4977-999B-CC1E23829B9F}"/>
            </c:ext>
          </c:extLst>
        </c:ser>
        <c:ser>
          <c:idx val="3"/>
          <c:order val="3"/>
          <c:tx>
            <c:strRef>
              <c:f>Sheet2!$A$17</c:f>
              <c:strCache>
                <c:ptCount val="1"/>
                <c:pt idx="0">
                  <c:v>小型事象崩壊砲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Sheet2!$C$17:$L$17</c:f>
              <c:numCache>
                <c:formatCode>0%</c:formatCode>
                <c:ptCount val="1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0.8</c:v>
                </c:pt>
                <c:pt idx="8">
                  <c:v>0.7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B6D-4977-999B-CC1E23829B9F}"/>
            </c:ext>
          </c:extLst>
        </c:ser>
        <c:ser>
          <c:idx val="4"/>
          <c:order val="4"/>
          <c:tx>
            <c:strRef>
              <c:f>Sheet2!$A$18</c:f>
              <c:strCache>
                <c:ptCount val="1"/>
                <c:pt idx="0">
                  <c:v>中型事象崩壊砲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Sheet2!$C$18:$L$18</c:f>
              <c:numCache>
                <c:formatCode>0%</c:formatCode>
                <c:ptCount val="1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0.60000000000000009</c:v>
                </c:pt>
                <c:pt idx="7">
                  <c:v>0.5</c:v>
                </c:pt>
                <c:pt idx="8">
                  <c:v>0.4</c:v>
                </c:pt>
                <c:pt idx="9">
                  <c:v>0.29999999999999993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B6D-4977-999B-CC1E23829B9F}"/>
            </c:ext>
          </c:extLst>
        </c:ser>
        <c:ser>
          <c:idx val="5"/>
          <c:order val="5"/>
          <c:tx>
            <c:strRef>
              <c:f>Sheet2!$A$19</c:f>
              <c:strCache>
                <c:ptCount val="1"/>
                <c:pt idx="0">
                  <c:v>大型事象崩壊砲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Sheet2!$C$19:$L$19</c:f>
              <c:numCache>
                <c:formatCode>0%</c:formatCode>
                <c:ptCount val="10"/>
                <c:pt idx="0">
                  <c:v>0.9</c:v>
                </c:pt>
                <c:pt idx="1">
                  <c:v>0.85</c:v>
                </c:pt>
                <c:pt idx="2">
                  <c:v>0.75</c:v>
                </c:pt>
                <c:pt idx="3">
                  <c:v>0.65</c:v>
                </c:pt>
                <c:pt idx="4">
                  <c:v>0.55000000000000004</c:v>
                </c:pt>
                <c:pt idx="5">
                  <c:v>0.45</c:v>
                </c:pt>
                <c:pt idx="6">
                  <c:v>0.35000000000000009</c:v>
                </c:pt>
                <c:pt idx="7">
                  <c:v>0.25000000000000011</c:v>
                </c:pt>
                <c:pt idx="8">
                  <c:v>0.15000000000000002</c:v>
                </c:pt>
                <c:pt idx="9">
                  <c:v>5.0000000000000044E-2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B6D-4977-999B-CC1E23829B9F}"/>
            </c:ext>
          </c:extLst>
        </c:ser>
        <c:ser>
          <c:idx val="6"/>
          <c:order val="6"/>
          <c:tx>
            <c:strRef>
              <c:f>Sheet2!$A$23</c:f>
              <c:strCache>
                <c:ptCount val="1"/>
                <c:pt idx="0">
                  <c:v>クサナギノツヨシ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Sheet2!$C$23:$L$23</c:f>
              <c:numCache>
                <c:formatCode>0%</c:formatCode>
                <c:ptCount val="10"/>
                <c:pt idx="0">
                  <c:v>0.98</c:v>
                </c:pt>
                <c:pt idx="1">
                  <c:v>0.88</c:v>
                </c:pt>
                <c:pt idx="2">
                  <c:v>0.78</c:v>
                </c:pt>
                <c:pt idx="3">
                  <c:v>0.67999999999999994</c:v>
                </c:pt>
                <c:pt idx="4">
                  <c:v>0.57999999999999996</c:v>
                </c:pt>
                <c:pt idx="5">
                  <c:v>0.48</c:v>
                </c:pt>
                <c:pt idx="6">
                  <c:v>0.38</c:v>
                </c:pt>
                <c:pt idx="7">
                  <c:v>0.28000000000000003</c:v>
                </c:pt>
                <c:pt idx="8">
                  <c:v>0.17999999999999994</c:v>
                </c:pt>
                <c:pt idx="9">
                  <c:v>7.999999999999996E-2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B6D-4977-999B-CC1E23829B9F}"/>
            </c:ext>
          </c:extLst>
        </c:ser>
        <c:ser>
          <c:idx val="7"/>
          <c:order val="7"/>
          <c:tx>
            <c:strRef>
              <c:f>Sheet2!$A$20</c:f>
              <c:strCache>
                <c:ptCount val="1"/>
                <c:pt idx="0">
                  <c:v>小型神の吐息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Sheet2!$C$20:$L$20</c:f>
              <c:numCache>
                <c:formatCode>0%</c:formatCode>
                <c:ptCount val="1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0.86</c:v>
                </c:pt>
                <c:pt idx="8">
                  <c:v>0.7599999999999999</c:v>
                </c:pt>
                <c:pt idx="9">
                  <c:v>0.65999999999999992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B6D-4977-999B-CC1E23829B9F}"/>
            </c:ext>
          </c:extLst>
        </c:ser>
        <c:ser>
          <c:idx val="8"/>
          <c:order val="8"/>
          <c:tx>
            <c:strRef>
              <c:f>Sheet2!$A$21</c:f>
              <c:strCache>
                <c:ptCount val="1"/>
                <c:pt idx="0">
                  <c:v>中型神の吐息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Sheet2!$C$21:$L$21</c:f>
              <c:numCache>
                <c:formatCode>0%</c:formatCode>
                <c:ptCount val="1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0.86</c:v>
                </c:pt>
                <c:pt idx="7">
                  <c:v>0.76</c:v>
                </c:pt>
                <c:pt idx="8">
                  <c:v>0.65999999999999992</c:v>
                </c:pt>
                <c:pt idx="9">
                  <c:v>0.55999999999999994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B6D-4977-999B-CC1E23829B9F}"/>
            </c:ext>
          </c:extLst>
        </c:ser>
        <c:ser>
          <c:idx val="9"/>
          <c:order val="9"/>
          <c:tx>
            <c:strRef>
              <c:f>Sheet2!$A$22</c:f>
              <c:strCache>
                <c:ptCount val="1"/>
                <c:pt idx="0">
                  <c:v>大型神の吐息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Sheet2!$C$22:$L$22</c:f>
              <c:numCache>
                <c:formatCode>0%</c:formatCode>
                <c:ptCount val="1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0.86</c:v>
                </c:pt>
                <c:pt idx="6">
                  <c:v>0.76</c:v>
                </c:pt>
                <c:pt idx="7">
                  <c:v>0.66</c:v>
                </c:pt>
                <c:pt idx="8">
                  <c:v>0.55999999999999994</c:v>
                </c:pt>
                <c:pt idx="9">
                  <c:v>0.45999999999999996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B6D-4977-999B-CC1E2382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088272"/>
        <c:axId val="1162093264"/>
      </c:lineChart>
      <c:catAx>
        <c:axId val="116208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敵艦の回避率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2093264"/>
        <c:crosses val="autoZero"/>
        <c:auto val="1"/>
        <c:lblAlgn val="ctr"/>
        <c:lblOffset val="100"/>
        <c:noMultiLvlLbl val="0"/>
      </c:catAx>
      <c:valAx>
        <c:axId val="1162093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実際の命中率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in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2088272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1176618</xdr:colOff>
      <xdr:row>24</xdr:row>
      <xdr:rowOff>67234</xdr:rowOff>
    </xdr:from>
    <xdr:to>
      <xdr:col>9</xdr:col>
      <xdr:colOff>291353</xdr:colOff>
      <xdr:row>41</xdr:row>
      <xdr:rowOff>110936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051CB84-0935-44D3-8CF2-3C83D7FDB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45F3-E409-4161-8013-11F6ADA667F6}">
  <dimension ref="A1:O26"/>
  <sheetViews>
    <sheetView tabSelected="1" workbookViewId="0">
      <selection activeCell="E23" sqref="E23"/>
    </sheetView>
  </sheetViews>
  <sheetFormatPr defaultRowHeight="18.75" x14ac:dyDescent="0.4"/>
  <cols>
    <col min="1" max="15" width="11.875" customWidth="1"/>
  </cols>
  <sheetData>
    <row r="1" spans="1:15" x14ac:dyDescent="0.4">
      <c r="A1" s="10" t="s">
        <v>9</v>
      </c>
      <c r="B1" s="11" t="s">
        <v>10</v>
      </c>
      <c r="C1" s="11" t="s">
        <v>11</v>
      </c>
      <c r="D1" s="11" t="s">
        <v>12</v>
      </c>
      <c r="E1" s="11" t="s">
        <v>13</v>
      </c>
      <c r="F1" s="11" t="s">
        <v>14</v>
      </c>
      <c r="G1" s="11" t="s">
        <v>21</v>
      </c>
      <c r="H1" s="11" t="s">
        <v>22</v>
      </c>
      <c r="I1" s="23" t="s">
        <v>23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5" x14ac:dyDescent="0.4">
      <c r="A2" s="12" t="s">
        <v>15</v>
      </c>
      <c r="B2" s="2">
        <v>10</v>
      </c>
      <c r="C2" s="2">
        <v>0</v>
      </c>
      <c r="D2" s="2">
        <v>0</v>
      </c>
      <c r="E2" s="2">
        <v>0</v>
      </c>
      <c r="F2" s="2">
        <v>50</v>
      </c>
      <c r="G2" s="2">
        <v>0</v>
      </c>
      <c r="H2" s="25">
        <f t="shared" ref="H2:H16" si="0">O2</f>
        <v>0.8</v>
      </c>
      <c r="I2" s="13">
        <f t="shared" ref="I2:I16" si="1">N2</f>
        <v>0.8</v>
      </c>
      <c r="J2">
        <v>4</v>
      </c>
      <c r="K2">
        <v>30</v>
      </c>
      <c r="L2">
        <v>85</v>
      </c>
      <c r="M2">
        <v>200</v>
      </c>
      <c r="N2" s="22">
        <f t="shared" ref="N2:N16" si="2">(B2*4+C2*30+D2*85+E2*200-40*G2)/F2</f>
        <v>0.8</v>
      </c>
      <c r="O2" s="22">
        <f t="shared" ref="O2:O16" si="3">(B2*4+C2*30+D2*85+E2*200)/F2</f>
        <v>0.8</v>
      </c>
    </row>
    <row r="3" spans="1:15" x14ac:dyDescent="0.4">
      <c r="A3" s="14" t="s">
        <v>16</v>
      </c>
      <c r="B3" s="5">
        <v>20</v>
      </c>
      <c r="C3" s="5">
        <v>0</v>
      </c>
      <c r="D3" s="5">
        <v>0</v>
      </c>
      <c r="E3" s="5">
        <v>0</v>
      </c>
      <c r="F3" s="5">
        <v>125</v>
      </c>
      <c r="G3" s="5">
        <v>0</v>
      </c>
      <c r="H3" s="9">
        <f t="shared" si="0"/>
        <v>0.64</v>
      </c>
      <c r="I3" s="15">
        <f t="shared" si="1"/>
        <v>0.64</v>
      </c>
      <c r="N3" s="22">
        <f t="shared" si="2"/>
        <v>0.64</v>
      </c>
      <c r="O3" s="22">
        <f t="shared" si="3"/>
        <v>0.64</v>
      </c>
    </row>
    <row r="4" spans="1:15" x14ac:dyDescent="0.4">
      <c r="A4" s="16" t="s">
        <v>17</v>
      </c>
      <c r="B4" s="7">
        <v>40</v>
      </c>
      <c r="C4" s="7">
        <v>0</v>
      </c>
      <c r="D4" s="7">
        <v>0</v>
      </c>
      <c r="E4" s="7">
        <v>0</v>
      </c>
      <c r="F4" s="7">
        <v>300</v>
      </c>
      <c r="G4" s="7">
        <v>0</v>
      </c>
      <c r="H4" s="26">
        <f t="shared" si="0"/>
        <v>0.53333333333333333</v>
      </c>
      <c r="I4" s="17">
        <f t="shared" si="1"/>
        <v>0.53333333333333333</v>
      </c>
      <c r="N4" s="22">
        <f t="shared" si="2"/>
        <v>0.53333333333333333</v>
      </c>
      <c r="O4" s="22">
        <f t="shared" si="3"/>
        <v>0.53333333333333333</v>
      </c>
    </row>
    <row r="5" spans="1:15" x14ac:dyDescent="0.4">
      <c r="A5" s="12" t="s">
        <v>18</v>
      </c>
      <c r="B5" s="2">
        <v>29</v>
      </c>
      <c r="C5" s="2">
        <v>0</v>
      </c>
      <c r="D5" s="2">
        <v>0</v>
      </c>
      <c r="E5" s="2">
        <v>0</v>
      </c>
      <c r="F5" s="2">
        <v>50</v>
      </c>
      <c r="G5" s="2">
        <v>0</v>
      </c>
      <c r="H5" s="25">
        <f t="shared" si="0"/>
        <v>2.3199999999999998</v>
      </c>
      <c r="I5" s="13">
        <f t="shared" si="1"/>
        <v>2.3199999999999998</v>
      </c>
      <c r="N5" s="22">
        <f t="shared" si="2"/>
        <v>2.3199999999999998</v>
      </c>
      <c r="O5" s="22">
        <f t="shared" si="3"/>
        <v>2.3199999999999998</v>
      </c>
    </row>
    <row r="6" spans="1:15" x14ac:dyDescent="0.4">
      <c r="A6" s="14" t="s">
        <v>19</v>
      </c>
      <c r="B6" s="5">
        <v>57</v>
      </c>
      <c r="C6" s="5">
        <v>0</v>
      </c>
      <c r="D6" s="5">
        <v>0</v>
      </c>
      <c r="E6" s="5">
        <v>0</v>
      </c>
      <c r="F6" s="5">
        <v>125</v>
      </c>
      <c r="G6" s="5">
        <v>0</v>
      </c>
      <c r="H6" s="9">
        <f t="shared" si="0"/>
        <v>1.8240000000000001</v>
      </c>
      <c r="I6" s="15">
        <f t="shared" si="1"/>
        <v>1.8240000000000001</v>
      </c>
      <c r="N6" s="22">
        <f t="shared" si="2"/>
        <v>1.8240000000000001</v>
      </c>
      <c r="O6" s="22">
        <f t="shared" si="3"/>
        <v>1.8240000000000001</v>
      </c>
    </row>
    <row r="7" spans="1:15" x14ac:dyDescent="0.4">
      <c r="A7" s="16" t="s">
        <v>20</v>
      </c>
      <c r="B7" s="7">
        <v>114</v>
      </c>
      <c r="C7" s="7">
        <v>0</v>
      </c>
      <c r="D7" s="7">
        <v>0</v>
      </c>
      <c r="E7" s="7">
        <v>0</v>
      </c>
      <c r="F7" s="7">
        <v>300</v>
      </c>
      <c r="G7" s="7">
        <v>0</v>
      </c>
      <c r="H7" s="26">
        <f t="shared" si="0"/>
        <v>1.52</v>
      </c>
      <c r="I7" s="17">
        <f t="shared" si="1"/>
        <v>1.52</v>
      </c>
      <c r="N7" s="22">
        <f t="shared" si="2"/>
        <v>1.52</v>
      </c>
      <c r="O7" s="22">
        <f t="shared" si="3"/>
        <v>1.52</v>
      </c>
    </row>
    <row r="8" spans="1:15" x14ac:dyDescent="0.4">
      <c r="A8" s="12" t="s">
        <v>0</v>
      </c>
      <c r="B8" s="2">
        <v>11</v>
      </c>
      <c r="C8" s="2">
        <v>22</v>
      </c>
      <c r="D8" s="2">
        <v>0</v>
      </c>
      <c r="E8" s="2">
        <v>0</v>
      </c>
      <c r="F8" s="3">
        <v>160</v>
      </c>
      <c r="G8" s="3">
        <v>1</v>
      </c>
      <c r="H8" s="25">
        <f t="shared" si="0"/>
        <v>4.4000000000000004</v>
      </c>
      <c r="I8" s="13">
        <f t="shared" si="1"/>
        <v>4.1500000000000004</v>
      </c>
      <c r="N8" s="22">
        <f t="shared" si="2"/>
        <v>4.1500000000000004</v>
      </c>
      <c r="O8" s="22">
        <f t="shared" si="3"/>
        <v>4.4000000000000004</v>
      </c>
    </row>
    <row r="9" spans="1:15" x14ac:dyDescent="0.4">
      <c r="A9" s="14" t="s">
        <v>1</v>
      </c>
      <c r="B9" s="5">
        <v>22</v>
      </c>
      <c r="C9" s="5">
        <v>44</v>
      </c>
      <c r="D9" s="5">
        <v>0</v>
      </c>
      <c r="E9" s="5">
        <v>0</v>
      </c>
      <c r="F9" s="6">
        <v>400</v>
      </c>
      <c r="G9" s="6">
        <v>1</v>
      </c>
      <c r="H9" s="9">
        <f t="shared" si="0"/>
        <v>3.52</v>
      </c>
      <c r="I9" s="15">
        <f t="shared" si="1"/>
        <v>3.42</v>
      </c>
      <c r="N9" s="22">
        <f t="shared" si="2"/>
        <v>3.42</v>
      </c>
      <c r="O9" s="22">
        <f t="shared" si="3"/>
        <v>3.52</v>
      </c>
    </row>
    <row r="10" spans="1:15" x14ac:dyDescent="0.4">
      <c r="A10" s="16" t="s">
        <v>2</v>
      </c>
      <c r="B10" s="7">
        <v>44</v>
      </c>
      <c r="C10" s="7">
        <v>88</v>
      </c>
      <c r="D10" s="7">
        <v>0</v>
      </c>
      <c r="E10" s="7">
        <v>0</v>
      </c>
      <c r="F10" s="8">
        <v>920</v>
      </c>
      <c r="G10" s="8">
        <v>1</v>
      </c>
      <c r="H10" s="26">
        <f t="shared" si="0"/>
        <v>3.0608695652173914</v>
      </c>
      <c r="I10" s="17">
        <f t="shared" si="1"/>
        <v>3.017391304347826</v>
      </c>
      <c r="N10" s="22">
        <f t="shared" si="2"/>
        <v>3.017391304347826</v>
      </c>
      <c r="O10" s="22">
        <f t="shared" si="3"/>
        <v>3.0608695652173914</v>
      </c>
    </row>
    <row r="11" spans="1:15" x14ac:dyDescent="0.4">
      <c r="A11" s="12" t="s">
        <v>3</v>
      </c>
      <c r="B11" s="2">
        <v>22</v>
      </c>
      <c r="C11" s="2">
        <v>0</v>
      </c>
      <c r="D11" s="2">
        <v>15</v>
      </c>
      <c r="E11" s="2">
        <v>0</v>
      </c>
      <c r="F11" s="3">
        <v>280</v>
      </c>
      <c r="G11" s="3">
        <v>1.5</v>
      </c>
      <c r="H11" s="25">
        <f t="shared" si="0"/>
        <v>4.8678571428571429</v>
      </c>
      <c r="I11" s="13">
        <f t="shared" si="1"/>
        <v>4.6535714285714285</v>
      </c>
      <c r="N11" s="22">
        <f t="shared" si="2"/>
        <v>4.6535714285714285</v>
      </c>
      <c r="O11" s="22">
        <f t="shared" si="3"/>
        <v>4.8678571428571429</v>
      </c>
    </row>
    <row r="12" spans="1:15" x14ac:dyDescent="0.4">
      <c r="A12" s="14" t="s">
        <v>4</v>
      </c>
      <c r="B12" s="5">
        <v>44</v>
      </c>
      <c r="C12" s="5">
        <v>0</v>
      </c>
      <c r="D12" s="5">
        <v>30</v>
      </c>
      <c r="E12" s="5">
        <v>0</v>
      </c>
      <c r="F12" s="6">
        <v>700</v>
      </c>
      <c r="G12" s="6">
        <v>1.5</v>
      </c>
      <c r="H12" s="9">
        <f t="shared" si="0"/>
        <v>3.8942857142857141</v>
      </c>
      <c r="I12" s="15">
        <f t="shared" si="1"/>
        <v>3.8085714285714287</v>
      </c>
      <c r="N12" s="22">
        <f t="shared" si="2"/>
        <v>3.8085714285714287</v>
      </c>
      <c r="O12" s="22">
        <f t="shared" si="3"/>
        <v>3.8942857142857141</v>
      </c>
    </row>
    <row r="13" spans="1:15" x14ac:dyDescent="0.4">
      <c r="A13" s="16" t="s">
        <v>5</v>
      </c>
      <c r="B13" s="7">
        <v>88</v>
      </c>
      <c r="C13" s="7">
        <v>0</v>
      </c>
      <c r="D13" s="7">
        <v>60</v>
      </c>
      <c r="E13" s="7">
        <v>0</v>
      </c>
      <c r="F13" s="8">
        <v>1700</v>
      </c>
      <c r="G13" s="8">
        <v>1.5</v>
      </c>
      <c r="H13" s="26">
        <f t="shared" si="0"/>
        <v>3.2070588235294117</v>
      </c>
      <c r="I13" s="17">
        <f t="shared" si="1"/>
        <v>3.171764705882353</v>
      </c>
      <c r="N13" s="22">
        <f t="shared" si="2"/>
        <v>3.171764705882353</v>
      </c>
      <c r="O13" s="22">
        <f t="shared" si="3"/>
        <v>3.2070588235294117</v>
      </c>
    </row>
    <row r="14" spans="1:15" x14ac:dyDescent="0.4">
      <c r="A14" s="14" t="s">
        <v>6</v>
      </c>
      <c r="B14" s="5">
        <v>22</v>
      </c>
      <c r="C14" s="2">
        <v>0</v>
      </c>
      <c r="D14" s="2">
        <v>0</v>
      </c>
      <c r="E14" s="5">
        <v>11</v>
      </c>
      <c r="F14" s="6">
        <v>400</v>
      </c>
      <c r="G14" s="6">
        <v>2.5</v>
      </c>
      <c r="H14" s="9">
        <f t="shared" si="0"/>
        <v>5.72</v>
      </c>
      <c r="I14" s="15">
        <f t="shared" si="1"/>
        <v>5.47</v>
      </c>
      <c r="N14" s="22">
        <f t="shared" si="2"/>
        <v>5.47</v>
      </c>
      <c r="O14" s="22">
        <f t="shared" si="3"/>
        <v>5.72</v>
      </c>
    </row>
    <row r="15" spans="1:15" x14ac:dyDescent="0.4">
      <c r="A15" s="14" t="s">
        <v>7</v>
      </c>
      <c r="B15" s="5">
        <v>44</v>
      </c>
      <c r="C15" s="5">
        <v>0</v>
      </c>
      <c r="D15" s="5">
        <v>0</v>
      </c>
      <c r="E15" s="5">
        <v>22</v>
      </c>
      <c r="F15" s="6">
        <v>1000</v>
      </c>
      <c r="G15" s="6">
        <v>2.5</v>
      </c>
      <c r="H15" s="9">
        <f t="shared" si="0"/>
        <v>4.5759999999999996</v>
      </c>
      <c r="I15" s="15">
        <f t="shared" si="1"/>
        <v>4.476</v>
      </c>
      <c r="N15" s="22">
        <f t="shared" si="2"/>
        <v>4.476</v>
      </c>
      <c r="O15" s="22">
        <f t="shared" si="3"/>
        <v>4.5759999999999996</v>
      </c>
    </row>
    <row r="16" spans="1:15" ht="19.5" thickBot="1" x14ac:dyDescent="0.45">
      <c r="A16" s="18" t="s">
        <v>8</v>
      </c>
      <c r="B16" s="19">
        <v>88</v>
      </c>
      <c r="C16" s="19">
        <v>0</v>
      </c>
      <c r="D16" s="19">
        <v>0</v>
      </c>
      <c r="E16" s="19">
        <v>44</v>
      </c>
      <c r="F16" s="20">
        <v>2200</v>
      </c>
      <c r="G16" s="20">
        <v>2.5</v>
      </c>
      <c r="H16" s="24">
        <f t="shared" si="0"/>
        <v>4.16</v>
      </c>
      <c r="I16" s="21">
        <f t="shared" si="1"/>
        <v>4.1145454545454543</v>
      </c>
      <c r="N16" s="22">
        <f t="shared" si="2"/>
        <v>4.1145454545454543</v>
      </c>
      <c r="O16" s="22">
        <f t="shared" si="3"/>
        <v>4.16</v>
      </c>
    </row>
    <row r="17" spans="1:9" x14ac:dyDescent="0.4">
      <c r="A17" s="4"/>
      <c r="B17" s="5"/>
      <c r="C17" s="5"/>
      <c r="D17" s="5"/>
      <c r="E17" s="5"/>
      <c r="F17" s="5"/>
      <c r="G17" s="5"/>
      <c r="H17" s="5"/>
      <c r="I17" s="5"/>
    </row>
    <row r="18" spans="1:9" x14ac:dyDescent="0.4">
      <c r="A18" s="5"/>
      <c r="B18" s="5"/>
      <c r="C18" s="5"/>
    </row>
    <row r="19" spans="1:9" x14ac:dyDescent="0.4">
      <c r="A19" s="5"/>
      <c r="B19" s="5"/>
      <c r="C19" s="5"/>
    </row>
    <row r="20" spans="1:9" x14ac:dyDescent="0.4">
      <c r="A20" s="5"/>
      <c r="B20" s="5"/>
      <c r="C20" s="5"/>
    </row>
    <row r="21" spans="1:9" x14ac:dyDescent="0.4">
      <c r="A21" s="5"/>
      <c r="B21" s="5"/>
      <c r="C21" s="5"/>
    </row>
    <row r="22" spans="1:9" x14ac:dyDescent="0.4">
      <c r="A22" s="5"/>
      <c r="B22" s="5"/>
      <c r="C22" s="5"/>
    </row>
    <row r="23" spans="1:9" x14ac:dyDescent="0.4">
      <c r="A23" s="5"/>
      <c r="B23" s="5"/>
      <c r="C23" s="5"/>
    </row>
    <row r="24" spans="1:9" x14ac:dyDescent="0.4">
      <c r="A24" s="5"/>
      <c r="B24" s="5"/>
      <c r="C24" s="5"/>
    </row>
    <row r="25" spans="1:9" x14ac:dyDescent="0.4">
      <c r="A25" s="5"/>
      <c r="B25" s="5"/>
      <c r="C25" s="5"/>
    </row>
    <row r="26" spans="1:9" x14ac:dyDescent="0.4">
      <c r="A26" s="5"/>
      <c r="B26" s="5"/>
      <c r="C26" s="5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DA73-507B-49D7-99FE-EAB173B9F842}">
  <dimension ref="A1:O23"/>
  <sheetViews>
    <sheetView topLeftCell="B12" zoomScaleNormal="100" workbookViewId="0">
      <selection activeCell="K29" sqref="K29"/>
    </sheetView>
  </sheetViews>
  <sheetFormatPr defaultRowHeight="18.75" x14ac:dyDescent="0.4"/>
  <cols>
    <col min="1" max="15" width="16" style="38" customWidth="1"/>
    <col min="16" max="16384" width="9" style="38"/>
  </cols>
  <sheetData>
    <row r="1" spans="1:15" s="35" customFormat="1" ht="19.5" thickBot="1" x14ac:dyDescent="0.45">
      <c r="A1" s="44" t="s">
        <v>24</v>
      </c>
      <c r="B1" s="45" t="s">
        <v>25</v>
      </c>
      <c r="C1" s="45" t="s">
        <v>34</v>
      </c>
      <c r="D1" s="45" t="s">
        <v>33</v>
      </c>
      <c r="E1" s="45" t="s">
        <v>35</v>
      </c>
      <c r="F1" s="45" t="s">
        <v>36</v>
      </c>
      <c r="G1" s="45" t="s">
        <v>37</v>
      </c>
      <c r="H1" s="45" t="s">
        <v>38</v>
      </c>
      <c r="I1" s="45" t="s">
        <v>39</v>
      </c>
      <c r="J1" s="45" t="s">
        <v>40</v>
      </c>
      <c r="K1" s="45" t="s">
        <v>41</v>
      </c>
      <c r="L1" s="45" t="s">
        <v>26</v>
      </c>
      <c r="M1" s="45" t="s">
        <v>27</v>
      </c>
      <c r="N1" s="45" t="s">
        <v>28</v>
      </c>
      <c r="O1" s="46" t="s">
        <v>29</v>
      </c>
    </row>
    <row r="2" spans="1:15" x14ac:dyDescent="0.4">
      <c r="A2" s="49" t="s">
        <v>49</v>
      </c>
      <c r="B2" s="28">
        <v>-25</v>
      </c>
      <c r="C2" s="28">
        <v>60</v>
      </c>
      <c r="D2" s="28">
        <v>120</v>
      </c>
      <c r="E2" s="28">
        <v>1</v>
      </c>
      <c r="F2" s="28">
        <v>2</v>
      </c>
      <c r="G2" s="28">
        <v>0.5</v>
      </c>
      <c r="H2" s="28">
        <v>2</v>
      </c>
      <c r="I2" s="28">
        <v>0.5</v>
      </c>
      <c r="J2" s="28">
        <v>2</v>
      </c>
      <c r="K2" s="28">
        <v>18</v>
      </c>
      <c r="L2" s="28">
        <v>30</v>
      </c>
      <c r="M2" s="33">
        <v>60</v>
      </c>
      <c r="N2" s="28">
        <v>0.96</v>
      </c>
      <c r="O2" s="34">
        <v>0.6</v>
      </c>
    </row>
    <row r="3" spans="1:15" x14ac:dyDescent="0.4">
      <c r="A3" s="47" t="s">
        <v>47</v>
      </c>
      <c r="B3" s="28">
        <v>-50</v>
      </c>
      <c r="C3" s="28">
        <v>150</v>
      </c>
      <c r="D3" s="28">
        <v>300</v>
      </c>
      <c r="E3" s="28">
        <v>1</v>
      </c>
      <c r="F3" s="28">
        <v>2</v>
      </c>
      <c r="G3" s="28">
        <v>0.5</v>
      </c>
      <c r="H3" s="28">
        <v>2</v>
      </c>
      <c r="I3" s="28">
        <v>0.5</v>
      </c>
      <c r="J3" s="28">
        <v>2</v>
      </c>
      <c r="K3" s="28">
        <v>18</v>
      </c>
      <c r="L3" s="28">
        <v>30</v>
      </c>
      <c r="M3" s="28">
        <v>90</v>
      </c>
      <c r="N3" s="28">
        <v>0.96</v>
      </c>
      <c r="O3" s="30">
        <v>0.4</v>
      </c>
    </row>
    <row r="4" spans="1:15" ht="19.5" thickBot="1" x14ac:dyDescent="0.45">
      <c r="A4" s="48" t="s">
        <v>45</v>
      </c>
      <c r="B4" s="31">
        <v>-100</v>
      </c>
      <c r="C4" s="31">
        <v>200</v>
      </c>
      <c r="D4" s="31">
        <v>750</v>
      </c>
      <c r="E4" s="31">
        <v>1</v>
      </c>
      <c r="F4" s="31">
        <v>2</v>
      </c>
      <c r="G4" s="31">
        <v>0.5</v>
      </c>
      <c r="H4" s="31">
        <v>2</v>
      </c>
      <c r="I4" s="31">
        <v>0.5</v>
      </c>
      <c r="J4" s="31">
        <v>2</v>
      </c>
      <c r="K4" s="31">
        <v>18</v>
      </c>
      <c r="L4" s="31">
        <v>30</v>
      </c>
      <c r="M4" s="31">
        <v>120</v>
      </c>
      <c r="N4" s="31">
        <v>0.96</v>
      </c>
      <c r="O4" s="32">
        <v>0.2</v>
      </c>
    </row>
    <row r="5" spans="1:15" x14ac:dyDescent="0.4">
      <c r="A5" s="49" t="s">
        <v>50</v>
      </c>
      <c r="B5" s="50">
        <v>-25</v>
      </c>
      <c r="C5" s="33">
        <v>20</v>
      </c>
      <c r="D5" s="33">
        <v>49</v>
      </c>
      <c r="E5" s="33">
        <v>2</v>
      </c>
      <c r="F5" s="50">
        <v>0.5</v>
      </c>
      <c r="G5" s="50">
        <v>0</v>
      </c>
      <c r="H5" s="33">
        <v>1.5</v>
      </c>
      <c r="I5" s="33">
        <v>0</v>
      </c>
      <c r="J5" s="33">
        <v>2</v>
      </c>
      <c r="K5" s="33">
        <v>18</v>
      </c>
      <c r="L5" s="33">
        <v>35</v>
      </c>
      <c r="M5" s="33">
        <v>60</v>
      </c>
      <c r="N5" s="33">
        <v>0.9</v>
      </c>
      <c r="O5" s="34">
        <v>0.6</v>
      </c>
    </row>
    <row r="6" spans="1:15" x14ac:dyDescent="0.4">
      <c r="A6" s="47" t="s">
        <v>48</v>
      </c>
      <c r="B6" s="28">
        <v>-50</v>
      </c>
      <c r="C6" s="28">
        <v>50</v>
      </c>
      <c r="D6" s="28">
        <v>123</v>
      </c>
      <c r="E6" s="28">
        <v>2</v>
      </c>
      <c r="F6" s="28">
        <v>0.5</v>
      </c>
      <c r="G6" s="28">
        <v>0</v>
      </c>
      <c r="H6" s="28">
        <v>1.5</v>
      </c>
      <c r="I6" s="28">
        <v>0</v>
      </c>
      <c r="J6" s="28">
        <v>2</v>
      </c>
      <c r="K6" s="28">
        <v>18</v>
      </c>
      <c r="L6" s="28">
        <v>35</v>
      </c>
      <c r="M6" s="28">
        <v>90</v>
      </c>
      <c r="N6" s="28">
        <v>0.9</v>
      </c>
      <c r="O6" s="30">
        <v>0.3</v>
      </c>
    </row>
    <row r="7" spans="1:15" ht="19.5" thickBot="1" x14ac:dyDescent="0.45">
      <c r="A7" s="48" t="s">
        <v>46</v>
      </c>
      <c r="B7" s="31">
        <v>-100</v>
      </c>
      <c r="C7" s="31">
        <v>120</v>
      </c>
      <c r="D7" s="31">
        <v>294</v>
      </c>
      <c r="E7" s="31">
        <v>2</v>
      </c>
      <c r="F7" s="31">
        <v>0.5</v>
      </c>
      <c r="G7" s="31">
        <v>0</v>
      </c>
      <c r="H7" s="31">
        <v>1.5</v>
      </c>
      <c r="I7" s="31">
        <v>0</v>
      </c>
      <c r="J7" s="31">
        <v>2</v>
      </c>
      <c r="K7" s="31">
        <v>18</v>
      </c>
      <c r="L7" s="31">
        <v>35</v>
      </c>
      <c r="M7" s="31">
        <v>120</v>
      </c>
      <c r="N7" s="31">
        <v>0.9</v>
      </c>
      <c r="O7" s="32">
        <v>0.05</v>
      </c>
    </row>
    <row r="8" spans="1:15" ht="19.5" thickBot="1" x14ac:dyDescent="0.45">
      <c r="A8" s="52" t="s">
        <v>52</v>
      </c>
      <c r="B8" s="31">
        <v>-100</v>
      </c>
      <c r="C8" s="31">
        <v>15000</v>
      </c>
      <c r="D8" s="51">
        <v>20000</v>
      </c>
      <c r="E8" s="31">
        <v>1</v>
      </c>
      <c r="F8" s="31">
        <v>2</v>
      </c>
      <c r="G8" s="31">
        <v>1</v>
      </c>
      <c r="H8" s="31">
        <v>2</v>
      </c>
      <c r="I8" s="31">
        <v>1</v>
      </c>
      <c r="J8" s="31">
        <v>150</v>
      </c>
      <c r="K8" s="31">
        <v>300</v>
      </c>
      <c r="L8" s="31">
        <v>300</v>
      </c>
      <c r="M8" s="31">
        <v>120</v>
      </c>
      <c r="N8" s="31">
        <v>0.98</v>
      </c>
      <c r="O8" s="32">
        <v>0</v>
      </c>
    </row>
    <row r="9" spans="1:15" x14ac:dyDescent="0.4">
      <c r="A9" s="54" t="s">
        <v>53</v>
      </c>
      <c r="B9" s="50">
        <v>-25</v>
      </c>
      <c r="C9" s="33">
        <v>180</v>
      </c>
      <c r="D9" s="33">
        <v>240</v>
      </c>
      <c r="E9" s="28">
        <v>1</v>
      </c>
      <c r="F9" s="28">
        <v>2</v>
      </c>
      <c r="G9" s="28">
        <v>0.5</v>
      </c>
      <c r="H9" s="28">
        <v>2</v>
      </c>
      <c r="I9" s="28">
        <v>0.5</v>
      </c>
      <c r="J9" s="28">
        <v>2</v>
      </c>
      <c r="K9" s="28">
        <v>18</v>
      </c>
      <c r="L9" s="28">
        <v>30</v>
      </c>
      <c r="M9" s="33">
        <v>60</v>
      </c>
      <c r="N9" s="28">
        <v>0.96</v>
      </c>
      <c r="O9" s="34">
        <v>0.6</v>
      </c>
    </row>
    <row r="10" spans="1:15" x14ac:dyDescent="0.4">
      <c r="A10" s="36" t="s">
        <v>54</v>
      </c>
      <c r="B10" s="28">
        <v>-50</v>
      </c>
      <c r="C10" s="37">
        <v>360</v>
      </c>
      <c r="D10" s="37">
        <v>420</v>
      </c>
      <c r="E10" s="28">
        <v>1</v>
      </c>
      <c r="F10" s="28">
        <v>2</v>
      </c>
      <c r="G10" s="28">
        <v>0.5</v>
      </c>
      <c r="H10" s="28">
        <v>2</v>
      </c>
      <c r="I10" s="28">
        <v>0.5</v>
      </c>
      <c r="J10" s="28">
        <v>2</v>
      </c>
      <c r="K10" s="28">
        <v>18</v>
      </c>
      <c r="L10" s="28">
        <v>30</v>
      </c>
      <c r="M10" s="28">
        <v>90</v>
      </c>
      <c r="N10" s="28">
        <v>0.96</v>
      </c>
      <c r="O10" s="30">
        <v>0.5</v>
      </c>
    </row>
    <row r="11" spans="1:15" ht="19.5" thickBot="1" x14ac:dyDescent="0.45">
      <c r="A11" s="39" t="s">
        <v>55</v>
      </c>
      <c r="B11" s="31">
        <v>-100</v>
      </c>
      <c r="C11" s="40">
        <v>400</v>
      </c>
      <c r="D11" s="40">
        <v>870</v>
      </c>
      <c r="E11" s="31">
        <v>1</v>
      </c>
      <c r="F11" s="31">
        <v>2</v>
      </c>
      <c r="G11" s="31">
        <v>0.5</v>
      </c>
      <c r="H11" s="31">
        <v>2</v>
      </c>
      <c r="I11" s="31">
        <v>0.5</v>
      </c>
      <c r="J11" s="31">
        <v>2</v>
      </c>
      <c r="K11" s="31">
        <v>18</v>
      </c>
      <c r="L11" s="31">
        <v>30</v>
      </c>
      <c r="M11" s="31">
        <v>120</v>
      </c>
      <c r="N11" s="31">
        <v>0.96</v>
      </c>
      <c r="O11" s="32">
        <v>0.4</v>
      </c>
    </row>
    <row r="12" spans="1:15" ht="19.5" thickBot="1" x14ac:dyDescent="0.45">
      <c r="A12" s="57" t="s">
        <v>44</v>
      </c>
      <c r="B12" s="56" t="s">
        <v>43</v>
      </c>
      <c r="C12" s="59" t="s">
        <v>42</v>
      </c>
      <c r="D12" s="60"/>
      <c r="E12" s="60"/>
      <c r="F12" s="60"/>
      <c r="G12" s="60"/>
      <c r="H12" s="60"/>
      <c r="I12" s="60"/>
      <c r="J12" s="60"/>
      <c r="K12" s="60"/>
      <c r="L12" s="61"/>
    </row>
    <row r="13" spans="1:15" ht="19.5" thickBot="1" x14ac:dyDescent="0.45">
      <c r="A13" s="58"/>
      <c r="B13" s="72"/>
      <c r="C13" s="62">
        <v>0</v>
      </c>
      <c r="D13" s="63">
        <v>0.1</v>
      </c>
      <c r="E13" s="64">
        <v>0.2</v>
      </c>
      <c r="F13" s="63">
        <v>0.3</v>
      </c>
      <c r="G13" s="64">
        <v>0.4</v>
      </c>
      <c r="H13" s="63">
        <v>0.5</v>
      </c>
      <c r="I13" s="63">
        <v>0.6</v>
      </c>
      <c r="J13" s="63">
        <v>0.7</v>
      </c>
      <c r="K13" s="63">
        <v>0.8</v>
      </c>
      <c r="L13" s="65">
        <v>0.9</v>
      </c>
    </row>
    <row r="14" spans="1:15" x14ac:dyDescent="0.4">
      <c r="A14" s="27" t="s">
        <v>30</v>
      </c>
      <c r="B14" s="41">
        <f>(D2+C2)/2*N2/L2*10</f>
        <v>28.799999999999997</v>
      </c>
      <c r="C14" s="66">
        <f>$N2-IF($C$13-$O2&gt;=0,$C$13-$O2,0)</f>
        <v>0.96</v>
      </c>
      <c r="D14" s="67">
        <f>$N2-IF($D$13-$O2&gt;=0,$D$13-$O2,0)</f>
        <v>0.96</v>
      </c>
      <c r="E14" s="67">
        <f>$N2-IF($E$13-$O2&gt;=0,$E$13-$O2,0)</f>
        <v>0.96</v>
      </c>
      <c r="F14" s="67">
        <f>$N2-IF($F$13-$O2&gt;=0,$F$13-$O2,0)</f>
        <v>0.96</v>
      </c>
      <c r="G14" s="67">
        <f>$N2-IF($G$13-$O2&gt;=0,$G$13-$O2,0)</f>
        <v>0.96</v>
      </c>
      <c r="H14" s="67">
        <f>$N2-IF($H$13-$O2&gt;=0,$H$13-$O2,0)</f>
        <v>0.96</v>
      </c>
      <c r="I14" s="67">
        <f>$N2-IF($I$13-$O2&gt;=0,$I$13-$O2,0)</f>
        <v>0.96</v>
      </c>
      <c r="J14" s="67">
        <f>$N2-IF($J$13-$O2&gt;=0,$J$13-$O2,0)</f>
        <v>0.86</v>
      </c>
      <c r="K14" s="67">
        <f>$N2-IF($K$13-$O2&gt;=0,$K$13-$O2,0)</f>
        <v>0.7599999999999999</v>
      </c>
      <c r="L14" s="68">
        <f>$N2-IF($L$13-$O2&gt;=0,$L$13-$O2,0)</f>
        <v>0.65999999999999992</v>
      </c>
    </row>
    <row r="15" spans="1:15" x14ac:dyDescent="0.4">
      <c r="A15" s="29" t="s">
        <v>31</v>
      </c>
      <c r="B15" s="42">
        <f>(D3+C3)/2*N3/L3*10</f>
        <v>72</v>
      </c>
      <c r="C15" s="66">
        <f>$N3-IF($C$13-$O3&gt;=0,$C$13-$O3,0)</f>
        <v>0.96</v>
      </c>
      <c r="D15" s="67">
        <f>$N3-IF($D$13-$O3&gt;=0,$D$13-$O3,0)</f>
        <v>0.96</v>
      </c>
      <c r="E15" s="67">
        <f>$N3-IF($E$13-$O3&gt;=0,$E$13-$O3,0)</f>
        <v>0.96</v>
      </c>
      <c r="F15" s="67">
        <f>$N3-IF($F$13-$O3&gt;=0,$F$13-$O3,0)</f>
        <v>0.96</v>
      </c>
      <c r="G15" s="67">
        <f>$N3-IF($G$13-$O3&gt;=0,$G$13-$O3,0)</f>
        <v>0.96</v>
      </c>
      <c r="H15" s="67">
        <f>$N3-IF($H$13-$O3&gt;=0,$H$13-$O3,0)</f>
        <v>0.86</v>
      </c>
      <c r="I15" s="67">
        <f>$N3-IF($I$13-$O3&gt;=0,$I$13-$O3,0)</f>
        <v>0.76</v>
      </c>
      <c r="J15" s="67">
        <f>$N3-IF($J$13-$O3&gt;=0,$J$13-$O3,0)</f>
        <v>0.66</v>
      </c>
      <c r="K15" s="67">
        <f>$N3-IF($K$13-$O3&gt;=0,$K$13-$O3,0)</f>
        <v>0.55999999999999994</v>
      </c>
      <c r="L15" s="68">
        <f>$N3-IF($L$13-$O3&gt;=0,$L$13-$O3,0)</f>
        <v>0.45999999999999996</v>
      </c>
    </row>
    <row r="16" spans="1:15" ht="19.5" thickBot="1" x14ac:dyDescent="0.45">
      <c r="A16" s="29" t="s">
        <v>32</v>
      </c>
      <c r="B16" s="43">
        <f>(D4+C4)/2*N4/L4*10</f>
        <v>152</v>
      </c>
      <c r="C16" s="66">
        <f>$N4-IF($C$13-$O4&gt;=0,$C$13-$O4,0)</f>
        <v>0.96</v>
      </c>
      <c r="D16" s="67">
        <f>$N4-IF($D$13-$O4&gt;=0,$D$13-$O4,0)</f>
        <v>0.96</v>
      </c>
      <c r="E16" s="67">
        <f>$N4-IF($E$13-$O4&gt;=0,$E$13-$O4,0)</f>
        <v>0.96</v>
      </c>
      <c r="F16" s="67">
        <f>$N4-IF($F$13-$O4&gt;=0,$F$13-$O4,0)</f>
        <v>0.86</v>
      </c>
      <c r="G16" s="67">
        <f>$N4-IF($G$13-$O4&gt;=0,$G$13-$O4,0)</f>
        <v>0.76</v>
      </c>
      <c r="H16" s="67">
        <f>$N4-IF($H$13-$O4&gt;=0,$H$13-$O4,0)</f>
        <v>0.65999999999999992</v>
      </c>
      <c r="I16" s="67">
        <f>$N4-IF($I$13-$O4&gt;=0,$I$13-$O4,0)</f>
        <v>0.56000000000000005</v>
      </c>
      <c r="J16" s="67">
        <f>$N4-IF($J$13-$O4&gt;=0,$J$13-$O4,0)</f>
        <v>0.46</v>
      </c>
      <c r="K16" s="67">
        <f>$N4-IF($K$13-$O4&gt;=0,$K$13-$O4,0)</f>
        <v>0.35999999999999988</v>
      </c>
      <c r="L16" s="68">
        <f>$N4-IF($L$13-$O4&gt;=0,$L$13-$O4,0)</f>
        <v>0.26</v>
      </c>
    </row>
    <row r="17" spans="1:12" x14ac:dyDescent="0.4">
      <c r="A17" s="41" t="s">
        <v>50</v>
      </c>
      <c r="B17" s="42">
        <f>(D5+C5)/2*N5/L5*10</f>
        <v>8.8714285714285719</v>
      </c>
      <c r="C17" s="73">
        <f>$N5-IF($C$13-$O5&gt;=0,$C$13-$O5,0)</f>
        <v>0.9</v>
      </c>
      <c r="D17" s="74">
        <f>$N5-IF($D$13-$O5&gt;=0,$D$13-$O5,0)</f>
        <v>0.9</v>
      </c>
      <c r="E17" s="74">
        <f>$N5-IF($E$13-$O5&gt;=0,$E$13-$O5,0)</f>
        <v>0.9</v>
      </c>
      <c r="F17" s="74">
        <f>$N5-IF($F$13-$O5&gt;=0,$F$13-$O5,0)</f>
        <v>0.9</v>
      </c>
      <c r="G17" s="74">
        <f>$N5-IF($G$13-$O5&gt;=0,$G$13-$O5,0)</f>
        <v>0.9</v>
      </c>
      <c r="H17" s="74">
        <f>$N5-IF($H$13-$O5&gt;=0,$H$13-$O5,0)</f>
        <v>0.9</v>
      </c>
      <c r="I17" s="74">
        <f>$N5-IF($I$13-$O5&gt;=0,$I$13-$O5,0)</f>
        <v>0.9</v>
      </c>
      <c r="J17" s="74">
        <f>$N5-IF($J$13-$O5&gt;=0,$J$13-$O5,0)</f>
        <v>0.8</v>
      </c>
      <c r="K17" s="74">
        <f>$N5-IF($K$13-$O5&gt;=0,$K$13-$O5,0)</f>
        <v>0.7</v>
      </c>
      <c r="L17" s="75">
        <f>$N5-IF($L$13-$O5&gt;=0,$L$13-$O5,0)</f>
        <v>0.6</v>
      </c>
    </row>
    <row r="18" spans="1:12" x14ac:dyDescent="0.4">
      <c r="A18" s="42" t="s">
        <v>48</v>
      </c>
      <c r="B18" s="42">
        <f>(D6+C6)/2*N6/L6*10</f>
        <v>22.242857142857147</v>
      </c>
      <c r="C18" s="66">
        <f>$N6-IF($C$13-$O6&gt;=0,$C$13-$O6,0)</f>
        <v>0.9</v>
      </c>
      <c r="D18" s="67">
        <f>$N6-IF($D$13-$O6&gt;=0,$D$13-$O6,0)</f>
        <v>0.9</v>
      </c>
      <c r="E18" s="67">
        <f>$N6-IF($E$13-$O6&gt;=0,$E$13-$O6,0)</f>
        <v>0.9</v>
      </c>
      <c r="F18" s="67">
        <f>$N6-IF($F$13-$O6&gt;=0,$F$13-$O6,0)</f>
        <v>0.9</v>
      </c>
      <c r="G18" s="67">
        <f>$N6-IF($G$13-$O6&gt;=0,$G$13-$O6,0)</f>
        <v>0.8</v>
      </c>
      <c r="H18" s="67">
        <f>$N6-IF($H$13-$O6&gt;=0,$H$13-$O6,0)</f>
        <v>0.7</v>
      </c>
      <c r="I18" s="67">
        <f>$N6-IF($I$13-$O6&gt;=0,$I$13-$O6,0)</f>
        <v>0.60000000000000009</v>
      </c>
      <c r="J18" s="67">
        <f>$N6-IF($J$13-$O6&gt;=0,$J$13-$O6,0)</f>
        <v>0.5</v>
      </c>
      <c r="K18" s="67">
        <f>$N6-IF($K$13-$O6&gt;=0,$K$13-$O6,0)</f>
        <v>0.4</v>
      </c>
      <c r="L18" s="68">
        <f>$N6-IF($L$13-$O6&gt;=0,$L$13-$O6,0)</f>
        <v>0.29999999999999993</v>
      </c>
    </row>
    <row r="19" spans="1:12" ht="19.5" thickBot="1" x14ac:dyDescent="0.45">
      <c r="A19" s="43" t="s">
        <v>46</v>
      </c>
      <c r="B19" s="43">
        <f>(D7+C7)/2*N7/L7*10</f>
        <v>53.228571428571428</v>
      </c>
      <c r="C19" s="69">
        <f>$N7-IF($C$13-$O7&gt;=0,$C$13-$O7,0)</f>
        <v>0.9</v>
      </c>
      <c r="D19" s="70">
        <f>$N7-IF($D$13-$O7&gt;=0,$D$13-$O7,0)</f>
        <v>0.85</v>
      </c>
      <c r="E19" s="70">
        <f>$N7-IF($E$13-$O7&gt;=0,$E$13-$O7,0)</f>
        <v>0.75</v>
      </c>
      <c r="F19" s="70">
        <f>$N7-IF($F$13-$O7&gt;=0,$F$13-$O7,0)</f>
        <v>0.65</v>
      </c>
      <c r="G19" s="70">
        <f>$N7-IF($G$13-$O7&gt;=0,$G$13-$O7,0)</f>
        <v>0.55000000000000004</v>
      </c>
      <c r="H19" s="70">
        <f>$N7-IF($H$13-$O7&gt;=0,$H$13-$O7,0)</f>
        <v>0.45</v>
      </c>
      <c r="I19" s="70">
        <f>$N7-IF($I$13-$O7&gt;=0,$I$13-$O7,0)</f>
        <v>0.35000000000000009</v>
      </c>
      <c r="J19" s="70">
        <f>$N7-IF($J$13-$O7&gt;=0,$J$13-$O7,0)</f>
        <v>0.25000000000000011</v>
      </c>
      <c r="K19" s="70">
        <f>$N7-IF($K$13-$O7&gt;=0,$K$13-$O7,0)</f>
        <v>0.15000000000000002</v>
      </c>
      <c r="L19" s="71">
        <f>$N7-IF($L$13-$O7&gt;=0,$L$13-$O7,0)</f>
        <v>5.0000000000000044E-2</v>
      </c>
    </row>
    <row r="20" spans="1:12" x14ac:dyDescent="0.4">
      <c r="A20" s="55" t="s">
        <v>53</v>
      </c>
      <c r="B20" s="41">
        <f>(D9+C9)/2*N9/L9*10</f>
        <v>67.2</v>
      </c>
      <c r="C20" s="73">
        <f>$N9-IF($C$13-$O9&gt;=0,$C$13-$O9,0)</f>
        <v>0.96</v>
      </c>
      <c r="D20" s="74">
        <f>$N9-IF($D$13-$O9&gt;=0,$D$13-$O9,0)</f>
        <v>0.96</v>
      </c>
      <c r="E20" s="74">
        <f>$N9-IF($E$13-$O9&gt;=0,$E$13-$O9,0)</f>
        <v>0.96</v>
      </c>
      <c r="F20" s="74">
        <f>$N9-IF($F$13-$O9&gt;=0,$F$13-$O9,0)</f>
        <v>0.96</v>
      </c>
      <c r="G20" s="74">
        <f>$N9-IF($G$13-$O9&gt;=0,$G$13-$O9,0)</f>
        <v>0.96</v>
      </c>
      <c r="H20" s="74">
        <f>$N9-IF($H$13-$O9&gt;=0,$H$13-$O9,0)</f>
        <v>0.96</v>
      </c>
      <c r="I20" s="74">
        <f>$N9-IF($I$13-$O9&gt;=0,$I$13-$O9,0)</f>
        <v>0.96</v>
      </c>
      <c r="J20" s="74">
        <f>$N9-IF($J$13-$O9&gt;=0,$J$13-$O9,0)</f>
        <v>0.86</v>
      </c>
      <c r="K20" s="74">
        <f>$N9-IF($K$13-$O9&gt;=0,$K$13-$O9,0)</f>
        <v>0.7599999999999999</v>
      </c>
      <c r="L20" s="75">
        <f>$N9-IF($L$13-$O9&gt;=0,$L$13-$O9,0)</f>
        <v>0.65999999999999992</v>
      </c>
    </row>
    <row r="21" spans="1:12" x14ac:dyDescent="0.4">
      <c r="A21" s="42" t="s">
        <v>54</v>
      </c>
      <c r="B21" s="42">
        <f>(D10+C10)/2*N10/L10*10</f>
        <v>124.79999999999998</v>
      </c>
      <c r="C21" s="66">
        <f>$N10-IF($C$13-$O10&gt;=0,$C$13-$O10,0)</f>
        <v>0.96</v>
      </c>
      <c r="D21" s="67">
        <f>$N10-IF($D$13-$O10&gt;=0,$D$13-$O10,0)</f>
        <v>0.96</v>
      </c>
      <c r="E21" s="67">
        <f>$N10-IF($E$13-$O10&gt;=0,$E$13-$O10,0)</f>
        <v>0.96</v>
      </c>
      <c r="F21" s="67">
        <f>$N10-IF($F$13-$O10&gt;=0,$F$13-$O10,0)</f>
        <v>0.96</v>
      </c>
      <c r="G21" s="67">
        <f>$N10-IF($G$13-$O10&gt;=0,$G$13-$O10,0)</f>
        <v>0.96</v>
      </c>
      <c r="H21" s="67">
        <f>$N10-IF($H$13-$O10&gt;=0,$H$13-$O10,0)</f>
        <v>0.96</v>
      </c>
      <c r="I21" s="67">
        <f>$N10-IF($I$13-$O10&gt;=0,$I$13-$O10,0)</f>
        <v>0.86</v>
      </c>
      <c r="J21" s="67">
        <f>$N10-IF($J$13-$O10&gt;=0,$J$13-$O10,0)</f>
        <v>0.76</v>
      </c>
      <c r="K21" s="67">
        <f>$N10-IF($K$13-$O10&gt;=0,$K$13-$O10,0)</f>
        <v>0.65999999999999992</v>
      </c>
      <c r="L21" s="68">
        <f>$N10-IF($L$13-$O10&gt;=0,$L$13-$O10,0)</f>
        <v>0.55999999999999994</v>
      </c>
    </row>
    <row r="22" spans="1:12" ht="19.5" thickBot="1" x14ac:dyDescent="0.45">
      <c r="A22" s="43" t="s">
        <v>55</v>
      </c>
      <c r="B22" s="43">
        <f>(D11+C11)/2*N11/L11*10</f>
        <v>203.2</v>
      </c>
      <c r="C22" s="69">
        <f>$N11-IF($C$13-$O11&gt;=0,$C$13-$O11,0)</f>
        <v>0.96</v>
      </c>
      <c r="D22" s="70">
        <f>$N11-IF($D$13-$O11&gt;=0,$D$13-$O11,0)</f>
        <v>0.96</v>
      </c>
      <c r="E22" s="70">
        <f>$N11-IF($E$13-$O11&gt;=0,$E$13-$O11,0)</f>
        <v>0.96</v>
      </c>
      <c r="F22" s="70">
        <f>$N11-IF($F$13-$O11&gt;=0,$F$13-$O11,0)</f>
        <v>0.96</v>
      </c>
      <c r="G22" s="70">
        <f>$N11-IF($G$13-$O11&gt;=0,$G$13-$O11,0)</f>
        <v>0.96</v>
      </c>
      <c r="H22" s="70">
        <f>$N11-IF($H$13-$O11&gt;=0,$H$13-$O11,0)</f>
        <v>0.86</v>
      </c>
      <c r="I22" s="70">
        <f>$N11-IF($I$13-$O11&gt;=0,$I$13-$O11,0)</f>
        <v>0.76</v>
      </c>
      <c r="J22" s="70">
        <f>$N11-IF($J$13-$O11&gt;=0,$J$13-$O11,0)</f>
        <v>0.66</v>
      </c>
      <c r="K22" s="70">
        <f>$N11-IF($K$13-$O11&gt;=0,$K$13-$O11,0)</f>
        <v>0.55999999999999994</v>
      </c>
      <c r="L22" s="71">
        <f>$N11-IF($L$13-$O11&gt;=0,$L$13-$O11,0)</f>
        <v>0.45999999999999996</v>
      </c>
    </row>
    <row r="23" spans="1:12" ht="19.5" thickBot="1" x14ac:dyDescent="0.45">
      <c r="A23" s="53" t="s">
        <v>51</v>
      </c>
      <c r="B23" s="43">
        <f>(D8+C8)/2*N8/L8*10</f>
        <v>571.66666666666663</v>
      </c>
      <c r="C23" s="69">
        <f>$N8-IF($C$13-$O8&gt;=0,$C$13-$O8,0)</f>
        <v>0.98</v>
      </c>
      <c r="D23" s="70">
        <f>$N8-IF($D$13-$O8&gt;=0,$D$13-$O8,0)</f>
        <v>0.88</v>
      </c>
      <c r="E23" s="70">
        <f>$N8-IF($E$13-$O8&gt;=0,$E$13-$O8,0)</f>
        <v>0.78</v>
      </c>
      <c r="F23" s="70">
        <f>$N8-IF($F$13-$O8&gt;=0,$F$13-$O8,0)</f>
        <v>0.67999999999999994</v>
      </c>
      <c r="G23" s="70">
        <f>$N8-IF($G$13-$O8&gt;=0,$G$13-$O8,0)</f>
        <v>0.57999999999999996</v>
      </c>
      <c r="H23" s="70">
        <f>$N8-IF($H$13-$O8&gt;=0,$H$13-$O8,0)</f>
        <v>0.48</v>
      </c>
      <c r="I23" s="70">
        <f>$N8-IF($I$13-$O8&gt;=0,$I$13-$O8,0)</f>
        <v>0.38</v>
      </c>
      <c r="J23" s="70">
        <f>$N8-IF($J$13-$O8&gt;=0,$J$13-$O8,0)</f>
        <v>0.28000000000000003</v>
      </c>
      <c r="K23" s="70">
        <f>$N8-IF($K$13-$O8&gt;=0,$K$13-$O8,0)</f>
        <v>0.17999999999999994</v>
      </c>
      <c r="L23" s="71">
        <f>$N8-IF($L$13-$O8&gt;=0,$L$13-$O8,0)</f>
        <v>7.999999999999996E-2</v>
      </c>
    </row>
  </sheetData>
  <mergeCells count="3">
    <mergeCell ref="C12:L12"/>
    <mergeCell ref="A12:A13"/>
    <mergeCell ref="B12:B13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2021-08-12T01:14:59Z</dcterms:created>
  <dcterms:modified xsi:type="dcterms:W3CDTF">2021-08-13T01:46:47Z</dcterms:modified>
</cp:coreProperties>
</file>