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60" windowWidth="19095" windowHeight="8445" firstSheet="16" activeTab="20"/>
  </bookViews>
  <sheets>
    <sheet name="INTRODUCTION" sheetId="1" r:id="rId1"/>
    <sheet name="BASIC" sheetId="2" r:id="rId2"/>
    <sheet name="TEXT TO COLUMN" sheetId="4" r:id="rId3"/>
    <sheet name="TIPS AND TRICKS" sheetId="3" r:id="rId4"/>
    <sheet name="TEXT FUNCTIONS" sheetId="5" r:id="rId5"/>
    <sheet name="LOGICAL OPERATOR" sheetId="6" r:id="rId6"/>
    <sheet name="LOGICAL FUNCTIONS" sheetId="7" r:id="rId7"/>
    <sheet name="DATE FUNCTIONS" sheetId="8" r:id="rId8"/>
    <sheet name="NAME RANGE" sheetId="9" r:id="rId9"/>
    <sheet name="COUNT IF FUNCTION" sheetId="10" r:id="rId10"/>
    <sheet name="STATISTICAL FUNCTION" sheetId="11" r:id="rId11"/>
    <sheet name="VLOOKUP" sheetId="12" r:id="rId12"/>
    <sheet name="HYPERLINK" sheetId="13" r:id="rId13"/>
    <sheet name="CHARTS" sheetId="14" r:id="rId14"/>
    <sheet name="FINANCE FUNCTION" sheetId="15" r:id="rId15"/>
    <sheet name="DROPDOWN AND BARCODE" sheetId="16" r:id="rId16"/>
    <sheet name="MACROS" sheetId="17" r:id="rId17"/>
    <sheet name="DATA TYPES" sheetId="18" r:id="rId18"/>
    <sheet name="MAIL MERGE" sheetId="19" r:id="rId19"/>
    <sheet name="PEOJECTS" sheetId="20" r:id="rId20"/>
    <sheet name="STUDENT MARKSHEET" sheetId="21" r:id="rId21"/>
    <sheet name="Sheet22" sheetId="22" r:id="rId22"/>
  </sheets>
  <calcPr calcId="124519"/>
</workbook>
</file>

<file path=xl/calcChain.xml><?xml version="1.0" encoding="utf-8"?>
<calcChain xmlns="http://schemas.openxmlformats.org/spreadsheetml/2006/main">
  <c r="N13" i="21"/>
  <c r="Q15"/>
  <c r="O15"/>
  <c r="N15"/>
  <c r="P14"/>
  <c r="Q14"/>
  <c r="O14"/>
  <c r="N14"/>
  <c r="E19"/>
  <c r="E18"/>
  <c r="E17"/>
  <c r="E16"/>
  <c r="E15"/>
  <c r="E14"/>
  <c r="P12"/>
  <c r="P11"/>
  <c r="Q13"/>
  <c r="O13"/>
  <c r="P13" s="1"/>
  <c r="E13"/>
  <c r="B5" i="12"/>
  <c r="I4" i="9"/>
  <c r="B4" i="12"/>
  <c r="G20" i="10"/>
  <c r="G19"/>
  <c r="D13" i="8"/>
  <c r="D12"/>
  <c r="D13" i="5"/>
  <c r="D14"/>
  <c r="C14"/>
  <c r="C13"/>
  <c r="Q12" i="21"/>
  <c r="Q11"/>
  <c r="N12"/>
  <c r="O12" s="1"/>
  <c r="N11"/>
  <c r="O11" s="1"/>
  <c r="E12"/>
  <c r="E11"/>
  <c r="V10" i="15"/>
  <c r="V8"/>
  <c r="F8" i="7"/>
  <c r="F7"/>
  <c r="F6"/>
  <c r="F5"/>
  <c r="B7" i="12"/>
  <c r="B6"/>
  <c r="K15" i="11"/>
  <c r="K14"/>
  <c r="K11"/>
  <c r="K12"/>
  <c r="G6" i="10"/>
  <c r="G5"/>
  <c r="G4"/>
  <c r="I12" i="9"/>
  <c r="I11"/>
  <c r="I10"/>
  <c r="I9"/>
  <c r="I8"/>
  <c r="I7"/>
  <c r="I6"/>
  <c r="I5"/>
  <c r="D10" i="8"/>
  <c r="D11"/>
  <c r="D9"/>
  <c r="D7"/>
  <c r="D6"/>
  <c r="H4" i="6"/>
  <c r="H7"/>
  <c r="H9"/>
  <c r="H8"/>
  <c r="H6"/>
  <c r="H5"/>
  <c r="C12" i="5"/>
  <c r="C11"/>
  <c r="C10"/>
  <c r="D12"/>
  <c r="D11"/>
  <c r="D10"/>
  <c r="E14"/>
  <c r="E13"/>
  <c r="E12"/>
  <c r="E11"/>
  <c r="E10"/>
  <c r="F12"/>
  <c r="F11"/>
  <c r="F10"/>
</calcChain>
</file>

<file path=xl/sharedStrings.xml><?xml version="1.0" encoding="utf-8"?>
<sst xmlns="http://schemas.openxmlformats.org/spreadsheetml/2006/main" count="357" uniqueCount="316">
  <si>
    <t xml:space="preserve">A spreadsheet is a software program you use to easily perform a mathematical calculations on statistical data and totaling long columns of numbers or determining percentages and averages
</t>
  </si>
  <si>
    <t>COLUMNS-LETTERS 
ROWS-NUMBERS</t>
  </si>
  <si>
    <t>Excel is widely used in finance and accounting because it 's
easy to use and has an umatched depth of financial functions</t>
  </si>
  <si>
    <t>RELATIVE REFERENCING</t>
  </si>
  <si>
    <t>By default, a cell reference is a relative reference ,
Relative cell references are bsic cell references that adjust and change when copied or when using Autofill.
Example:=SUM(B5:B8), As shown below changes to=SUM(C5:C8) when copied across the next cell.</t>
  </si>
  <si>
    <t>ABSOLUTE REFERENCING</t>
  </si>
  <si>
    <t>An absolute reference refers to a cell in a fixed location, Unlike relative references , absolute reference do not change when copied or filled.
You can use an absolute references to keep a row and /or column constant . 
An absolute reference is designated in a formula by the addition of a dollar ($) before the column and row .</t>
  </si>
  <si>
    <t>MIXED REFERENCING</t>
  </si>
  <si>
    <t>An mixed reference in excel is a reference where part of the
reference is  absolute and is relative.
For example , the following references have both relative
 and absolute components</t>
  </si>
  <si>
    <t>TIPS AND TRICKS</t>
  </si>
  <si>
    <t>The TRANSPOSE function returns a vertical range of cells
 as a horizontal range or vice verssa.</t>
  </si>
  <si>
    <t>TRAN-
SPOSE</t>
  </si>
  <si>
    <t>A
B
C
D
E</t>
  </si>
  <si>
    <t>A                      B                C                     D               E</t>
  </si>
  <si>
    <t>WHEN ENTER DOES NOT WORK ON YOUR TEXT</t>
  </si>
  <si>
    <t>ALT+ENTER</t>
  </si>
  <si>
    <t>AUTO
-FILL</t>
  </si>
  <si>
    <t>JANUARY</t>
  </si>
  <si>
    <t>FEBRUARY</t>
  </si>
  <si>
    <t>MARCH</t>
  </si>
  <si>
    <t>APRIL</t>
  </si>
  <si>
    <t>MAY</t>
  </si>
  <si>
    <t>JUNE</t>
  </si>
  <si>
    <t>JULY</t>
  </si>
  <si>
    <t>AUGUST</t>
  </si>
  <si>
    <t>SEPTEMBER</t>
  </si>
  <si>
    <t>OCTOBER</t>
  </si>
  <si>
    <t>NOVEMBER</t>
  </si>
  <si>
    <t>DECEMBER</t>
  </si>
  <si>
    <t>MON</t>
  </si>
  <si>
    <t>TUE</t>
  </si>
  <si>
    <t>WED</t>
  </si>
  <si>
    <t>THU</t>
  </si>
  <si>
    <t>FRI</t>
  </si>
  <si>
    <t>SAT</t>
  </si>
  <si>
    <t>SUN</t>
  </si>
  <si>
    <t>Excel has a feature that helps you 
automatically enter data.it has to be
 a predictable series.</t>
  </si>
  <si>
    <t>MONTHS</t>
  </si>
  <si>
    <t>NUMBERS</t>
  </si>
  <si>
    <t>DAYS</t>
  </si>
  <si>
    <t>IDAUTOMATIONHC39MFree</t>
  </si>
  <si>
    <t>A</t>
  </si>
  <si>
    <t>B</t>
  </si>
  <si>
    <t>C</t>
  </si>
  <si>
    <t>D</t>
  </si>
  <si>
    <t>E</t>
  </si>
  <si>
    <t>NAME THAT HAS SPACES IN IT</t>
  </si>
  <si>
    <t xml:space="preserve">NELSON </t>
  </si>
  <si>
    <t xml:space="preserve">MANDELIA </t>
  </si>
  <si>
    <t xml:space="preserve">ELON </t>
  </si>
  <si>
    <t>MUSK</t>
  </si>
  <si>
    <t>PALZOR TAMANG</t>
  </si>
  <si>
    <t>DAWA LEPCHA</t>
  </si>
  <si>
    <t>DEFINATION?</t>
  </si>
  <si>
    <t xml:space="preserve"> IN EXCEL you can use the text to columns functionality to
 split the content of a cell into multiple cells.</t>
  </si>
  <si>
    <t>TEXT FUNCTIONS</t>
  </si>
  <si>
    <t>UPPER,LOWER,LENGTH,CONCATENATE</t>
  </si>
  <si>
    <t>FUNCTIONS</t>
  </si>
  <si>
    <t>NAME</t>
  </si>
  <si>
    <t>NELSON MANDELA</t>
  </si>
  <si>
    <t>ELON MUSK</t>
  </si>
  <si>
    <t>PEMA BHUTIIA</t>
  </si>
  <si>
    <t>CONCATENATE                           UPPER                                           LOWER                                         LENGTH</t>
  </si>
  <si>
    <t>DEFENATIONS?</t>
  </si>
  <si>
    <t>THE TEXT function lets you change the way a number appears by applying formatting to it 
with format codes.
Its useful in situations where you want to display numbers in a more redeable format,
or you want to combine numbers with text or symbols</t>
  </si>
  <si>
    <t>LOGICAL OPERATOR</t>
  </si>
  <si>
    <t>QUESTION
is 50=5?
Is 50&lt;&gt;5?
Is 50&gt;5?
Is 50&gt;=5?
Is 50&lt;5?
Is 50 &lt;=5?</t>
  </si>
  <si>
    <t>COMPARATIVE OPERATIONS</t>
  </si>
  <si>
    <t>&lt;&gt;</t>
  </si>
  <si>
    <t>&gt;</t>
  </si>
  <si>
    <t>&gt;=</t>
  </si>
  <si>
    <t>&lt;</t>
  </si>
  <si>
    <t>&lt;=</t>
  </si>
  <si>
    <t>IT MEANS</t>
  </si>
  <si>
    <t>equal</t>
  </si>
  <si>
    <t>not equal</t>
  </si>
  <si>
    <t>greater then</t>
  </si>
  <si>
    <t>less than</t>
  </si>
  <si>
    <t>less than equals</t>
  </si>
  <si>
    <t>number1   number2</t>
  </si>
  <si>
    <t>what does logical operator mean?</t>
  </si>
  <si>
    <t>a logical operator means a symbol or word used to connect two ormore experessions such
that the value of the compound expressions product depends
only on that of the orignal experessions and on the meaning of the operator.</t>
  </si>
  <si>
    <t>logical functions</t>
  </si>
  <si>
    <t>percentage scored student1            percentage scored student2</t>
  </si>
  <si>
    <t>show as</t>
  </si>
  <si>
    <t>true,false</t>
  </si>
  <si>
    <t>1,0</t>
  </si>
  <si>
    <t>pass,fail</t>
  </si>
  <si>
    <t>yes ,no</t>
  </si>
  <si>
    <t>logical functions are used in spreadsheet to test whether a situation is true or false.
Depending on the result of that test ,you can then elect to do one thing or another.
These decisions can be used to display information, perform different calculations ,or to perform further
tests.</t>
  </si>
  <si>
    <t>DATE FUNCTONS</t>
  </si>
  <si>
    <t xml:space="preserve">                            FUNCTION FOR                          FUNCTION</t>
  </si>
  <si>
    <t>TODAY</t>
  </si>
  <si>
    <t>NOW</t>
  </si>
  <si>
    <t>DAY</t>
  </si>
  <si>
    <t>MONTH</t>
  </si>
  <si>
    <t>YEAR</t>
  </si>
  <si>
    <t>DEFENATION?</t>
  </si>
  <si>
    <t>The EXCEL DATE function creates a valid date from individual year,month, and day components. 
The DATE function is useful for assembling dates that need to chnge dynamically based on other values in a worksheet</t>
  </si>
  <si>
    <t>name range</t>
  </si>
  <si>
    <t>text</t>
  </si>
  <si>
    <t>numbers</t>
  </si>
  <si>
    <t>abc</t>
  </si>
  <si>
    <t>ghi</t>
  </si>
  <si>
    <t>def</t>
  </si>
  <si>
    <t>mno</t>
  </si>
  <si>
    <t>basic functions</t>
  </si>
  <si>
    <t>sum</t>
  </si>
  <si>
    <t>minimum</t>
  </si>
  <si>
    <t>maximum</t>
  </si>
  <si>
    <t>average</t>
  </si>
  <si>
    <t>count</t>
  </si>
  <si>
    <t>counta</t>
  </si>
  <si>
    <t>countblank</t>
  </si>
  <si>
    <t>small</t>
  </si>
  <si>
    <t>large</t>
  </si>
  <si>
    <t>ADDITION
MINIMUM VALUE
LARGEST VALUE
RETURNS AVERAGE
COUNT JUST THE NUMBERS
COUNTS EVEN THE EMPTY VALUE
COUNTS EMPTY CELLS
RETURNS SMALLEST
RETURNS LARGEST</t>
  </si>
  <si>
    <t>RETURNS LARGEST</t>
  </si>
  <si>
    <t>DEFINATION</t>
  </si>
  <si>
    <t>a named range is one or more cells that have been given a name.
using named ranges can make formulas easier to read and understand.
They also provide simple navigation via the NAME BOX.</t>
  </si>
  <si>
    <t>COUNT IF FUNCTION</t>
  </si>
  <si>
    <t>ITEMS</t>
  </si>
  <si>
    <t>MILK</t>
  </si>
  <si>
    <t>COOKIES</t>
  </si>
  <si>
    <t>APPLES</t>
  </si>
  <si>
    <t>ORANGES</t>
  </si>
  <si>
    <t>BISCUITS</t>
  </si>
  <si>
    <t>apples</t>
  </si>
  <si>
    <t>biscuits</t>
  </si>
  <si>
    <t>coco cola</t>
  </si>
  <si>
    <t>fanta</t>
  </si>
  <si>
    <t>counts no. of cells with apples</t>
  </si>
  <si>
    <t>defination?</t>
  </si>
  <si>
    <t>MICROSOFT EXCEL COUNTS AS A FPRMULA THAT,
"COUNTS THE NUMBER OF CELLS WITHIN A RANGE THAT MEET THE GIVEN CONDITION"</t>
  </si>
  <si>
    <t>STATISTICAL FUNCTION</t>
  </si>
  <si>
    <t xml:space="preserve"> STUDENT          MARKS      BATCH   </t>
  </si>
  <si>
    <t>NAMU</t>
  </si>
  <si>
    <t>SHANTI</t>
  </si>
  <si>
    <t>PEREH</t>
  </si>
  <si>
    <t xml:space="preserve">SASIKA </t>
  </si>
  <si>
    <t>ROSHNA</t>
  </si>
  <si>
    <t>COMPUTER</t>
  </si>
  <si>
    <t>ARTS</t>
  </si>
  <si>
    <t>SCIENCE</t>
  </si>
  <si>
    <t>FUNCTION NAME
SUM IF</t>
  </si>
  <si>
    <t>IF SUM OF THE NO. IS LESS THAN 40</t>
  </si>
  <si>
    <t>SUM IS FOR SELECTING 
PARTICULAR BATCH</t>
  </si>
  <si>
    <t>COUNT IF THE NO. IS MORE THAN 35</t>
  </si>
  <si>
    <t>AVERAGE OF NUMBER LESS THAN 45</t>
  </si>
  <si>
    <t>YOU USE THE SUM FUNCTION TO SUM THE 
VALUES IN A RANGE THST MEET CRITERIA THAT YOU SPECIFY</t>
  </si>
  <si>
    <t>V -LOOK UP</t>
  </si>
  <si>
    <t>STUDENT NAME</t>
  </si>
  <si>
    <t>V-LOOK FORMULA</t>
  </si>
  <si>
    <t xml:space="preserve">STUDENTS                                     EMAIL                         ADDRESS                                                 PHONE NO.   </t>
  </si>
  <si>
    <t>LUX</t>
  </si>
  <si>
    <t>ros@gmail.com</t>
  </si>
  <si>
    <t>lux@gmail.com</t>
  </si>
  <si>
    <t>namu</t>
  </si>
  <si>
    <t>pereh</t>
  </si>
  <si>
    <t>lux</t>
  </si>
  <si>
    <t>nam@gmail.com</t>
  </si>
  <si>
    <t>per@gmail.com</t>
  </si>
  <si>
    <t>tadong</t>
  </si>
  <si>
    <t>deorali</t>
  </si>
  <si>
    <t>vajra</t>
  </si>
  <si>
    <t>namchi</t>
  </si>
  <si>
    <t>VLOOKUP AND HLOOKUP are fn in excel that allow you to search a table of data
and based on what the user has supplied and give appropriate information
from table.</t>
  </si>
  <si>
    <t>hyperlink</t>
  </si>
  <si>
    <t>go to date functions</t>
  </si>
  <si>
    <t>link to sheet</t>
  </si>
  <si>
    <t>you can use hyperlink to create a link that opens a document to create a link that opens 
a document that is stored on a network server or the internet . When
you click the cell that contains the link axcel opens the file that is stored at the location of the link.</t>
  </si>
  <si>
    <t>CHARTS</t>
  </si>
  <si>
    <t>shortcut key ALT+F1</t>
  </si>
  <si>
    <t>ANNUAL SALES</t>
  </si>
  <si>
    <t>ONLINE SALES</t>
  </si>
  <si>
    <t>STORE SALES</t>
  </si>
  <si>
    <t>TSHIRT</t>
  </si>
  <si>
    <t>JOGGERS</t>
  </si>
  <si>
    <t>JORDANS</t>
  </si>
  <si>
    <t>A CHART IS ATOOL YOU CAN USE IN EXCELTO COMMUNICATE DATA GRAPHICALLY
CHARTS ALLOW YOUR AUDIENCE TO SEE MEANING BEHIND THE NO. AND THEY MAKE SHOWING COMPARISON 
AND TRENDS MMMUCH EASIER.</t>
  </si>
  <si>
    <t>CHART TITLE</t>
  </si>
  <si>
    <t>CHANGING THE COLORS, ADDING ,IMAGES</t>
  </si>
  <si>
    <t>FINANCE FUNCTIONS</t>
  </si>
  <si>
    <t>THE EXCEL FINANCIAL FUNCTIONS HAVE BEEN MADE AVAILABLE
TO EXECCCCUTE A VARIETY OF FINANCIAL CALCULATIONS
INCLUDING CALCULATIUONS OF YIELD INVESTMENT VALUATIONS
INTEREST RATES INTERNAL RATE OF RETURN ASSET DEPRECIATION AND 
PAYMENTS.</t>
  </si>
  <si>
    <t>HOME LOAN</t>
  </si>
  <si>
    <t>PV
RATE
NPER</t>
  </si>
  <si>
    <t>PMT</t>
  </si>
  <si>
    <t xml:space="preserve">TOTAL HOME PPRICE </t>
  </si>
  <si>
    <t>INTERESTS RATE(p.a)</t>
  </si>
  <si>
    <t>NO.OF PERIODS(YRS)</t>
  </si>
  <si>
    <t>MONTHLY PAYMENT</t>
  </si>
  <si>
    <t>TOTAL AMOUNT PAID</t>
  </si>
  <si>
    <t>DROPDOWN</t>
  </si>
  <si>
    <t>WHOLESALE STORE</t>
  </si>
  <si>
    <t>AVAILABILITY</t>
  </si>
  <si>
    <t>shoes</t>
  </si>
  <si>
    <t>tshirts</t>
  </si>
  <si>
    <t>joggers</t>
  </si>
  <si>
    <t>jordans</t>
  </si>
  <si>
    <t>shirts</t>
  </si>
  <si>
    <t>out of stock</t>
  </si>
  <si>
    <t>select product</t>
  </si>
  <si>
    <t>jeans</t>
  </si>
  <si>
    <t>yes</t>
  </si>
  <si>
    <t>more prodcuts</t>
  </si>
  <si>
    <t>tracksuits</t>
  </si>
  <si>
    <t>basektball</t>
  </si>
  <si>
    <t>converse</t>
  </si>
  <si>
    <t>shorts</t>
  </si>
  <si>
    <t>football</t>
  </si>
  <si>
    <t xml:space="preserve">socks </t>
  </si>
  <si>
    <t>masks</t>
  </si>
  <si>
    <t xml:space="preserve"> hat</t>
  </si>
  <si>
    <t>what is MACROS</t>
  </si>
  <si>
    <t>if you have tasks in microsoft excel that you do repeatedly
you can record a macro to automate those tasks.
A macro is an action or a set of actions that you can run as a many as you want.</t>
  </si>
  <si>
    <t>step 1</t>
  </si>
  <si>
    <t>add the developer tab &gt;go to developer&gt;click on record macro&gt;give a name and discription</t>
  </si>
  <si>
    <t>step 2</t>
  </si>
  <si>
    <t>step3</t>
  </si>
  <si>
    <t xml:space="preserve">      Enter data on sheet &gt;change the font family&gt;change the font size&gt; give the heading color some color&gt;click on stop recording macro</t>
  </si>
  <si>
    <t>click on macros &gt;edit &gt;saveas &gt;excel macro enabledwork book &gt;create new sheet with data&gt;click on macros&gt;run</t>
  </si>
  <si>
    <t xml:space="preserve">country </t>
  </si>
  <si>
    <t>population</t>
  </si>
  <si>
    <t>GDP</t>
  </si>
  <si>
    <t>COLUMN 1</t>
  </si>
  <si>
    <t>INDIA</t>
  </si>
  <si>
    <t>STUDENTS  MARKSHEET</t>
  </si>
  <si>
    <t>EMPLOYEE PLAYROLL</t>
  </si>
  <si>
    <t xml:space="preserve">LINK TO MY PROJECT </t>
  </si>
  <si>
    <t>MAIL MERGE</t>
  </si>
  <si>
    <t>MAIL MERGE lets you create a batch of documents that are personalized
for each recipient . For example , a form letter might be personalized
to adress each recipient by name.
a data source ,like a list , spreadsheet or database , is associated with 
the document</t>
  </si>
  <si>
    <t>first name</t>
  </si>
  <si>
    <t>course</t>
  </si>
  <si>
    <t>due date</t>
  </si>
  <si>
    <t>email</t>
  </si>
  <si>
    <t>WILBUR LEPCHA</t>
  </si>
  <si>
    <t>BCA</t>
  </si>
  <si>
    <t>IRON MAN</t>
  </si>
  <si>
    <t>MCA</t>
  </si>
  <si>
    <t>wilburlepcha@gmail.com</t>
  </si>
  <si>
    <t>sevvainc@gmail.com</t>
  </si>
  <si>
    <t>DCA STUDENTS MARKSHEET-20 students use form to enter student data</t>
  </si>
  <si>
    <t>ST-ID</t>
  </si>
  <si>
    <t>FIRST NAME</t>
  </si>
  <si>
    <t>SECOND NAME</t>
  </si>
  <si>
    <t>FULL NAME</t>
  </si>
  <si>
    <t>UPPERCASE</t>
  </si>
  <si>
    <t>INTRODUCTION TO CS</t>
  </si>
  <si>
    <t>HARDWARE</t>
  </si>
  <si>
    <t>SOFTWARE</t>
  </si>
  <si>
    <t>GJ-001</t>
  </si>
  <si>
    <t>LEPCHA</t>
  </si>
  <si>
    <t>OS</t>
  </si>
  <si>
    <t>MS</t>
  </si>
  <si>
    <t>DTP</t>
  </si>
  <si>
    <t>INTERNET</t>
  </si>
  <si>
    <t>HARUKI</t>
  </si>
  <si>
    <t>MURAKAMI</t>
  </si>
  <si>
    <t>PALZOR</t>
  </si>
  <si>
    <t>TAMANG</t>
  </si>
  <si>
    <t>DAWA</t>
  </si>
  <si>
    <t>greater then equals</t>
  </si>
  <si>
    <t>.</t>
  </si>
  <si>
    <t>web designing</t>
  </si>
  <si>
    <t>total out of 800</t>
  </si>
  <si>
    <t>percentage obtained</t>
  </si>
  <si>
    <t>grade obtained</t>
  </si>
  <si>
    <t>pass /fail</t>
  </si>
  <si>
    <t>wilbur lepcha</t>
  </si>
  <si>
    <t>lepcha</t>
  </si>
  <si>
    <t>wilbur</t>
  </si>
  <si>
    <t>haruki</t>
  </si>
  <si>
    <t>rami</t>
  </si>
  <si>
    <t>haruki rami</t>
  </si>
  <si>
    <t>EMPLOYEE PLAYROLL SYSTEM-20EMP</t>
  </si>
  <si>
    <t>S.NO</t>
  </si>
  <si>
    <t>LAST NAME</t>
  </si>
  <si>
    <t>JOINING DATE</t>
  </si>
  <si>
    <t xml:space="preserve">SALARY REVISION DATE </t>
  </si>
  <si>
    <t>AFTER SIX MONTHS</t>
  </si>
  <si>
    <t>NO OF WORKING DAYS FOR</t>
  </si>
  <si>
    <t>SIX MONTHS</t>
  </si>
  <si>
    <t>SALARY</t>
  </si>
  <si>
    <t>DEDUCTION OF RS 500 PER DAY IF ABSENT)-(SALARY REVISION AFTER SIX MONTHS)</t>
  </si>
  <si>
    <t>SALARY DATE</t>
  </si>
  <si>
    <t>WORKING DAYS FOR THIS MONTHS</t>
  </si>
  <si>
    <t>MONTH -I</t>
  </si>
  <si>
    <t>TILL 6 MONTH</t>
  </si>
  <si>
    <t>TOTAL ATTENDANCE</t>
  </si>
  <si>
    <t>mami</t>
  </si>
  <si>
    <t>no</t>
  </si>
  <si>
    <t>no mami</t>
  </si>
  <si>
    <t>GJ-002</t>
  </si>
  <si>
    <t>GJ-003</t>
  </si>
  <si>
    <t>GJ-004</t>
  </si>
  <si>
    <t>GJ-005</t>
  </si>
  <si>
    <t>GJ-006</t>
  </si>
  <si>
    <t>GJ-007</t>
  </si>
  <si>
    <t>GJ-008</t>
  </si>
  <si>
    <t>GJ-009</t>
  </si>
  <si>
    <t>GJ-010</t>
  </si>
  <si>
    <t>jan</t>
  </si>
  <si>
    <t>feb</t>
  </si>
  <si>
    <t>mar</t>
  </si>
  <si>
    <t>apr</t>
  </si>
  <si>
    <t>may</t>
  </si>
  <si>
    <t>jun</t>
  </si>
  <si>
    <t>subba</t>
  </si>
  <si>
    <t>limboo</t>
  </si>
  <si>
    <t>rai</t>
  </si>
  <si>
    <t>gurung</t>
  </si>
  <si>
    <t>jan subba</t>
  </si>
  <si>
    <t>feb limboo</t>
  </si>
  <si>
    <t>mar rai</t>
  </si>
  <si>
    <t>apr gurung</t>
  </si>
  <si>
    <t>jun rai</t>
  </si>
</sst>
</file>

<file path=xl/styles.xml><?xml version="1.0" encoding="utf-8"?>
<styleSheet xmlns="http://schemas.openxmlformats.org/spreadsheetml/2006/main">
  <numFmts count="3">
    <numFmt numFmtId="6" formatCode="&quot;$&quot;#,##0_);[Red]\(&quot;$&quot;#,##0\)"/>
    <numFmt numFmtId="8" formatCode="&quot;$&quot;#,##0.00_);[Red]\(&quot;$&quot;#,##0.00\)"/>
    <numFmt numFmtId="164" formatCode="[$-F400]h:mm:ss\ AM/PM"/>
  </numFmts>
  <fonts count="9">
    <font>
      <sz val="11"/>
      <color theme="1"/>
      <name val="Calibri"/>
      <family val="2"/>
      <scheme val="minor"/>
    </font>
    <font>
      <sz val="11"/>
      <color theme="0" tint="-0.499984740745262"/>
      <name val="Calibri"/>
      <family val="2"/>
      <scheme val="minor"/>
    </font>
    <font>
      <sz val="11"/>
      <color theme="8" tint="0.59999389629810485"/>
      <name val="Calibri"/>
      <family val="2"/>
      <scheme val="minor"/>
    </font>
    <font>
      <sz val="11"/>
      <color rgb="FFFF0000"/>
      <name val="Calibri"/>
      <family val="2"/>
      <scheme val="minor"/>
    </font>
    <font>
      <sz val="11"/>
      <color theme="1"/>
      <name val="Calibri"/>
      <family val="2"/>
      <scheme val="minor"/>
    </font>
    <font>
      <sz val="12"/>
      <color theme="1"/>
      <name val="Calibri"/>
      <family val="2"/>
      <scheme val="minor"/>
    </font>
    <font>
      <sz val="10"/>
      <color theme="1"/>
      <name val="Calibri"/>
      <family val="2"/>
      <scheme val="minor"/>
    </font>
    <font>
      <u/>
      <sz val="11"/>
      <color theme="10"/>
      <name val="Calibri"/>
      <family val="2"/>
    </font>
    <font>
      <sz val="16"/>
      <color theme="1"/>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3" tint="-0.249977111117893"/>
        <bgColor indexed="64"/>
      </patternFill>
    </fill>
    <fill>
      <patternFill patternType="solid">
        <fgColor rgb="FF00B0F0"/>
        <bgColor indexed="64"/>
      </patternFill>
    </fill>
    <fill>
      <patternFill patternType="solid">
        <fgColor theme="3" tint="0.59999389629810485"/>
        <bgColor indexed="64"/>
      </patternFill>
    </fill>
    <fill>
      <patternFill patternType="solid">
        <fgColor rgb="FF00B05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7030A0"/>
        <bgColor indexed="64"/>
      </patternFill>
    </fill>
    <fill>
      <patternFill patternType="solid">
        <fgColor rgb="FF0070C0"/>
        <bgColor indexed="64"/>
      </patternFill>
    </fill>
    <fill>
      <patternFill patternType="solid">
        <fgColor rgb="FFC00000"/>
        <bgColor indexed="64"/>
      </patternFill>
    </fill>
  </fills>
  <borders count="1">
    <border>
      <left/>
      <right/>
      <top/>
      <bottom/>
      <diagonal/>
    </border>
  </borders>
  <cellStyleXfs count="4">
    <xf numFmtId="0" fontId="0" fillId="0" borderId="0"/>
    <xf numFmtId="0" fontId="4" fillId="0" borderId="0" applyNumberFormat="0"/>
    <xf numFmtId="0" fontId="7" fillId="0" borderId="0" applyNumberFormat="0" applyFill="0" applyBorder="0" applyAlignment="0" applyProtection="0">
      <alignment vertical="top"/>
      <protection locked="0"/>
    </xf>
    <xf numFmtId="9" fontId="4" fillId="0" borderId="0" applyFont="0" applyFill="0" applyBorder="0" applyAlignment="0" applyProtection="0"/>
  </cellStyleXfs>
  <cellXfs count="84">
    <xf numFmtId="0" fontId="0" fillId="0" borderId="0" xfId="0"/>
    <xf numFmtId="0" fontId="0" fillId="0" borderId="0" xfId="0" applyAlignment="1"/>
    <xf numFmtId="0" fontId="0" fillId="0" borderId="0" xfId="0" applyAlignment="1">
      <alignment vertical="center"/>
    </xf>
    <xf numFmtId="0" fontId="0" fillId="2" borderId="0" xfId="0" applyFill="1" applyAlignment="1"/>
    <xf numFmtId="0" fontId="0" fillId="2" borderId="0" xfId="0" applyFill="1" applyAlignment="1">
      <alignment vertical="center"/>
    </xf>
    <xf numFmtId="0" fontId="0" fillId="0" borderId="0" xfId="0" applyAlignment="1">
      <alignment horizontal="right"/>
    </xf>
    <xf numFmtId="0" fontId="0" fillId="0" borderId="0" xfId="0" applyAlignment="1">
      <alignment horizontal="center"/>
    </xf>
    <xf numFmtId="0" fontId="0" fillId="0" borderId="0" xfId="0" applyAlignment="1">
      <alignment vertical="top"/>
    </xf>
    <xf numFmtId="0" fontId="0" fillId="0" borderId="0" xfId="0" applyAlignment="1">
      <alignment horizontal="left" indent="1"/>
    </xf>
    <xf numFmtId="0" fontId="0" fillId="2" borderId="0" xfId="0" applyFill="1"/>
    <xf numFmtId="49" fontId="0" fillId="0" borderId="0" xfId="0" applyNumberFormat="1"/>
    <xf numFmtId="164" fontId="0" fillId="0" borderId="0" xfId="0" applyNumberFormat="1"/>
    <xf numFmtId="0" fontId="0" fillId="8" borderId="0" xfId="0" applyFill="1"/>
    <xf numFmtId="0" fontId="0" fillId="10" borderId="0" xfId="0" applyFill="1"/>
    <xf numFmtId="14" fontId="0" fillId="0" borderId="0" xfId="0" applyNumberFormat="1"/>
    <xf numFmtId="22" fontId="0" fillId="0" borderId="0" xfId="0" applyNumberFormat="1"/>
    <xf numFmtId="0" fontId="0" fillId="6" borderId="0" xfId="0" applyFill="1"/>
    <xf numFmtId="0" fontId="0" fillId="5" borderId="0" xfId="0" applyFill="1"/>
    <xf numFmtId="0" fontId="0" fillId="13" borderId="0" xfId="0" applyFill="1"/>
    <xf numFmtId="0" fontId="0" fillId="5" borderId="0" xfId="0" applyFill="1" applyAlignment="1"/>
    <xf numFmtId="0" fontId="0" fillId="0" borderId="0" xfId="0" applyFill="1" applyAlignment="1"/>
    <xf numFmtId="0" fontId="0" fillId="14" borderId="0" xfId="0" applyFill="1"/>
    <xf numFmtId="0" fontId="6" fillId="14" borderId="0" xfId="0" applyFont="1" applyFill="1"/>
    <xf numFmtId="0" fontId="7" fillId="0" borderId="0" xfId="2" applyAlignment="1" applyProtection="1"/>
    <xf numFmtId="0" fontId="7" fillId="0" borderId="0" xfId="2" applyAlignment="1" applyProtection="1">
      <alignment horizontal="right"/>
    </xf>
    <xf numFmtId="6" fontId="0" fillId="0" borderId="0" xfId="0" applyNumberFormat="1"/>
    <xf numFmtId="9" fontId="0" fillId="0" borderId="0" xfId="0" applyNumberFormat="1"/>
    <xf numFmtId="8" fontId="0" fillId="0" borderId="0" xfId="0" applyNumberFormat="1"/>
    <xf numFmtId="0" fontId="0" fillId="16" borderId="0" xfId="0" applyFill="1"/>
    <xf numFmtId="11" fontId="0" fillId="0" borderId="0" xfId="0" applyNumberFormat="1"/>
    <xf numFmtId="0" fontId="0" fillId="0" borderId="0" xfId="0" applyNumberFormat="1"/>
    <xf numFmtId="0" fontId="0" fillId="3" borderId="0" xfId="0" applyFill="1" applyAlignment="1">
      <alignment horizontal="center" vertical="center" wrapText="1"/>
    </xf>
    <xf numFmtId="0" fontId="0" fillId="3" borderId="0" xfId="0" applyFill="1" applyAlignment="1">
      <alignment horizontal="center" vertical="center"/>
    </xf>
    <xf numFmtId="0" fontId="0" fillId="2" borderId="0" xfId="0" applyFill="1" applyAlignment="1">
      <alignment horizontal="center"/>
    </xf>
    <xf numFmtId="0" fontId="0" fillId="3" borderId="0" xfId="0" applyFill="1" applyAlignment="1">
      <alignment horizontal="center" wrapText="1"/>
    </xf>
    <xf numFmtId="0" fontId="0" fillId="3" borderId="0" xfId="0" applyFill="1" applyAlignment="1">
      <alignment horizontal="center"/>
    </xf>
    <xf numFmtId="0" fontId="0" fillId="2" borderId="0" xfId="0" applyFill="1" applyAlignment="1">
      <alignment horizontal="center" vertical="center"/>
    </xf>
    <xf numFmtId="0" fontId="0" fillId="2" borderId="0" xfId="0" applyFill="1" applyAlignment="1">
      <alignment horizontal="center" vertical="center" wrapText="1"/>
    </xf>
    <xf numFmtId="0" fontId="0" fillId="2" borderId="0" xfId="0" applyFill="1" applyAlignment="1">
      <alignment horizontal="left" vertical="top" wrapText="1"/>
    </xf>
    <xf numFmtId="0" fontId="0" fillId="2" borderId="0" xfId="0" applyFill="1" applyAlignment="1">
      <alignment horizontal="left" vertical="top"/>
    </xf>
    <xf numFmtId="0" fontId="0" fillId="0" borderId="0" xfId="0" applyAlignment="1">
      <alignment horizontal="center"/>
    </xf>
    <xf numFmtId="0" fontId="0" fillId="9" borderId="0" xfId="0" applyFill="1" applyAlignment="1">
      <alignment horizontal="center"/>
    </xf>
    <xf numFmtId="0" fontId="0" fillId="4" borderId="0" xfId="0" applyFill="1" applyAlignment="1">
      <alignment horizontal="center"/>
    </xf>
    <xf numFmtId="0" fontId="0" fillId="5" borderId="0" xfId="0" applyFill="1" applyAlignment="1">
      <alignment horizontal="center" vertical="top" wrapText="1"/>
    </xf>
    <xf numFmtId="0" fontId="0" fillId="5" borderId="0" xfId="0" applyFill="1" applyAlignment="1">
      <alignment horizontal="center" vertical="top"/>
    </xf>
    <xf numFmtId="0" fontId="2" fillId="7" borderId="0" xfId="0" applyFont="1" applyFill="1" applyAlignment="1">
      <alignment horizontal="center"/>
    </xf>
    <xf numFmtId="0" fontId="0" fillId="4" borderId="0" xfId="0" applyFill="1" applyAlignment="1">
      <alignment horizontal="center" vertical="top" wrapText="1"/>
    </xf>
    <xf numFmtId="0" fontId="0" fillId="4" borderId="0" xfId="0" applyFill="1" applyAlignment="1">
      <alignment horizontal="center" vertical="top"/>
    </xf>
    <xf numFmtId="0" fontId="0" fillId="2" borderId="0" xfId="0" applyFill="1" applyAlignment="1">
      <alignment horizontal="center" vertical="top" wrapText="1"/>
    </xf>
    <xf numFmtId="0" fontId="0" fillId="2" borderId="0" xfId="0" applyFill="1" applyAlignment="1">
      <alignment horizontal="center" vertical="top"/>
    </xf>
    <xf numFmtId="0" fontId="0" fillId="5" borderId="0" xfId="0" applyFill="1" applyAlignment="1">
      <alignment horizontal="center"/>
    </xf>
    <xf numFmtId="0" fontId="0" fillId="8" borderId="0" xfId="0" applyFill="1" applyAlignment="1">
      <alignment horizontal="center"/>
    </xf>
    <xf numFmtId="0" fontId="1" fillId="6" borderId="0" xfId="0" applyFont="1" applyFill="1" applyAlignment="1">
      <alignment horizontal="center" vertical="top" wrapText="1"/>
    </xf>
    <xf numFmtId="0" fontId="1" fillId="6" borderId="0" xfId="0" applyFont="1" applyFill="1" applyAlignment="1">
      <alignment horizontal="center" vertical="top"/>
    </xf>
    <xf numFmtId="0" fontId="0" fillId="6" borderId="0" xfId="0" applyFill="1" applyAlignment="1">
      <alignment horizontal="left"/>
    </xf>
    <xf numFmtId="0" fontId="3" fillId="0" borderId="0" xfId="0" applyFont="1" applyAlignment="1">
      <alignment horizontal="center" vertical="center"/>
    </xf>
    <xf numFmtId="0" fontId="0" fillId="10" borderId="0" xfId="0" applyFill="1" applyAlignment="1">
      <alignment horizontal="left"/>
    </xf>
    <xf numFmtId="0" fontId="0" fillId="11" borderId="0" xfId="0" applyFill="1" applyAlignment="1">
      <alignment horizontal="center" vertical="top" wrapText="1"/>
    </xf>
    <xf numFmtId="0" fontId="0" fillId="11" borderId="0" xfId="0" applyFill="1" applyAlignment="1">
      <alignment horizontal="center" vertical="top"/>
    </xf>
    <xf numFmtId="0" fontId="0" fillId="5" borderId="0" xfId="0" applyFill="1" applyAlignment="1">
      <alignment horizontal="left"/>
    </xf>
    <xf numFmtId="0" fontId="5" fillId="4" borderId="0" xfId="0" applyFont="1" applyFill="1" applyAlignment="1">
      <alignment horizontal="center"/>
    </xf>
    <xf numFmtId="0" fontId="0" fillId="8" borderId="0" xfId="0" applyFill="1" applyAlignment="1">
      <alignment horizontal="left"/>
    </xf>
    <xf numFmtId="0" fontId="0" fillId="12" borderId="0" xfId="0" applyFill="1" applyAlignment="1">
      <alignment horizontal="center" vertical="top" wrapText="1"/>
    </xf>
    <xf numFmtId="0" fontId="0" fillId="12" borderId="0" xfId="0" applyFill="1" applyAlignment="1">
      <alignment horizontal="center" vertical="top"/>
    </xf>
    <xf numFmtId="0" fontId="0" fillId="10" borderId="0" xfId="0" applyFill="1" applyAlignment="1">
      <alignment horizontal="center"/>
    </xf>
    <xf numFmtId="0" fontId="3" fillId="2" borderId="0" xfId="0" applyFont="1" applyFill="1" applyAlignment="1">
      <alignment horizontal="center"/>
    </xf>
    <xf numFmtId="0" fontId="0" fillId="6" borderId="0" xfId="0" applyFill="1" applyAlignment="1">
      <alignment horizontal="center" vertical="top" wrapText="1"/>
    </xf>
    <xf numFmtId="0" fontId="0" fillId="6" borderId="0" xfId="0" applyFill="1" applyAlignment="1">
      <alignment horizontal="center" vertical="top"/>
    </xf>
    <xf numFmtId="0" fontId="0" fillId="6" borderId="0" xfId="0" applyFill="1" applyAlignment="1">
      <alignment horizontal="center"/>
    </xf>
    <xf numFmtId="0" fontId="0" fillId="0" borderId="0" xfId="0" applyAlignment="1">
      <alignment horizontal="center" vertical="top" wrapText="1"/>
    </xf>
    <xf numFmtId="0" fontId="0" fillId="0" borderId="0" xfId="0" applyAlignment="1">
      <alignment horizontal="center" vertical="top"/>
    </xf>
    <xf numFmtId="0" fontId="0" fillId="10" borderId="0" xfId="0" applyFill="1" applyAlignment="1">
      <alignment horizontal="center" vertical="top" wrapText="1"/>
    </xf>
    <xf numFmtId="0" fontId="0" fillId="10" borderId="0" xfId="0" applyFill="1" applyAlignment="1">
      <alignment horizontal="center" vertical="top"/>
    </xf>
    <xf numFmtId="0" fontId="0" fillId="2" borderId="0" xfId="0" applyFill="1" applyAlignment="1">
      <alignment horizontal="center" wrapText="1"/>
    </xf>
    <xf numFmtId="0" fontId="0" fillId="13" borderId="0" xfId="0" applyFill="1" applyAlignment="1">
      <alignment horizontal="center" vertical="top" wrapText="1"/>
    </xf>
    <xf numFmtId="0" fontId="0" fillId="13" borderId="0" xfId="0" applyFill="1" applyAlignment="1">
      <alignment horizontal="center" vertical="top"/>
    </xf>
    <xf numFmtId="0" fontId="0" fillId="13" borderId="0" xfId="0" applyFill="1" applyAlignment="1">
      <alignment horizontal="center"/>
    </xf>
    <xf numFmtId="0" fontId="0" fillId="8" borderId="0" xfId="0" applyFill="1" applyAlignment="1">
      <alignment horizontal="center" vertical="top" wrapText="1"/>
    </xf>
    <xf numFmtId="0" fontId="0" fillId="8" borderId="0" xfId="0" applyFill="1" applyAlignment="1">
      <alignment horizontal="center" vertical="top"/>
    </xf>
    <xf numFmtId="0" fontId="0" fillId="15" borderId="0" xfId="0" applyFill="1" applyAlignment="1">
      <alignment horizontal="center"/>
    </xf>
    <xf numFmtId="0" fontId="0" fillId="16" borderId="0" xfId="0" applyFill="1" applyAlignment="1">
      <alignment horizontal="center"/>
    </xf>
    <xf numFmtId="0" fontId="0" fillId="8" borderId="0" xfId="0" applyFill="1" applyAlignment="1">
      <alignment horizontal="center" wrapText="1"/>
    </xf>
    <xf numFmtId="0" fontId="8" fillId="8" borderId="0" xfId="0" applyFont="1" applyFill="1" applyAlignment="1">
      <alignment horizontal="center" vertical="top"/>
    </xf>
    <xf numFmtId="9" fontId="0" fillId="0" borderId="0" xfId="3" applyFont="1"/>
  </cellXfs>
  <cellStyles count="4">
    <cellStyle name="Hyperlink" xfId="2" builtinId="8"/>
    <cellStyle name="Normal" xfId="0" builtinId="0"/>
    <cellStyle name="Percent" xfId="3" builtinId="5"/>
    <cellStyle name="Style 1"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cat>
            <c:strRef>
              <c:f>CHARTS!$E$8:$E$10</c:f>
              <c:strCache>
                <c:ptCount val="3"/>
                <c:pt idx="0">
                  <c:v>TSHIRT</c:v>
                </c:pt>
                <c:pt idx="1">
                  <c:v>JOGGERS</c:v>
                </c:pt>
                <c:pt idx="2">
                  <c:v>JORDANS</c:v>
                </c:pt>
              </c:strCache>
            </c:strRef>
          </c:cat>
          <c:val>
            <c:numRef>
              <c:f>CHARTS!$F$8:$F$10</c:f>
              <c:numCache>
                <c:formatCode>General</c:formatCode>
                <c:ptCount val="3"/>
                <c:pt idx="0">
                  <c:v>40000</c:v>
                </c:pt>
                <c:pt idx="1">
                  <c:v>3000000</c:v>
                </c:pt>
                <c:pt idx="2">
                  <c:v>3000000</c:v>
                </c:pt>
              </c:numCache>
            </c:numRef>
          </c:val>
        </c:ser>
        <c:ser>
          <c:idx val="1"/>
          <c:order val="1"/>
          <c:cat>
            <c:strRef>
              <c:f>CHARTS!$E$8:$E$10</c:f>
              <c:strCache>
                <c:ptCount val="3"/>
                <c:pt idx="0">
                  <c:v>TSHIRT</c:v>
                </c:pt>
                <c:pt idx="1">
                  <c:v>JOGGERS</c:v>
                </c:pt>
                <c:pt idx="2">
                  <c:v>JORDANS</c:v>
                </c:pt>
              </c:strCache>
            </c:strRef>
          </c:cat>
          <c:val>
            <c:numRef>
              <c:f>CHARTS!$G$8:$G$10</c:f>
              <c:numCache>
                <c:formatCode>General</c:formatCode>
                <c:ptCount val="3"/>
                <c:pt idx="0">
                  <c:v>250000</c:v>
                </c:pt>
                <c:pt idx="1">
                  <c:v>200000</c:v>
                </c:pt>
                <c:pt idx="2">
                  <c:v>150000</c:v>
                </c:pt>
              </c:numCache>
            </c:numRef>
          </c:val>
        </c:ser>
        <c:axId val="131348352"/>
        <c:axId val="131349888"/>
      </c:barChart>
      <c:catAx>
        <c:axId val="131348352"/>
        <c:scaling>
          <c:orientation val="minMax"/>
        </c:scaling>
        <c:axPos val="b"/>
        <c:tickLblPos val="nextTo"/>
        <c:crossAx val="131349888"/>
        <c:crosses val="autoZero"/>
        <c:auto val="1"/>
        <c:lblAlgn val="ctr"/>
        <c:lblOffset val="100"/>
      </c:catAx>
      <c:valAx>
        <c:axId val="131349888"/>
        <c:scaling>
          <c:orientation val="minMax"/>
        </c:scaling>
        <c:axPos val="l"/>
        <c:majorGridlines/>
        <c:numFmt formatCode="General" sourceLinked="1"/>
        <c:tickLblPos val="nextTo"/>
        <c:crossAx val="131348352"/>
        <c:crosses val="autoZero"/>
        <c:crossBetween val="between"/>
      </c:valAx>
    </c:plotArea>
    <c:plotVisOnly val="1"/>
  </c:chart>
  <c:printSettings>
    <c:headerFooter/>
    <c:pageMargins b="0.750000000000001" l="0.70000000000000062" r="0.70000000000000062" t="0.750000000000001"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wmf"/><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411015</xdr:colOff>
      <xdr:row>10</xdr:row>
      <xdr:rowOff>9525</xdr:rowOff>
    </xdr:from>
    <xdr:to>
      <xdr:col>18</xdr:col>
      <xdr:colOff>219075</xdr:colOff>
      <xdr:row>41</xdr:row>
      <xdr:rowOff>133350</xdr:rowOff>
    </xdr:to>
    <xdr:pic>
      <xdr:nvPicPr>
        <xdr:cNvPr id="4" name="Picture 3" descr="capture 1.PNG"/>
        <xdr:cNvPicPr>
          <a:picLocks noChangeAspect="1"/>
        </xdr:cNvPicPr>
      </xdr:nvPicPr>
      <xdr:blipFill>
        <a:blip xmlns:r="http://schemas.openxmlformats.org/officeDocument/2006/relationships" r:embed="rId1"/>
        <a:stretch>
          <a:fillRect/>
        </a:stretch>
      </xdr:blipFill>
      <xdr:spPr>
        <a:xfrm>
          <a:off x="1020615" y="1914525"/>
          <a:ext cx="10171260" cy="6029325"/>
        </a:xfrm>
        <a:prstGeom prst="rect">
          <a:avLst/>
        </a:prstGeom>
      </xdr:spPr>
    </xdr:pic>
    <xdr:clientData/>
  </xdr:twoCellAnchor>
  <xdr:oneCellAnchor>
    <xdr:from>
      <xdr:col>4</xdr:col>
      <xdr:colOff>209550</xdr:colOff>
      <xdr:row>41</xdr:row>
      <xdr:rowOff>19050</xdr:rowOff>
    </xdr:from>
    <xdr:ext cx="184731" cy="264560"/>
    <xdr:sp macro="" textlink="">
      <xdr:nvSpPr>
        <xdr:cNvPr id="7" name="TextBox 6"/>
        <xdr:cNvSpPr txBox="1"/>
      </xdr:nvSpPr>
      <xdr:spPr>
        <a:xfrm>
          <a:off x="4476750" y="725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twoCellAnchor>
    <xdr:from>
      <xdr:col>4</xdr:col>
      <xdr:colOff>333375</xdr:colOff>
      <xdr:row>38</xdr:row>
      <xdr:rowOff>9525</xdr:rowOff>
    </xdr:from>
    <xdr:to>
      <xdr:col>5</xdr:col>
      <xdr:colOff>114300</xdr:colOff>
      <xdr:row>39</xdr:row>
      <xdr:rowOff>161925</xdr:rowOff>
    </xdr:to>
    <xdr:cxnSp macro="">
      <xdr:nvCxnSpPr>
        <xdr:cNvPr id="10" name="Straight Arrow Connector 9"/>
        <xdr:cNvCxnSpPr/>
      </xdr:nvCxnSpPr>
      <xdr:spPr>
        <a:xfrm flipV="1">
          <a:off x="4600575" y="6677025"/>
          <a:ext cx="3905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192024</xdr:colOff>
      <xdr:row>32</xdr:row>
      <xdr:rowOff>124364</xdr:rowOff>
    </xdr:from>
    <xdr:ext cx="3405997" cy="937629"/>
    <xdr:sp macro="" textlink="">
      <xdr:nvSpPr>
        <xdr:cNvPr id="11" name="Rectangle 10"/>
        <xdr:cNvSpPr/>
      </xdr:nvSpPr>
      <xdr:spPr>
        <a:xfrm>
          <a:off x="3849624" y="5648864"/>
          <a:ext cx="3405997" cy="937629"/>
        </a:xfrm>
        <a:prstGeom prst="rect">
          <a:avLst/>
        </a:prstGeom>
        <a:noFill/>
      </xdr:spPr>
      <xdr:txBody>
        <a:bodyPr wrap="none" lIns="91440" tIns="45720" rIns="91440" bIns="45720">
          <a:spAutoFit/>
        </a:bodyPr>
        <a:lstStyle/>
        <a:p>
          <a:pPr algn="ctr"/>
          <a:r>
            <a:rPr lang="en-US" sz="54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rPr>
            <a:t>Worksheet</a:t>
          </a:r>
        </a:p>
      </xdr:txBody>
    </xdr:sp>
    <xdr:clientData/>
  </xdr:oneCellAnchor>
  <xdr:twoCellAnchor editAs="oneCell">
    <xdr:from>
      <xdr:col>1</xdr:col>
      <xdr:colOff>352425</xdr:colOff>
      <xdr:row>45</xdr:row>
      <xdr:rowOff>152399</xdr:rowOff>
    </xdr:from>
    <xdr:to>
      <xdr:col>17</xdr:col>
      <xdr:colOff>563366</xdr:colOff>
      <xdr:row>68</xdr:row>
      <xdr:rowOff>104774</xdr:rowOff>
    </xdr:to>
    <xdr:pic>
      <xdr:nvPicPr>
        <xdr:cNvPr id="12" name="Picture 11" descr="Capture2.PNG"/>
        <xdr:cNvPicPr>
          <a:picLocks noChangeAspect="1"/>
        </xdr:cNvPicPr>
      </xdr:nvPicPr>
      <xdr:blipFill>
        <a:blip xmlns:r="http://schemas.openxmlformats.org/officeDocument/2006/relationships" r:embed="rId2"/>
        <a:stretch>
          <a:fillRect/>
        </a:stretch>
      </xdr:blipFill>
      <xdr:spPr>
        <a:xfrm>
          <a:off x="962025" y="8724899"/>
          <a:ext cx="9964541" cy="4333875"/>
        </a:xfrm>
        <a:prstGeom prst="rect">
          <a:avLst/>
        </a:prstGeom>
      </xdr:spPr>
    </xdr:pic>
    <xdr:clientData/>
  </xdr:twoCellAnchor>
  <xdr:twoCellAnchor>
    <xdr:from>
      <xdr:col>1</xdr:col>
      <xdr:colOff>485775</xdr:colOff>
      <xdr:row>49</xdr:row>
      <xdr:rowOff>152400</xdr:rowOff>
    </xdr:from>
    <xdr:to>
      <xdr:col>3</xdr:col>
      <xdr:colOff>390525</xdr:colOff>
      <xdr:row>50</xdr:row>
      <xdr:rowOff>180975</xdr:rowOff>
    </xdr:to>
    <xdr:sp macro="" textlink="">
      <xdr:nvSpPr>
        <xdr:cNvPr id="13" name="TextBox 12"/>
        <xdr:cNvSpPr txBox="1"/>
      </xdr:nvSpPr>
      <xdr:spPr>
        <a:xfrm>
          <a:off x="1095375" y="9486900"/>
          <a:ext cx="1123950" cy="2190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A1</a:t>
          </a:r>
        </a:p>
      </xdr:txBody>
    </xdr:sp>
    <xdr:clientData/>
  </xdr:twoCellAnchor>
  <xdr:oneCellAnchor>
    <xdr:from>
      <xdr:col>6</xdr:col>
      <xdr:colOff>283972</xdr:colOff>
      <xdr:row>54</xdr:row>
      <xdr:rowOff>124364</xdr:rowOff>
    </xdr:from>
    <xdr:ext cx="2966261" cy="937629"/>
    <xdr:sp macro="" textlink="">
      <xdr:nvSpPr>
        <xdr:cNvPr id="14" name="Rectangle 13"/>
        <xdr:cNvSpPr/>
      </xdr:nvSpPr>
      <xdr:spPr>
        <a:xfrm>
          <a:off x="3941572" y="10411364"/>
          <a:ext cx="2966261" cy="937629"/>
        </a:xfrm>
        <a:prstGeom prst="rect">
          <a:avLst/>
        </a:prstGeom>
        <a:noFill/>
      </xdr:spPr>
      <xdr:txBody>
        <a:bodyPr wrap="none" lIns="91440" tIns="45720" rIns="91440" bIns="45720">
          <a:spAutoFit/>
        </a:bodyPr>
        <a:lstStyle/>
        <a:p>
          <a:pPr algn="ctr"/>
          <a:r>
            <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rPr>
            <a:t>Cell</a:t>
          </a:r>
          <a:r>
            <a:rPr lang="en-US" sz="5400" b="0" cap="none" spc="0" baseline="0">
              <a:ln w="18415" cmpd="sng">
                <a:solidFill>
                  <a:srgbClr val="FFFFFF"/>
                </a:solidFill>
                <a:prstDash val="solid"/>
              </a:ln>
              <a:solidFill>
                <a:schemeClr val="tx1"/>
              </a:solidFill>
              <a:effectLst>
                <a:outerShdw blurRad="63500" dir="3600000" algn="tl" rotWithShape="0">
                  <a:srgbClr val="000000">
                    <a:alpha val="70000"/>
                  </a:srgbClr>
                </a:outerShdw>
              </a:effectLst>
            </a:rPr>
            <a:t> name</a:t>
          </a:r>
          <a:endPar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endParaRPr>
        </a:p>
      </xdr:txBody>
    </xdr:sp>
    <xdr:clientData/>
  </xdr:oneCellAnchor>
  <xdr:twoCellAnchor>
    <xdr:from>
      <xdr:col>2</xdr:col>
      <xdr:colOff>285750</xdr:colOff>
      <xdr:row>39</xdr:row>
      <xdr:rowOff>104775</xdr:rowOff>
    </xdr:from>
    <xdr:to>
      <xdr:col>5</xdr:col>
      <xdr:colOff>409575</xdr:colOff>
      <xdr:row>41</xdr:row>
      <xdr:rowOff>47625</xdr:rowOff>
    </xdr:to>
    <xdr:sp macro="" textlink="">
      <xdr:nvSpPr>
        <xdr:cNvPr id="15" name="TextBox 14"/>
        <xdr:cNvSpPr txBox="1"/>
      </xdr:nvSpPr>
      <xdr:spPr>
        <a:xfrm>
          <a:off x="1504950" y="7534275"/>
          <a:ext cx="1952625" cy="32385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SHEET1</a:t>
          </a:r>
        </a:p>
      </xdr:txBody>
    </xdr:sp>
    <xdr:clientData/>
  </xdr:twoCellAnchor>
  <xdr:twoCellAnchor editAs="oneCell">
    <xdr:from>
      <xdr:col>2</xdr:col>
      <xdr:colOff>104775</xdr:colOff>
      <xdr:row>76</xdr:row>
      <xdr:rowOff>171450</xdr:rowOff>
    </xdr:from>
    <xdr:to>
      <xdr:col>18</xdr:col>
      <xdr:colOff>74454</xdr:colOff>
      <xdr:row>98</xdr:row>
      <xdr:rowOff>124804</xdr:rowOff>
    </xdr:to>
    <xdr:pic>
      <xdr:nvPicPr>
        <xdr:cNvPr id="16" name="Picture 15" descr="capture 1.PNG"/>
        <xdr:cNvPicPr>
          <a:picLocks noChangeAspect="1"/>
        </xdr:cNvPicPr>
      </xdr:nvPicPr>
      <xdr:blipFill>
        <a:blip xmlns:r="http://schemas.openxmlformats.org/officeDocument/2006/relationships" r:embed="rId1"/>
        <a:stretch>
          <a:fillRect/>
        </a:stretch>
      </xdr:blipFill>
      <xdr:spPr>
        <a:xfrm>
          <a:off x="1323975" y="14649450"/>
          <a:ext cx="9723279" cy="4144354"/>
        </a:xfrm>
        <a:prstGeom prst="rect">
          <a:avLst/>
        </a:prstGeom>
        <a:ln>
          <a:solidFill>
            <a:srgbClr val="FF0000"/>
          </a:solidFill>
        </a:ln>
      </xdr:spPr>
    </xdr:pic>
    <xdr:clientData/>
  </xdr:twoCellAnchor>
  <xdr:twoCellAnchor>
    <xdr:from>
      <xdr:col>5</xdr:col>
      <xdr:colOff>76200</xdr:colOff>
      <xdr:row>80</xdr:row>
      <xdr:rowOff>161925</xdr:rowOff>
    </xdr:from>
    <xdr:to>
      <xdr:col>17</xdr:col>
      <xdr:colOff>600075</xdr:colOff>
      <xdr:row>81</xdr:row>
      <xdr:rowOff>57150</xdr:rowOff>
    </xdr:to>
    <xdr:sp macro="" textlink="">
      <xdr:nvSpPr>
        <xdr:cNvPr id="17" name="Rectangle 16"/>
        <xdr:cNvSpPr/>
      </xdr:nvSpPr>
      <xdr:spPr>
        <a:xfrm>
          <a:off x="3124200" y="15401925"/>
          <a:ext cx="7839075" cy="85725"/>
        </a:xfrm>
        <a:prstGeom prst="rect">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oneCellAnchor>
    <xdr:from>
      <xdr:col>6</xdr:col>
      <xdr:colOff>283972</xdr:colOff>
      <xdr:row>86</xdr:row>
      <xdr:rowOff>124364</xdr:rowOff>
    </xdr:from>
    <xdr:ext cx="3610540" cy="937629"/>
    <xdr:sp macro="" textlink="">
      <xdr:nvSpPr>
        <xdr:cNvPr id="18" name="Rectangle 17"/>
        <xdr:cNvSpPr/>
      </xdr:nvSpPr>
      <xdr:spPr>
        <a:xfrm>
          <a:off x="3941572" y="16507364"/>
          <a:ext cx="3610540"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Formula</a:t>
          </a:r>
          <a:r>
            <a:rPr lang="en-US" sz="5400" b="0" cap="none" spc="0" baseline="0">
              <a:ln w="18415" cmpd="sng">
                <a:solidFill>
                  <a:schemeClr val="tx1"/>
                </a:solidFill>
                <a:prstDash val="solid"/>
              </a:ln>
              <a:solidFill>
                <a:srgbClr val="FFFFFF"/>
              </a:solidFill>
              <a:effectLst>
                <a:outerShdw blurRad="63500" dir="3600000" algn="tl" rotWithShape="0">
                  <a:srgbClr val="000000">
                    <a:alpha val="70000"/>
                  </a:srgbClr>
                </a:outerShdw>
              </a:effectLst>
            </a:rPr>
            <a:t> bar</a:t>
          </a:r>
          <a:endPar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endParaRPr>
        </a:p>
      </xdr:txBody>
    </xdr:sp>
    <xdr:clientData/>
  </xdr:oneCellAnchor>
  <xdr:twoCellAnchor editAs="oneCell">
    <xdr:from>
      <xdr:col>2</xdr:col>
      <xdr:colOff>405569</xdr:colOff>
      <xdr:row>101</xdr:row>
      <xdr:rowOff>123825</xdr:rowOff>
    </xdr:from>
    <xdr:to>
      <xdr:col>17</xdr:col>
      <xdr:colOff>252929</xdr:colOff>
      <xdr:row>129</xdr:row>
      <xdr:rowOff>53233</xdr:rowOff>
    </xdr:to>
    <xdr:pic>
      <xdr:nvPicPr>
        <xdr:cNvPr id="20" name="Picture 19" descr="capture 1.PNG"/>
        <xdr:cNvPicPr>
          <a:picLocks noChangeAspect="1"/>
        </xdr:cNvPicPr>
      </xdr:nvPicPr>
      <xdr:blipFill>
        <a:blip xmlns:r="http://schemas.openxmlformats.org/officeDocument/2006/relationships" r:embed="rId1"/>
        <a:stretch>
          <a:fillRect/>
        </a:stretch>
      </xdr:blipFill>
      <xdr:spPr>
        <a:xfrm>
          <a:off x="1624769" y="19364325"/>
          <a:ext cx="8991360" cy="5263408"/>
        </a:xfrm>
        <a:prstGeom prst="rect">
          <a:avLst/>
        </a:prstGeom>
      </xdr:spPr>
    </xdr:pic>
    <xdr:clientData/>
  </xdr:twoCellAnchor>
  <xdr:twoCellAnchor>
    <xdr:from>
      <xdr:col>2</xdr:col>
      <xdr:colOff>428625</xdr:colOff>
      <xdr:row>102</xdr:row>
      <xdr:rowOff>95252</xdr:rowOff>
    </xdr:from>
    <xdr:to>
      <xdr:col>17</xdr:col>
      <xdr:colOff>180975</xdr:colOff>
      <xdr:row>102</xdr:row>
      <xdr:rowOff>114300</xdr:rowOff>
    </xdr:to>
    <xdr:cxnSp macro="">
      <xdr:nvCxnSpPr>
        <xdr:cNvPr id="22" name="Straight Connector 21"/>
        <xdr:cNvCxnSpPr/>
      </xdr:nvCxnSpPr>
      <xdr:spPr>
        <a:xfrm>
          <a:off x="1647825" y="19526252"/>
          <a:ext cx="8896350"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283972</xdr:colOff>
      <xdr:row>108</xdr:row>
      <xdr:rowOff>124364</xdr:rowOff>
    </xdr:from>
    <xdr:ext cx="2335191" cy="937629"/>
    <xdr:sp macro="" textlink="">
      <xdr:nvSpPr>
        <xdr:cNvPr id="25" name="Rectangle 24"/>
        <xdr:cNvSpPr/>
      </xdr:nvSpPr>
      <xdr:spPr>
        <a:xfrm>
          <a:off x="3941572" y="20698364"/>
          <a:ext cx="2335191"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Ribbion</a:t>
          </a:r>
        </a:p>
      </xdr:txBody>
    </xdr:sp>
    <xdr:clientData/>
  </xdr:oneCellAnchor>
  <xdr:twoCellAnchor>
    <xdr:from>
      <xdr:col>2</xdr:col>
      <xdr:colOff>466725</xdr:colOff>
      <xdr:row>106</xdr:row>
      <xdr:rowOff>123826</xdr:rowOff>
    </xdr:from>
    <xdr:to>
      <xdr:col>17</xdr:col>
      <xdr:colOff>209550</xdr:colOff>
      <xdr:row>106</xdr:row>
      <xdr:rowOff>152400</xdr:rowOff>
    </xdr:to>
    <xdr:cxnSp macro="">
      <xdr:nvCxnSpPr>
        <xdr:cNvPr id="27" name="Straight Connector 26"/>
        <xdr:cNvCxnSpPr/>
      </xdr:nvCxnSpPr>
      <xdr:spPr>
        <a:xfrm flipV="1">
          <a:off x="1685925" y="20316826"/>
          <a:ext cx="8886825" cy="28574"/>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438153</xdr:colOff>
      <xdr:row>102</xdr:row>
      <xdr:rowOff>123825</xdr:rowOff>
    </xdr:from>
    <xdr:to>
      <xdr:col>2</xdr:col>
      <xdr:colOff>457201</xdr:colOff>
      <xdr:row>106</xdr:row>
      <xdr:rowOff>161926</xdr:rowOff>
    </xdr:to>
    <xdr:cxnSp macro="">
      <xdr:nvCxnSpPr>
        <xdr:cNvPr id="37" name="Straight Connector 36"/>
        <xdr:cNvCxnSpPr/>
      </xdr:nvCxnSpPr>
      <xdr:spPr>
        <a:xfrm rot="5400000" flipH="1" flipV="1">
          <a:off x="1266826" y="19945352"/>
          <a:ext cx="800101"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161926</xdr:colOff>
      <xdr:row>102</xdr:row>
      <xdr:rowOff>85724</xdr:rowOff>
    </xdr:from>
    <xdr:to>
      <xdr:col>17</xdr:col>
      <xdr:colOff>180976</xdr:colOff>
      <xdr:row>106</xdr:row>
      <xdr:rowOff>190499</xdr:rowOff>
    </xdr:to>
    <xdr:cxnSp macro="">
      <xdr:nvCxnSpPr>
        <xdr:cNvPr id="40" name="Straight Connector 39"/>
        <xdr:cNvCxnSpPr/>
      </xdr:nvCxnSpPr>
      <xdr:spPr>
        <a:xfrm rot="16200000" flipH="1">
          <a:off x="10101263" y="19940587"/>
          <a:ext cx="866775" cy="19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428625</xdr:colOff>
      <xdr:row>3</xdr:row>
      <xdr:rowOff>76200</xdr:rowOff>
    </xdr:from>
    <xdr:to>
      <xdr:col>21</xdr:col>
      <xdr:colOff>561975</xdr:colOff>
      <xdr:row>21</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160972</xdr:colOff>
      <xdr:row>4</xdr:row>
      <xdr:rowOff>9526</xdr:rowOff>
    </xdr:from>
    <xdr:to>
      <xdr:col>18</xdr:col>
      <xdr:colOff>57150</xdr:colOff>
      <xdr:row>17</xdr:row>
      <xdr:rowOff>123826</xdr:rowOff>
    </xdr:to>
    <xdr:pic>
      <xdr:nvPicPr>
        <xdr:cNvPr id="2" name="Picture 1" descr="LOAN.jpg"/>
        <xdr:cNvPicPr>
          <a:picLocks noChangeAspect="1"/>
        </xdr:cNvPicPr>
      </xdr:nvPicPr>
      <xdr:blipFill>
        <a:blip xmlns:r="http://schemas.openxmlformats.org/officeDocument/2006/relationships" r:embed="rId1"/>
        <a:stretch>
          <a:fillRect/>
        </a:stretch>
      </xdr:blipFill>
      <xdr:spPr>
        <a:xfrm>
          <a:off x="6866572" y="771526"/>
          <a:ext cx="4163378" cy="2590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209550</xdr:colOff>
      <xdr:row>7</xdr:row>
      <xdr:rowOff>123825</xdr:rowOff>
    </xdr:from>
    <xdr:to>
      <xdr:col>6</xdr:col>
      <xdr:colOff>47625</xdr:colOff>
      <xdr:row>15</xdr:row>
      <xdr:rowOff>180975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819150" y="1457325"/>
          <a:ext cx="2886075" cy="1581150"/>
        </a:xfrm>
        <a:prstGeom prst="rect">
          <a:avLst/>
        </a:prstGeom>
      </xdr:spPr>
    </xdr:pic>
    <xdr:clientData/>
  </xdr:twoCellAnchor>
  <xdr:twoCellAnchor editAs="oneCell">
    <xdr:from>
      <xdr:col>7</xdr:col>
      <xdr:colOff>285750</xdr:colOff>
      <xdr:row>6</xdr:row>
      <xdr:rowOff>180975</xdr:rowOff>
    </xdr:from>
    <xdr:to>
      <xdr:col>10</xdr:col>
      <xdr:colOff>400050</xdr:colOff>
      <xdr:row>15</xdr:row>
      <xdr:rowOff>152400</xdr:rowOff>
    </xdr:to>
    <xdr:pic>
      <xdr:nvPicPr>
        <xdr:cNvPr id="4" name="Picture 3" descr="index.jpg"/>
        <xdr:cNvPicPr>
          <a:picLocks noChangeAspect="1"/>
        </xdr:cNvPicPr>
      </xdr:nvPicPr>
      <xdr:blipFill>
        <a:blip xmlns:r="http://schemas.openxmlformats.org/officeDocument/2006/relationships" r:embed="rId2"/>
        <a:stretch>
          <a:fillRect/>
        </a:stretch>
      </xdr:blipFill>
      <xdr:spPr>
        <a:xfrm>
          <a:off x="4552950" y="1323975"/>
          <a:ext cx="1943100" cy="16859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209550</xdr:colOff>
      <xdr:row>7</xdr:row>
      <xdr:rowOff>104775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0" y="0"/>
          <a:ext cx="3114675" cy="1438275"/>
        </a:xfrm>
        <a:prstGeom prst="rect">
          <a:avLst/>
        </a:prstGeom>
      </xdr:spPr>
    </xdr:pic>
    <xdr:clientData/>
  </xdr:twoCellAnchor>
  <xdr:twoCellAnchor editAs="oneCell">
    <xdr:from>
      <xdr:col>15</xdr:col>
      <xdr:colOff>476250</xdr:colOff>
      <xdr:row>0</xdr:row>
      <xdr:rowOff>161925</xdr:rowOff>
    </xdr:from>
    <xdr:to>
      <xdr:col>16</xdr:col>
      <xdr:colOff>657225</xdr:colOff>
      <xdr:row>6</xdr:row>
      <xdr:rowOff>142875</xdr:rowOff>
    </xdr:to>
    <xdr:pic>
      <xdr:nvPicPr>
        <xdr:cNvPr id="1025" name="Picture 1" descr="C:\Program Files\Microsoft Office\MEDIA\CAGCAT10\j0285750.wmf"/>
        <xdr:cNvPicPr>
          <a:picLocks noChangeAspect="1" noChangeArrowheads="1"/>
        </xdr:cNvPicPr>
      </xdr:nvPicPr>
      <xdr:blipFill>
        <a:blip xmlns:r="http://schemas.openxmlformats.org/officeDocument/2006/relationships" r:embed="rId2"/>
        <a:srcRect/>
        <a:stretch>
          <a:fillRect/>
        </a:stretch>
      </xdr:blipFill>
      <xdr:spPr bwMode="auto">
        <a:xfrm>
          <a:off x="9620250" y="161925"/>
          <a:ext cx="1828800" cy="11239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3" Type="http://schemas.openxmlformats.org/officeDocument/2006/relationships/hyperlink" Target="mailto:per@gmail.com" TargetMode="External"/><Relationship Id="rId2" Type="http://schemas.openxmlformats.org/officeDocument/2006/relationships/hyperlink" Target="mailto:nam@gmail.com" TargetMode="External"/><Relationship Id="rId1" Type="http://schemas.openxmlformats.org/officeDocument/2006/relationships/hyperlink" Target="mailto:ros@gmail.com" TargetMode="External"/><Relationship Id="rId4" Type="http://schemas.openxmlformats.org/officeDocument/2006/relationships/hyperlink" Target="mailto:lux@gmail.com"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sevvainc@gmail.com" TargetMode="External"/><Relationship Id="rId1" Type="http://schemas.openxmlformats.org/officeDocument/2006/relationships/hyperlink" Target="mailto:wilburlepcha@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N51"/>
  <sheetViews>
    <sheetView workbookViewId="0">
      <selection activeCell="Q19" sqref="Q19"/>
    </sheetView>
  </sheetViews>
  <sheetFormatPr defaultRowHeight="15"/>
  <sheetData>
    <row r="1" spans="1:13">
      <c r="A1" s="37" t="s">
        <v>0</v>
      </c>
      <c r="B1" s="36"/>
      <c r="C1" s="36"/>
      <c r="D1" s="36"/>
      <c r="E1" s="36"/>
      <c r="F1" s="36"/>
      <c r="G1" s="36"/>
      <c r="H1" s="36"/>
      <c r="I1" s="36"/>
      <c r="J1" s="36"/>
      <c r="K1" s="36"/>
      <c r="L1" s="36"/>
      <c r="M1" s="36"/>
    </row>
    <row r="2" spans="1:13">
      <c r="A2" s="36"/>
      <c r="B2" s="36"/>
      <c r="C2" s="36"/>
      <c r="D2" s="36"/>
      <c r="E2" s="36"/>
      <c r="F2" s="36"/>
      <c r="G2" s="36"/>
      <c r="H2" s="36"/>
      <c r="I2" s="36"/>
      <c r="J2" s="36"/>
      <c r="K2" s="36"/>
      <c r="L2" s="36"/>
      <c r="M2" s="36"/>
    </row>
    <row r="3" spans="1:13">
      <c r="A3" s="36"/>
      <c r="B3" s="36"/>
      <c r="C3" s="36"/>
      <c r="D3" s="36"/>
      <c r="E3" s="36"/>
      <c r="F3" s="36"/>
      <c r="G3" s="36"/>
      <c r="H3" s="36"/>
      <c r="I3" s="36"/>
      <c r="J3" s="36"/>
      <c r="K3" s="36"/>
      <c r="L3" s="36"/>
      <c r="M3" s="36"/>
    </row>
    <row r="4" spans="1:13">
      <c r="A4" s="36"/>
      <c r="B4" s="36"/>
      <c r="C4" s="36"/>
      <c r="D4" s="36"/>
      <c r="E4" s="36"/>
      <c r="F4" s="36"/>
      <c r="G4" s="36"/>
      <c r="H4" s="36"/>
      <c r="I4" s="36"/>
      <c r="J4" s="36"/>
      <c r="K4" s="36"/>
      <c r="L4" s="36"/>
      <c r="M4" s="36"/>
    </row>
    <row r="5" spans="1:13">
      <c r="A5" s="36"/>
      <c r="B5" s="36"/>
      <c r="C5" s="36"/>
      <c r="D5" s="36"/>
      <c r="E5" s="36"/>
      <c r="F5" s="36"/>
      <c r="G5" s="36"/>
      <c r="H5" s="36"/>
      <c r="I5" s="36"/>
      <c r="J5" s="36"/>
      <c r="K5" s="36"/>
      <c r="L5" s="36"/>
      <c r="M5" s="36"/>
    </row>
    <row r="10" spans="1:13">
      <c r="C10" s="38" t="s">
        <v>1</v>
      </c>
      <c r="D10" s="39"/>
      <c r="H10" s="37" t="s">
        <v>2</v>
      </c>
      <c r="I10" s="36"/>
      <c r="J10" s="36"/>
      <c r="K10" s="36"/>
      <c r="L10" s="36"/>
      <c r="M10" s="36"/>
    </row>
    <row r="11" spans="1:13">
      <c r="C11" s="39"/>
      <c r="D11" s="39"/>
      <c r="H11" s="36"/>
      <c r="I11" s="36"/>
      <c r="J11" s="36"/>
      <c r="K11" s="36"/>
      <c r="L11" s="36"/>
      <c r="M11" s="36"/>
    </row>
    <row r="12" spans="1:13">
      <c r="C12" s="2"/>
      <c r="H12" s="36"/>
      <c r="I12" s="36"/>
      <c r="J12" s="36"/>
      <c r="K12" s="36"/>
      <c r="L12" s="36"/>
      <c r="M12" s="36"/>
    </row>
    <row r="13" spans="1:13">
      <c r="H13" s="36"/>
      <c r="I13" s="36"/>
      <c r="J13" s="36"/>
      <c r="K13" s="36"/>
      <c r="L13" s="36"/>
      <c r="M13" s="36"/>
    </row>
    <row r="14" spans="1:13">
      <c r="H14" s="36"/>
      <c r="I14" s="36"/>
      <c r="J14" s="36"/>
      <c r="K14" s="36"/>
      <c r="L14" s="36"/>
      <c r="M14" s="36"/>
    </row>
    <row r="20" spans="3:14">
      <c r="C20" s="4" t="s">
        <v>3</v>
      </c>
      <c r="D20" s="4"/>
      <c r="E20" s="4"/>
      <c r="F20" s="36"/>
      <c r="G20" s="36"/>
      <c r="H20" s="31" t="s">
        <v>4</v>
      </c>
      <c r="I20" s="32"/>
      <c r="J20" s="32"/>
      <c r="K20" s="32"/>
      <c r="L20" s="32"/>
      <c r="M20" s="32"/>
    </row>
    <row r="21" spans="3:14">
      <c r="H21" s="32"/>
      <c r="I21" s="32"/>
      <c r="J21" s="32"/>
      <c r="K21" s="32"/>
      <c r="L21" s="32"/>
      <c r="M21" s="32"/>
    </row>
    <row r="22" spans="3:14">
      <c r="H22" s="32"/>
      <c r="I22" s="32"/>
      <c r="J22" s="32"/>
      <c r="K22" s="32"/>
      <c r="L22" s="32"/>
      <c r="M22" s="32"/>
    </row>
    <row r="23" spans="3:14">
      <c r="H23" s="32"/>
      <c r="I23" s="32"/>
      <c r="J23" s="32"/>
      <c r="K23" s="32"/>
      <c r="L23" s="32"/>
      <c r="M23" s="32"/>
    </row>
    <row r="24" spans="3:14">
      <c r="H24" s="32"/>
      <c r="I24" s="32"/>
      <c r="J24" s="32"/>
      <c r="K24" s="32"/>
      <c r="L24" s="32"/>
      <c r="M24" s="32"/>
    </row>
    <row r="25" spans="3:14">
      <c r="H25" s="32"/>
      <c r="I25" s="32"/>
      <c r="J25" s="32"/>
      <c r="K25" s="32"/>
      <c r="L25" s="32"/>
      <c r="M25" s="32"/>
    </row>
    <row r="26" spans="3:14">
      <c r="H26" s="32"/>
      <c r="I26" s="32"/>
      <c r="J26" s="32"/>
      <c r="K26" s="32"/>
      <c r="L26" s="32"/>
      <c r="M26" s="32"/>
    </row>
    <row r="27" spans="3:14">
      <c r="H27" s="32"/>
      <c r="I27" s="32"/>
      <c r="J27" s="32"/>
      <c r="K27" s="32"/>
      <c r="L27" s="32"/>
      <c r="M27" s="32"/>
    </row>
    <row r="28" spans="3:14">
      <c r="H28" s="1"/>
    </row>
    <row r="30" spans="3:14">
      <c r="C30" s="3" t="s">
        <v>5</v>
      </c>
      <c r="D30" s="3"/>
      <c r="E30" s="3"/>
      <c r="F30" s="3"/>
      <c r="G30" s="3"/>
      <c r="H30" s="31" t="s">
        <v>6</v>
      </c>
      <c r="I30" s="32"/>
      <c r="J30" s="32"/>
      <c r="K30" s="32"/>
      <c r="L30" s="32"/>
      <c r="M30" s="32"/>
    </row>
    <row r="31" spans="3:14">
      <c r="H31" s="32"/>
      <c r="I31" s="32"/>
      <c r="J31" s="32"/>
      <c r="K31" s="32"/>
      <c r="L31" s="32"/>
      <c r="M31" s="32"/>
      <c r="N31" s="2"/>
    </row>
    <row r="32" spans="3:14">
      <c r="H32" s="32"/>
      <c r="I32" s="32"/>
      <c r="J32" s="32"/>
      <c r="K32" s="32"/>
      <c r="L32" s="32"/>
      <c r="M32" s="32"/>
    </row>
    <row r="33" spans="3:13">
      <c r="H33" s="32"/>
      <c r="I33" s="32"/>
      <c r="J33" s="32"/>
      <c r="K33" s="32"/>
      <c r="L33" s="32"/>
      <c r="M33" s="32"/>
    </row>
    <row r="34" spans="3:13">
      <c r="H34" s="32"/>
      <c r="I34" s="32"/>
      <c r="J34" s="32"/>
      <c r="K34" s="32"/>
      <c r="L34" s="32"/>
      <c r="M34" s="32"/>
    </row>
    <row r="35" spans="3:13">
      <c r="H35" s="32"/>
      <c r="I35" s="32"/>
      <c r="J35" s="32"/>
      <c r="K35" s="32"/>
      <c r="L35" s="32"/>
      <c r="M35" s="32"/>
    </row>
    <row r="36" spans="3:13">
      <c r="H36" s="32"/>
      <c r="I36" s="32"/>
      <c r="J36" s="32"/>
      <c r="K36" s="32"/>
      <c r="L36" s="32"/>
      <c r="M36" s="32"/>
    </row>
    <row r="37" spans="3:13">
      <c r="H37" s="32"/>
      <c r="I37" s="32"/>
      <c r="J37" s="32"/>
      <c r="K37" s="32"/>
      <c r="L37" s="32"/>
      <c r="M37" s="32"/>
    </row>
    <row r="38" spans="3:13">
      <c r="H38" s="32"/>
      <c r="I38" s="32"/>
      <c r="J38" s="32"/>
      <c r="K38" s="32"/>
      <c r="L38" s="32"/>
      <c r="M38" s="32"/>
    </row>
    <row r="39" spans="3:13">
      <c r="H39" s="32"/>
      <c r="I39" s="32"/>
      <c r="J39" s="32"/>
      <c r="K39" s="32"/>
      <c r="L39" s="32"/>
      <c r="M39" s="32"/>
    </row>
    <row r="40" spans="3:13">
      <c r="H40" s="32"/>
      <c r="I40" s="32"/>
      <c r="J40" s="32"/>
      <c r="K40" s="32"/>
      <c r="L40" s="32"/>
      <c r="M40" s="32"/>
    </row>
    <row r="41" spans="3:13">
      <c r="H41" s="32"/>
      <c r="I41" s="32"/>
      <c r="J41" s="32"/>
      <c r="K41" s="32"/>
      <c r="L41" s="32"/>
      <c r="M41" s="32"/>
    </row>
    <row r="42" spans="3:13">
      <c r="H42" s="32"/>
      <c r="I42" s="32"/>
      <c r="J42" s="32"/>
      <c r="K42" s="32"/>
      <c r="L42" s="32"/>
      <c r="M42" s="32"/>
    </row>
    <row r="45" spans="3:13">
      <c r="C45" s="33" t="s">
        <v>7</v>
      </c>
      <c r="D45" s="33"/>
      <c r="E45" s="33"/>
      <c r="F45" s="33"/>
      <c r="G45" s="33"/>
      <c r="H45" s="34" t="s">
        <v>8</v>
      </c>
      <c r="I45" s="35"/>
      <c r="J45" s="35"/>
      <c r="K45" s="35"/>
      <c r="L45" s="35"/>
      <c r="M45" s="35"/>
    </row>
    <row r="46" spans="3:13">
      <c r="H46" s="35"/>
      <c r="I46" s="35"/>
      <c r="J46" s="35"/>
      <c r="K46" s="35"/>
      <c r="L46" s="35"/>
      <c r="M46" s="35"/>
    </row>
    <row r="47" spans="3:13">
      <c r="H47" s="35"/>
      <c r="I47" s="35"/>
      <c r="J47" s="35"/>
      <c r="K47" s="35"/>
      <c r="L47" s="35"/>
      <c r="M47" s="35"/>
    </row>
    <row r="48" spans="3:13">
      <c r="H48" s="35"/>
      <c r="I48" s="35"/>
      <c r="J48" s="35"/>
      <c r="K48" s="35"/>
      <c r="L48" s="35"/>
      <c r="M48" s="35"/>
    </row>
    <row r="49" spans="8:13">
      <c r="H49" s="35"/>
      <c r="I49" s="35"/>
      <c r="J49" s="35"/>
      <c r="K49" s="35"/>
      <c r="L49" s="35"/>
      <c r="M49" s="35"/>
    </row>
    <row r="50" spans="8:13">
      <c r="H50" s="35"/>
      <c r="I50" s="35"/>
      <c r="J50" s="35"/>
      <c r="K50" s="35"/>
      <c r="L50" s="35"/>
      <c r="M50" s="35"/>
    </row>
    <row r="51" spans="8:13">
      <c r="H51" s="35"/>
      <c r="I51" s="35"/>
      <c r="J51" s="35"/>
      <c r="K51" s="35"/>
      <c r="L51" s="35"/>
      <c r="M51" s="35"/>
    </row>
  </sheetData>
  <mergeCells count="8">
    <mergeCell ref="H30:M42"/>
    <mergeCell ref="C45:G45"/>
    <mergeCell ref="H45:M51"/>
    <mergeCell ref="F20:G20"/>
    <mergeCell ref="A1:M5"/>
    <mergeCell ref="C10:D11"/>
    <mergeCell ref="H10:M14"/>
    <mergeCell ref="H20:M27"/>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L20"/>
  <sheetViews>
    <sheetView workbookViewId="0">
      <selection activeCell="G21" sqref="G21"/>
    </sheetView>
  </sheetViews>
  <sheetFormatPr defaultRowHeight="15"/>
  <cols>
    <col min="7" max="7" width="23.7109375" customWidth="1"/>
  </cols>
  <sheetData>
    <row r="1" spans="1:12">
      <c r="A1" s="68" t="s">
        <v>120</v>
      </c>
      <c r="B1" s="68"/>
      <c r="C1" s="68"/>
      <c r="D1" s="68"/>
      <c r="E1" s="68"/>
      <c r="F1" s="68"/>
    </row>
    <row r="3" spans="1:12">
      <c r="B3" s="17" t="s">
        <v>121</v>
      </c>
    </row>
    <row r="4" spans="1:12">
      <c r="B4" s="21" t="s">
        <v>122</v>
      </c>
      <c r="G4" s="17">
        <f>COUNTIF(B6:B9,"APPLES")</f>
        <v>2</v>
      </c>
      <c r="H4" s="33" t="s">
        <v>131</v>
      </c>
      <c r="I4" s="33"/>
      <c r="J4" s="33"/>
      <c r="K4" s="33"/>
    </row>
    <row r="5" spans="1:12">
      <c r="B5" s="21" t="s">
        <v>123</v>
      </c>
      <c r="G5">
        <f>COUNTIF(B8:B10,"BISCUITS")</f>
        <v>2</v>
      </c>
      <c r="H5" s="33"/>
      <c r="I5" s="33"/>
      <c r="J5" s="33"/>
      <c r="K5" s="33"/>
    </row>
    <row r="6" spans="1:12">
      <c r="B6" s="21" t="s">
        <v>124</v>
      </c>
      <c r="G6">
        <f>COUNTIF(B4:B12,"FANTA")</f>
        <v>1</v>
      </c>
    </row>
    <row r="7" spans="1:12">
      <c r="B7" s="21" t="s">
        <v>125</v>
      </c>
    </row>
    <row r="8" spans="1:12">
      <c r="B8" s="22" t="s">
        <v>126</v>
      </c>
      <c r="G8" s="33" t="s">
        <v>132</v>
      </c>
      <c r="H8" s="33"/>
      <c r="I8" s="33"/>
      <c r="J8" s="33"/>
      <c r="K8" s="33"/>
      <c r="L8" s="33"/>
    </row>
    <row r="9" spans="1:12">
      <c r="B9" s="21" t="s">
        <v>127</v>
      </c>
      <c r="G9" s="71" t="s">
        <v>133</v>
      </c>
      <c r="H9" s="72"/>
      <c r="I9" s="72"/>
      <c r="J9" s="72"/>
      <c r="K9" s="72"/>
      <c r="L9" s="72"/>
    </row>
    <row r="10" spans="1:12">
      <c r="B10" s="21" t="s">
        <v>128</v>
      </c>
      <c r="G10" s="72"/>
      <c r="H10" s="72"/>
      <c r="I10" s="72"/>
      <c r="J10" s="72"/>
      <c r="K10" s="72"/>
      <c r="L10" s="72"/>
    </row>
    <row r="11" spans="1:12">
      <c r="B11" s="21" t="s">
        <v>129</v>
      </c>
      <c r="G11" s="72"/>
      <c r="H11" s="72"/>
      <c r="I11" s="72"/>
      <c r="J11" s="72"/>
      <c r="K11" s="72"/>
      <c r="L11" s="72"/>
    </row>
    <row r="12" spans="1:12">
      <c r="B12" s="21" t="s">
        <v>130</v>
      </c>
      <c r="G12" s="72"/>
      <c r="H12" s="72"/>
      <c r="I12" s="72"/>
      <c r="J12" s="72"/>
      <c r="K12" s="72"/>
      <c r="L12" s="72"/>
    </row>
    <row r="13" spans="1:12">
      <c r="G13" s="72"/>
      <c r="H13" s="72"/>
      <c r="I13" s="72"/>
      <c r="J13" s="72"/>
      <c r="K13" s="72"/>
      <c r="L13" s="72"/>
    </row>
    <row r="14" spans="1:12">
      <c r="G14" s="72"/>
      <c r="H14" s="72"/>
      <c r="I14" s="72"/>
      <c r="J14" s="72"/>
      <c r="K14" s="72"/>
      <c r="L14" s="72"/>
    </row>
    <row r="15" spans="1:12">
      <c r="G15" s="72"/>
      <c r="H15" s="72"/>
      <c r="I15" s="72"/>
      <c r="J15" s="72"/>
      <c r="K15" s="72"/>
      <c r="L15" s="72"/>
    </row>
    <row r="16" spans="1:12">
      <c r="G16" s="72"/>
      <c r="H16" s="72"/>
      <c r="I16" s="72"/>
      <c r="J16" s="72"/>
      <c r="K16" s="72"/>
      <c r="L16" s="72"/>
    </row>
    <row r="19" spans="7:7">
      <c r="G19">
        <f>COUNTIF(B4:B10,"milk")</f>
        <v>1</v>
      </c>
    </row>
    <row r="20" spans="7:7">
      <c r="G20">
        <f>COUNTIF(B6:B11,"coco cola")</f>
        <v>1</v>
      </c>
    </row>
  </sheetData>
  <mergeCells count="4">
    <mergeCell ref="A1:F1"/>
    <mergeCell ref="H4:K5"/>
    <mergeCell ref="G8:L8"/>
    <mergeCell ref="G9:L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P15"/>
  <sheetViews>
    <sheetView workbookViewId="0">
      <selection activeCell="K15" sqref="K15"/>
    </sheetView>
  </sheetViews>
  <sheetFormatPr defaultRowHeight="15"/>
  <sheetData>
    <row r="1" spans="1:16">
      <c r="A1" s="64" t="s">
        <v>134</v>
      </c>
      <c r="B1" s="64"/>
      <c r="C1" s="64"/>
      <c r="D1" s="64"/>
      <c r="E1" s="64"/>
      <c r="F1" s="64"/>
    </row>
    <row r="3" spans="1:16">
      <c r="G3" s="64" t="s">
        <v>135</v>
      </c>
      <c r="H3" s="64"/>
      <c r="I3" s="64"/>
    </row>
    <row r="4" spans="1:16">
      <c r="G4" t="s">
        <v>136</v>
      </c>
      <c r="H4">
        <v>50</v>
      </c>
      <c r="I4" t="s">
        <v>141</v>
      </c>
      <c r="M4" s="74" t="s">
        <v>149</v>
      </c>
      <c r="N4" s="75"/>
      <c r="O4" s="75"/>
      <c r="P4" s="75"/>
    </row>
    <row r="5" spans="1:16">
      <c r="G5" t="s">
        <v>137</v>
      </c>
      <c r="H5">
        <v>30</v>
      </c>
      <c r="I5" t="s">
        <v>142</v>
      </c>
      <c r="M5" s="75"/>
      <c r="N5" s="75"/>
      <c r="O5" s="75"/>
      <c r="P5" s="75"/>
    </row>
    <row r="6" spans="1:16">
      <c r="G6" t="s">
        <v>138</v>
      </c>
      <c r="H6">
        <v>40</v>
      </c>
      <c r="I6" t="s">
        <v>143</v>
      </c>
      <c r="M6" s="75"/>
      <c r="N6" s="75"/>
      <c r="O6" s="75"/>
      <c r="P6" s="75"/>
    </row>
    <row r="7" spans="1:16">
      <c r="G7" t="s">
        <v>139</v>
      </c>
      <c r="H7">
        <v>60</v>
      </c>
      <c r="I7" t="s">
        <v>142</v>
      </c>
      <c r="M7" s="75"/>
      <c r="N7" s="75"/>
      <c r="O7" s="75"/>
      <c r="P7" s="75"/>
    </row>
    <row r="8" spans="1:16">
      <c r="G8" t="s">
        <v>140</v>
      </c>
      <c r="H8">
        <v>30</v>
      </c>
      <c r="I8" t="s">
        <v>143</v>
      </c>
    </row>
    <row r="10" spans="1:16">
      <c r="E10" s="73" t="s">
        <v>144</v>
      </c>
      <c r="F10" s="33"/>
    </row>
    <row r="11" spans="1:16">
      <c r="E11" s="33"/>
      <c r="F11" s="33"/>
      <c r="G11" s="68" t="s">
        <v>145</v>
      </c>
      <c r="H11" s="68"/>
      <c r="I11" s="68"/>
      <c r="J11" s="68"/>
      <c r="K11">
        <f>SUMIF(H4:H8,"&lt;40")</f>
        <v>60</v>
      </c>
    </row>
    <row r="12" spans="1:16">
      <c r="G12" s="73" t="s">
        <v>146</v>
      </c>
      <c r="H12" s="33"/>
      <c r="I12" s="33"/>
      <c r="J12" s="33"/>
      <c r="K12">
        <f>SUMIF(I4:I8,"ARTS",H4:H8)</f>
        <v>90</v>
      </c>
    </row>
    <row r="13" spans="1:16">
      <c r="G13" s="33"/>
      <c r="H13" s="33"/>
      <c r="I13" s="33"/>
      <c r="J13" s="33"/>
    </row>
    <row r="14" spans="1:16">
      <c r="G14" s="68" t="s">
        <v>147</v>
      </c>
      <c r="H14" s="68"/>
      <c r="I14" s="68"/>
      <c r="J14" s="68"/>
      <c r="K14">
        <f>COUNTIF(H4:H8,"&gt;35")</f>
        <v>3</v>
      </c>
    </row>
    <row r="15" spans="1:16">
      <c r="G15" s="51" t="s">
        <v>148</v>
      </c>
      <c r="H15" s="51"/>
      <c r="I15" s="51"/>
      <c r="J15" s="51"/>
      <c r="K15">
        <f>AVERAGEIF(H4:H8,"&lt;45")</f>
        <v>33.333333333333336</v>
      </c>
    </row>
  </sheetData>
  <mergeCells count="8">
    <mergeCell ref="G12:J13"/>
    <mergeCell ref="G15:J15"/>
    <mergeCell ref="G14:J14"/>
    <mergeCell ref="M4:P7"/>
    <mergeCell ref="A1:F1"/>
    <mergeCell ref="G3:I3"/>
    <mergeCell ref="E10:F11"/>
    <mergeCell ref="G11:J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L12"/>
  <sheetViews>
    <sheetView workbookViewId="0">
      <selection activeCell="D25" sqref="D25"/>
    </sheetView>
  </sheetViews>
  <sheetFormatPr defaultRowHeight="15"/>
  <cols>
    <col min="1" max="3" width="23.7109375" customWidth="1"/>
    <col min="4" max="4" width="22.7109375" customWidth="1"/>
  </cols>
  <sheetData>
    <row r="1" spans="1:12">
      <c r="A1" s="76" t="s">
        <v>150</v>
      </c>
      <c r="B1" s="76"/>
      <c r="C1" s="76"/>
      <c r="D1" s="76"/>
      <c r="E1" s="76"/>
      <c r="F1" s="76"/>
      <c r="G1" s="76"/>
      <c r="H1" s="76"/>
    </row>
    <row r="3" spans="1:12">
      <c r="A3" s="18" t="s">
        <v>151</v>
      </c>
      <c r="B3" s="18" t="s">
        <v>152</v>
      </c>
    </row>
    <row r="4" spans="1:12">
      <c r="A4" t="s">
        <v>154</v>
      </c>
      <c r="B4" t="str">
        <f>VLOOKUP(A4,A9:D12,3,0)</f>
        <v>tadong</v>
      </c>
    </row>
    <row r="5" spans="1:12">
      <c r="A5" t="s">
        <v>136</v>
      </c>
      <c r="B5" s="5">
        <f>VLOOKUP(A5,A9:D12,4,0)</f>
        <v>674539430</v>
      </c>
      <c r="F5" s="48" t="s">
        <v>166</v>
      </c>
      <c r="G5" s="49"/>
      <c r="H5" s="49"/>
      <c r="I5" s="49"/>
      <c r="J5" s="49"/>
      <c r="K5" s="49"/>
      <c r="L5" s="49"/>
    </row>
    <row r="6" spans="1:12">
      <c r="A6" t="s">
        <v>138</v>
      </c>
      <c r="B6" s="5" t="str">
        <f>VLOOKUP(A6,A9:D12,2,0)</f>
        <v>per@gmail.com</v>
      </c>
      <c r="F6" s="49"/>
      <c r="G6" s="49"/>
      <c r="H6" s="49"/>
      <c r="I6" s="49"/>
      <c r="J6" s="49"/>
      <c r="K6" s="49"/>
      <c r="L6" s="49"/>
    </row>
    <row r="7" spans="1:12">
      <c r="A7" t="s">
        <v>154</v>
      </c>
      <c r="B7" s="24" t="str">
        <f>VLOOKUP(A7,A9:D12,3,0)</f>
        <v>tadong</v>
      </c>
      <c r="F7" s="49"/>
      <c r="G7" s="49"/>
      <c r="H7" s="49"/>
      <c r="I7" s="49"/>
      <c r="J7" s="49"/>
      <c r="K7" s="49"/>
      <c r="L7" s="49"/>
    </row>
    <row r="8" spans="1:12">
      <c r="A8" s="33" t="s">
        <v>153</v>
      </c>
      <c r="B8" s="33"/>
      <c r="C8" s="33"/>
      <c r="D8" s="33"/>
      <c r="F8" s="49"/>
      <c r="G8" s="49"/>
      <c r="H8" s="49"/>
      <c r="I8" s="49"/>
      <c r="J8" s="49"/>
      <c r="K8" s="49"/>
      <c r="L8" s="49"/>
    </row>
    <row r="9" spans="1:12">
      <c r="A9" t="s">
        <v>154</v>
      </c>
      <c r="B9" s="23" t="s">
        <v>155</v>
      </c>
      <c r="C9" t="s">
        <v>162</v>
      </c>
      <c r="D9">
        <v>231132213</v>
      </c>
      <c r="F9" s="49"/>
      <c r="G9" s="49"/>
      <c r="H9" s="49"/>
      <c r="I9" s="49"/>
      <c r="J9" s="49"/>
      <c r="K9" s="49"/>
      <c r="L9" s="49"/>
    </row>
    <row r="10" spans="1:12">
      <c r="A10" t="s">
        <v>157</v>
      </c>
      <c r="B10" s="23" t="s">
        <v>160</v>
      </c>
      <c r="C10" t="s">
        <v>163</v>
      </c>
      <c r="D10">
        <v>674539430</v>
      </c>
      <c r="F10" s="49"/>
      <c r="G10" s="49"/>
      <c r="H10" s="49"/>
      <c r="I10" s="49"/>
      <c r="J10" s="49"/>
      <c r="K10" s="49"/>
      <c r="L10" s="49"/>
    </row>
    <row r="11" spans="1:12">
      <c r="A11" t="s">
        <v>158</v>
      </c>
      <c r="B11" s="23" t="s">
        <v>161</v>
      </c>
      <c r="C11" t="s">
        <v>164</v>
      </c>
      <c r="D11">
        <v>5474859060</v>
      </c>
      <c r="F11" s="49"/>
      <c r="G11" s="49"/>
      <c r="H11" s="49"/>
      <c r="I11" s="49"/>
      <c r="J11" s="49"/>
      <c r="K11" s="49"/>
      <c r="L11" s="49"/>
    </row>
    <row r="12" spans="1:12">
      <c r="A12" t="s">
        <v>159</v>
      </c>
      <c r="B12" s="23" t="s">
        <v>156</v>
      </c>
      <c r="C12" t="s">
        <v>165</v>
      </c>
      <c r="D12">
        <v>6485607</v>
      </c>
      <c r="F12" s="49"/>
      <c r="G12" s="49"/>
      <c r="H12" s="49"/>
      <c r="I12" s="49"/>
      <c r="J12" s="49"/>
      <c r="K12" s="49"/>
      <c r="L12" s="49"/>
    </row>
  </sheetData>
  <mergeCells count="3">
    <mergeCell ref="A1:H1"/>
    <mergeCell ref="A8:D8"/>
    <mergeCell ref="F5:L12"/>
  </mergeCells>
  <hyperlinks>
    <hyperlink ref="B9" r:id="rId1"/>
    <hyperlink ref="B10" r:id="rId2"/>
    <hyperlink ref="B11" r:id="rId3"/>
    <hyperlink ref="B12" r:id="rId4"/>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N13"/>
  <sheetViews>
    <sheetView workbookViewId="0">
      <selection activeCell="B6" sqref="B6"/>
    </sheetView>
  </sheetViews>
  <sheetFormatPr defaultRowHeight="15"/>
  <sheetData>
    <row r="1" spans="1:14">
      <c r="A1" s="33" t="s">
        <v>167</v>
      </c>
      <c r="B1" s="33"/>
      <c r="C1" s="33"/>
      <c r="D1" s="33"/>
    </row>
    <row r="3" spans="1:14">
      <c r="B3" s="51" t="s">
        <v>168</v>
      </c>
      <c r="C3" s="51"/>
      <c r="D3" s="51"/>
    </row>
    <row r="6" spans="1:14">
      <c r="B6" t="s">
        <v>169</v>
      </c>
      <c r="F6" s="77" t="s">
        <v>170</v>
      </c>
      <c r="G6" s="78"/>
      <c r="H6" s="78"/>
      <c r="I6" s="78"/>
      <c r="J6" s="78"/>
      <c r="K6" s="78"/>
      <c r="L6" s="78"/>
      <c r="M6" s="78"/>
      <c r="N6" s="78"/>
    </row>
    <row r="7" spans="1:14">
      <c r="F7" s="78"/>
      <c r="G7" s="78"/>
      <c r="H7" s="78"/>
      <c r="I7" s="78"/>
      <c r="J7" s="78"/>
      <c r="K7" s="78"/>
      <c r="L7" s="78"/>
      <c r="M7" s="78"/>
      <c r="N7" s="78"/>
    </row>
    <row r="8" spans="1:14">
      <c r="F8" s="78"/>
      <c r="G8" s="78"/>
      <c r="H8" s="78"/>
      <c r="I8" s="78"/>
      <c r="J8" s="78"/>
      <c r="K8" s="78"/>
      <c r="L8" s="78"/>
      <c r="M8" s="78"/>
      <c r="N8" s="78"/>
    </row>
    <row r="9" spans="1:14">
      <c r="F9" s="78"/>
      <c r="G9" s="78"/>
      <c r="H9" s="78"/>
      <c r="I9" s="78"/>
      <c r="J9" s="78"/>
      <c r="K9" s="78"/>
      <c r="L9" s="78"/>
      <c r="M9" s="78"/>
      <c r="N9" s="78"/>
    </row>
    <row r="10" spans="1:14">
      <c r="F10" s="78"/>
      <c r="G10" s="78"/>
      <c r="H10" s="78"/>
      <c r="I10" s="78"/>
      <c r="J10" s="78"/>
      <c r="K10" s="78"/>
      <c r="L10" s="78"/>
      <c r="M10" s="78"/>
      <c r="N10" s="78"/>
    </row>
    <row r="11" spans="1:14">
      <c r="F11" s="78"/>
      <c r="G11" s="78"/>
      <c r="H11" s="78"/>
      <c r="I11" s="78"/>
      <c r="J11" s="78"/>
      <c r="K11" s="78"/>
      <c r="L11" s="78"/>
      <c r="M11" s="78"/>
      <c r="N11" s="78"/>
    </row>
    <row r="12" spans="1:14">
      <c r="F12" s="78"/>
      <c r="G12" s="78"/>
      <c r="H12" s="78"/>
      <c r="I12" s="78"/>
      <c r="J12" s="78"/>
      <c r="K12" s="78"/>
      <c r="L12" s="78"/>
      <c r="M12" s="78"/>
      <c r="N12" s="78"/>
    </row>
    <row r="13" spans="1:14">
      <c r="F13" s="78"/>
      <c r="G13" s="78"/>
      <c r="H13" s="78"/>
      <c r="I13" s="78"/>
      <c r="J13" s="78"/>
      <c r="K13" s="78"/>
      <c r="L13" s="78"/>
      <c r="M13" s="78"/>
      <c r="N13" s="78"/>
    </row>
  </sheetData>
  <mergeCells count="3">
    <mergeCell ref="A1:D1"/>
    <mergeCell ref="B3:D3"/>
    <mergeCell ref="F6:N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T24"/>
  <sheetViews>
    <sheetView topLeftCell="C1" workbookViewId="0">
      <selection activeCell="O24" sqref="O24"/>
    </sheetView>
  </sheetViews>
  <sheetFormatPr defaultRowHeight="15"/>
  <cols>
    <col min="6" max="6" width="15.7109375" customWidth="1"/>
    <col min="7" max="7" width="18.7109375" customWidth="1"/>
  </cols>
  <sheetData>
    <row r="1" spans="1:17">
      <c r="A1" s="33" t="s">
        <v>171</v>
      </c>
      <c r="B1" s="33"/>
      <c r="C1" s="33"/>
      <c r="D1" s="33"/>
      <c r="E1" s="33"/>
    </row>
    <row r="2" spans="1:17">
      <c r="B2" s="79" t="s">
        <v>172</v>
      </c>
      <c r="C2" s="79"/>
      <c r="D2" s="79"/>
    </row>
    <row r="3" spans="1:17">
      <c r="Q3" t="s">
        <v>180</v>
      </c>
    </row>
    <row r="6" spans="1:17">
      <c r="C6" s="33" t="s">
        <v>173</v>
      </c>
      <c r="D6" s="33"/>
      <c r="E6" s="33"/>
      <c r="F6" s="33"/>
      <c r="G6" s="33"/>
      <c r="H6" s="33"/>
      <c r="I6" s="33"/>
      <c r="J6" s="33"/>
    </row>
    <row r="7" spans="1:17">
      <c r="F7" s="12" t="s">
        <v>174</v>
      </c>
      <c r="G7" s="16" t="s">
        <v>175</v>
      </c>
    </row>
    <row r="8" spans="1:17">
      <c r="E8" t="s">
        <v>176</v>
      </c>
      <c r="F8">
        <v>40000</v>
      </c>
      <c r="G8">
        <v>250000</v>
      </c>
    </row>
    <row r="9" spans="1:17">
      <c r="E9" t="s">
        <v>177</v>
      </c>
      <c r="F9">
        <v>3000000</v>
      </c>
      <c r="G9">
        <v>200000</v>
      </c>
    </row>
    <row r="10" spans="1:17">
      <c r="E10" t="s">
        <v>178</v>
      </c>
      <c r="F10">
        <v>3000000</v>
      </c>
      <c r="G10">
        <v>150000</v>
      </c>
    </row>
    <row r="14" spans="1:17">
      <c r="E14" s="77" t="s">
        <v>179</v>
      </c>
      <c r="F14" s="78"/>
      <c r="G14" s="78"/>
      <c r="H14" s="78"/>
      <c r="I14" s="78"/>
      <c r="J14" s="78"/>
      <c r="K14" s="78"/>
      <c r="L14" s="78"/>
    </row>
    <row r="15" spans="1:17">
      <c r="E15" s="78"/>
      <c r="F15" s="78"/>
      <c r="G15" s="78"/>
      <c r="H15" s="78"/>
      <c r="I15" s="78"/>
      <c r="J15" s="78"/>
      <c r="K15" s="78"/>
      <c r="L15" s="78"/>
    </row>
    <row r="16" spans="1:17">
      <c r="E16" s="78"/>
      <c r="F16" s="78"/>
      <c r="G16" s="78"/>
      <c r="H16" s="78"/>
      <c r="I16" s="78"/>
      <c r="J16" s="78"/>
      <c r="K16" s="78"/>
      <c r="L16" s="78"/>
    </row>
    <row r="17" spans="5:20">
      <c r="E17" s="78"/>
      <c r="F17" s="78"/>
      <c r="G17" s="78"/>
      <c r="H17" s="78"/>
      <c r="I17" s="78"/>
      <c r="J17" s="78"/>
      <c r="K17" s="78"/>
      <c r="L17" s="78"/>
    </row>
    <row r="18" spans="5:20">
      <c r="E18" s="78"/>
      <c r="F18" s="78"/>
      <c r="G18" s="78"/>
      <c r="H18" s="78"/>
      <c r="I18" s="78"/>
      <c r="J18" s="78"/>
      <c r="K18" s="78"/>
      <c r="L18" s="78"/>
    </row>
    <row r="19" spans="5:20">
      <c r="E19" s="78"/>
      <c r="F19" s="78"/>
      <c r="G19" s="78"/>
      <c r="H19" s="78"/>
      <c r="I19" s="78"/>
      <c r="J19" s="78"/>
      <c r="K19" s="78"/>
      <c r="L19" s="78"/>
    </row>
    <row r="20" spans="5:20">
      <c r="E20" s="78"/>
      <c r="F20" s="78"/>
      <c r="G20" s="78"/>
      <c r="H20" s="78"/>
      <c r="I20" s="78"/>
      <c r="J20" s="78"/>
      <c r="K20" s="78"/>
      <c r="L20" s="78"/>
    </row>
    <row r="21" spans="5:20">
      <c r="E21" s="78"/>
      <c r="F21" s="78"/>
      <c r="G21" s="78"/>
      <c r="H21" s="78"/>
      <c r="I21" s="78"/>
      <c r="J21" s="78"/>
      <c r="K21" s="78"/>
      <c r="L21" s="78"/>
    </row>
    <row r="24" spans="5:20">
      <c r="P24" s="64" t="s">
        <v>181</v>
      </c>
      <c r="Q24" s="64"/>
      <c r="R24" s="64"/>
      <c r="S24" s="64"/>
      <c r="T24" s="64"/>
    </row>
  </sheetData>
  <mergeCells count="5">
    <mergeCell ref="A1:E1"/>
    <mergeCell ref="B2:D2"/>
    <mergeCell ref="C6:J6"/>
    <mergeCell ref="E14:L21"/>
    <mergeCell ref="P24:T2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V16"/>
  <sheetViews>
    <sheetView topLeftCell="K1" workbookViewId="0">
      <selection activeCell="R27" sqref="R27"/>
    </sheetView>
  </sheetViews>
  <sheetFormatPr defaultRowHeight="15"/>
  <cols>
    <col min="21" max="22" width="23.7109375" customWidth="1"/>
  </cols>
  <sheetData>
    <row r="1" spans="1:22">
      <c r="A1" s="64" t="s">
        <v>182</v>
      </c>
      <c r="B1" s="64"/>
      <c r="C1" s="64"/>
      <c r="D1" s="64"/>
      <c r="E1" s="64"/>
      <c r="F1" s="64"/>
    </row>
    <row r="2" spans="1:22">
      <c r="N2" s="68" t="s">
        <v>184</v>
      </c>
      <c r="O2" s="68"/>
      <c r="P2" s="68"/>
    </row>
    <row r="3" spans="1:22" ht="15" customHeight="1">
      <c r="A3" s="48" t="s">
        <v>183</v>
      </c>
      <c r="B3" s="48"/>
      <c r="C3" s="48"/>
      <c r="D3" s="48"/>
      <c r="E3" s="48"/>
      <c r="F3" s="48"/>
      <c r="G3" s="48"/>
      <c r="N3" s="68"/>
      <c r="O3" s="68"/>
      <c r="P3" s="68"/>
    </row>
    <row r="4" spans="1:22">
      <c r="A4" s="48"/>
      <c r="B4" s="48"/>
      <c r="C4" s="48"/>
      <c r="D4" s="48"/>
      <c r="E4" s="48"/>
      <c r="F4" s="48"/>
      <c r="G4" s="48"/>
      <c r="T4" s="66" t="s">
        <v>185</v>
      </c>
      <c r="U4" t="s">
        <v>187</v>
      </c>
      <c r="V4" s="25">
        <v>600000000</v>
      </c>
    </row>
    <row r="5" spans="1:22">
      <c r="A5" s="48"/>
      <c r="B5" s="48"/>
      <c r="C5" s="48"/>
      <c r="D5" s="48"/>
      <c r="E5" s="48"/>
      <c r="F5" s="48"/>
      <c r="G5" s="48"/>
      <c r="T5" s="67"/>
      <c r="U5" t="s">
        <v>188</v>
      </c>
      <c r="V5" s="26">
        <v>0.05</v>
      </c>
    </row>
    <row r="6" spans="1:22">
      <c r="A6" s="48"/>
      <c r="B6" s="48"/>
      <c r="C6" s="48"/>
      <c r="D6" s="48"/>
      <c r="E6" s="48"/>
      <c r="F6" s="48"/>
      <c r="G6" s="48"/>
      <c r="T6" s="67"/>
      <c r="U6" t="s">
        <v>189</v>
      </c>
      <c r="V6">
        <v>30</v>
      </c>
    </row>
    <row r="7" spans="1:22">
      <c r="A7" s="48"/>
      <c r="B7" s="48"/>
      <c r="C7" s="48"/>
      <c r="D7" s="48"/>
      <c r="E7" s="48"/>
      <c r="F7" s="48"/>
      <c r="G7" s="48"/>
    </row>
    <row r="8" spans="1:22">
      <c r="A8" s="48"/>
      <c r="B8" s="48"/>
      <c r="C8" s="48"/>
      <c r="D8" s="48"/>
      <c r="E8" s="48"/>
      <c r="F8" s="48"/>
      <c r="G8" s="48"/>
      <c r="T8" s="68" t="s">
        <v>186</v>
      </c>
      <c r="U8" t="s">
        <v>190</v>
      </c>
      <c r="V8" s="27">
        <f>PMT(V5/12,V6*12,V4)</f>
        <v>-3220929.7380728289</v>
      </c>
    </row>
    <row r="9" spans="1:22">
      <c r="A9" s="48"/>
      <c r="B9" s="48"/>
      <c r="C9" s="48"/>
      <c r="D9" s="48"/>
      <c r="E9" s="48"/>
      <c r="F9" s="48"/>
      <c r="G9" s="48"/>
      <c r="T9" s="68"/>
    </row>
    <row r="10" spans="1:22">
      <c r="A10" s="48"/>
      <c r="B10" s="48"/>
      <c r="C10" s="48"/>
      <c r="D10" s="48"/>
      <c r="E10" s="48"/>
      <c r="F10" s="48"/>
      <c r="G10" s="48"/>
      <c r="U10" s="16" t="s">
        <v>191</v>
      </c>
      <c r="V10" s="27">
        <f>V8*30*12</f>
        <v>-1159534705.7062185</v>
      </c>
    </row>
    <row r="11" spans="1:22">
      <c r="A11" s="48"/>
      <c r="B11" s="48"/>
      <c r="C11" s="48"/>
      <c r="D11" s="48"/>
      <c r="E11" s="48"/>
      <c r="F11" s="48"/>
      <c r="G11" s="48"/>
    </row>
    <row r="12" spans="1:22">
      <c r="A12" s="48"/>
      <c r="B12" s="48"/>
      <c r="C12" s="48"/>
      <c r="D12" s="48"/>
      <c r="E12" s="48"/>
      <c r="F12" s="48"/>
      <c r="G12" s="48"/>
    </row>
    <row r="13" spans="1:22">
      <c r="A13" s="48"/>
      <c r="B13" s="48"/>
      <c r="C13" s="48"/>
      <c r="D13" s="48"/>
      <c r="E13" s="48"/>
      <c r="F13" s="48"/>
      <c r="G13" s="48"/>
    </row>
    <row r="14" spans="1:22">
      <c r="A14" s="48"/>
      <c r="B14" s="48"/>
      <c r="C14" s="48"/>
      <c r="D14" s="48"/>
      <c r="E14" s="48"/>
      <c r="F14" s="48"/>
      <c r="G14" s="48"/>
    </row>
    <row r="15" spans="1:22">
      <c r="A15" s="48"/>
      <c r="B15" s="48"/>
      <c r="C15" s="48"/>
      <c r="D15" s="48"/>
      <c r="E15" s="48"/>
      <c r="F15" s="48"/>
      <c r="G15" s="48"/>
    </row>
    <row r="16" spans="1:22">
      <c r="A16" s="48"/>
      <c r="B16" s="48"/>
      <c r="C16" s="48"/>
      <c r="D16" s="48"/>
      <c r="E16" s="48"/>
      <c r="F16" s="48"/>
      <c r="G16" s="48"/>
    </row>
  </sheetData>
  <mergeCells count="5">
    <mergeCell ref="A1:F1"/>
    <mergeCell ref="A3:G16"/>
    <mergeCell ref="N2:P3"/>
    <mergeCell ref="T4:T6"/>
    <mergeCell ref="T8:T9"/>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N10"/>
  <sheetViews>
    <sheetView workbookViewId="0">
      <selection activeCell="J27" sqref="J27"/>
    </sheetView>
  </sheetViews>
  <sheetFormatPr defaultRowHeight="15"/>
  <cols>
    <col min="4" max="4" width="18.7109375" customWidth="1"/>
    <col min="14" max="14" width="23.7109375" customWidth="1"/>
  </cols>
  <sheetData>
    <row r="1" spans="1:14">
      <c r="A1" s="33" t="s">
        <v>192</v>
      </c>
      <c r="B1" s="33"/>
      <c r="C1" s="33"/>
      <c r="D1" s="33"/>
      <c r="E1" s="33"/>
      <c r="F1" s="33"/>
      <c r="G1" s="33"/>
      <c r="H1" s="33"/>
      <c r="N1" t="s">
        <v>204</v>
      </c>
    </row>
    <row r="2" spans="1:14">
      <c r="N2" t="s">
        <v>205</v>
      </c>
    </row>
    <row r="3" spans="1:14">
      <c r="C3" s="51" t="s">
        <v>193</v>
      </c>
      <c r="D3" s="51"/>
      <c r="E3" s="51"/>
      <c r="F3" s="51"/>
      <c r="N3" t="s">
        <v>206</v>
      </c>
    </row>
    <row r="4" spans="1:14">
      <c r="N4" t="s">
        <v>207</v>
      </c>
    </row>
    <row r="5" spans="1:14">
      <c r="C5" s="9" t="s">
        <v>121</v>
      </c>
      <c r="D5" s="9" t="s">
        <v>194</v>
      </c>
      <c r="F5" s="33" t="s">
        <v>201</v>
      </c>
      <c r="G5" s="33"/>
      <c r="N5" t="s">
        <v>208</v>
      </c>
    </row>
    <row r="6" spans="1:14">
      <c r="C6" t="s">
        <v>195</v>
      </c>
      <c r="D6" t="s">
        <v>200</v>
      </c>
      <c r="F6" s="40" t="s">
        <v>202</v>
      </c>
      <c r="G6" s="40"/>
      <c r="N6" t="s">
        <v>209</v>
      </c>
    </row>
    <row r="7" spans="1:14">
      <c r="C7" t="s">
        <v>196</v>
      </c>
      <c r="D7" t="s">
        <v>200</v>
      </c>
      <c r="N7" t="s">
        <v>205</v>
      </c>
    </row>
    <row r="8" spans="1:14">
      <c r="C8" t="s">
        <v>197</v>
      </c>
      <c r="D8" t="s">
        <v>200</v>
      </c>
      <c r="F8" t="s">
        <v>203</v>
      </c>
      <c r="N8" t="s">
        <v>210</v>
      </c>
    </row>
    <row r="9" spans="1:14">
      <c r="C9" t="s">
        <v>198</v>
      </c>
      <c r="D9" t="s">
        <v>200</v>
      </c>
      <c r="N9" t="s">
        <v>211</v>
      </c>
    </row>
    <row r="10" spans="1:14">
      <c r="C10" t="s">
        <v>199</v>
      </c>
      <c r="D10" t="s">
        <v>200</v>
      </c>
      <c r="N10" t="s">
        <v>212</v>
      </c>
    </row>
  </sheetData>
  <mergeCells count="4">
    <mergeCell ref="A1:H1"/>
    <mergeCell ref="C3:F3"/>
    <mergeCell ref="F5:G5"/>
    <mergeCell ref="F6:G6"/>
  </mergeCell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A21"/>
  <sheetViews>
    <sheetView workbookViewId="0">
      <selection activeCell="F20" sqref="F20:T21"/>
    </sheetView>
  </sheetViews>
  <sheetFormatPr defaultRowHeight="15"/>
  <sheetData>
    <row r="1" spans="1:27">
      <c r="A1" s="33" t="s">
        <v>213</v>
      </c>
      <c r="B1" s="33"/>
      <c r="C1" s="33"/>
      <c r="D1" s="33"/>
      <c r="E1" s="33"/>
      <c r="F1" s="33"/>
    </row>
    <row r="2" spans="1:27">
      <c r="A2" s="66" t="s">
        <v>214</v>
      </c>
      <c r="B2" s="67"/>
      <c r="C2" s="67"/>
      <c r="D2" s="67"/>
      <c r="E2" s="67"/>
      <c r="F2" s="67"/>
      <c r="G2" s="67"/>
    </row>
    <row r="3" spans="1:27">
      <c r="A3" s="67"/>
      <c r="B3" s="67"/>
      <c r="C3" s="67"/>
      <c r="D3" s="67"/>
      <c r="E3" s="67"/>
      <c r="F3" s="67"/>
      <c r="G3" s="67"/>
    </row>
    <row r="4" spans="1:27">
      <c r="A4" s="67"/>
      <c r="B4" s="67"/>
      <c r="C4" s="67"/>
      <c r="D4" s="67"/>
      <c r="E4" s="67"/>
      <c r="F4" s="67"/>
      <c r="G4" s="67"/>
    </row>
    <row r="5" spans="1:27">
      <c r="A5" s="67"/>
      <c r="B5" s="67"/>
      <c r="C5" s="67"/>
      <c r="D5" s="67"/>
      <c r="E5" s="67"/>
      <c r="F5" s="67"/>
      <c r="G5" s="67"/>
    </row>
    <row r="6" spans="1:27">
      <c r="A6" s="67"/>
      <c r="B6" s="67"/>
      <c r="C6" s="67"/>
      <c r="D6" s="67"/>
      <c r="E6" s="67"/>
      <c r="F6" s="67"/>
      <c r="G6" s="67"/>
    </row>
    <row r="7" spans="1:27">
      <c r="A7" s="67"/>
      <c r="B7" s="67"/>
      <c r="C7" s="67"/>
      <c r="D7" s="67"/>
      <c r="E7" s="67"/>
      <c r="F7" s="67"/>
      <c r="G7" s="67"/>
    </row>
    <row r="8" spans="1:27">
      <c r="A8" s="67"/>
      <c r="B8" s="67"/>
      <c r="C8" s="67"/>
      <c r="D8" s="67"/>
      <c r="E8" s="67"/>
      <c r="F8" s="67"/>
      <c r="G8" s="67"/>
    </row>
    <row r="9" spans="1:27">
      <c r="A9" s="67"/>
      <c r="B9" s="67"/>
      <c r="C9" s="67"/>
      <c r="D9" s="67"/>
      <c r="E9" s="67"/>
      <c r="F9" s="67"/>
      <c r="G9" s="67"/>
    </row>
    <row r="10" spans="1:27">
      <c r="A10" s="67"/>
      <c r="B10" s="67"/>
      <c r="C10" s="67"/>
      <c r="D10" s="67"/>
      <c r="E10" s="67"/>
      <c r="F10" s="67"/>
      <c r="G10" s="67"/>
    </row>
    <row r="11" spans="1:27">
      <c r="A11" s="67"/>
      <c r="B11" s="67"/>
      <c r="C11" s="67"/>
      <c r="D11" s="67"/>
      <c r="E11" s="67"/>
      <c r="F11" s="67"/>
      <c r="G11" s="67"/>
    </row>
    <row r="12" spans="1:27">
      <c r="A12" s="67"/>
      <c r="B12" s="67"/>
      <c r="C12" s="67"/>
      <c r="D12" s="67"/>
      <c r="E12" s="67"/>
      <c r="F12" s="67"/>
      <c r="G12" s="67"/>
    </row>
    <row r="14" spans="1:27">
      <c r="E14" s="28" t="s">
        <v>215</v>
      </c>
      <c r="F14" s="68" t="s">
        <v>216</v>
      </c>
      <c r="G14" s="68"/>
      <c r="H14" s="68"/>
      <c r="I14" s="68"/>
      <c r="J14" s="68"/>
      <c r="K14" s="68"/>
      <c r="L14" s="68"/>
      <c r="M14" s="68"/>
      <c r="N14" s="68"/>
      <c r="O14" s="68"/>
      <c r="P14" s="68"/>
      <c r="Q14" s="68"/>
      <c r="R14" s="68"/>
      <c r="S14" s="68"/>
      <c r="T14" s="68"/>
      <c r="U14" s="68"/>
      <c r="V14" s="68"/>
      <c r="W14" s="68"/>
      <c r="X14" s="68"/>
      <c r="Y14" s="68"/>
      <c r="Z14" s="68"/>
      <c r="AA14" s="68"/>
    </row>
    <row r="15" spans="1:27">
      <c r="F15" s="68"/>
      <c r="G15" s="68"/>
      <c r="H15" s="68"/>
      <c r="I15" s="68"/>
      <c r="J15" s="68"/>
      <c r="K15" s="68"/>
      <c r="L15" s="68"/>
      <c r="M15" s="68"/>
      <c r="N15" s="68"/>
      <c r="O15" s="68"/>
      <c r="P15" s="68"/>
      <c r="Q15" s="68"/>
      <c r="R15" s="68"/>
      <c r="S15" s="68"/>
      <c r="T15" s="68"/>
      <c r="U15" s="68"/>
      <c r="V15" s="68"/>
      <c r="W15" s="68"/>
      <c r="X15" s="68"/>
      <c r="Y15" s="68"/>
      <c r="Z15" s="68"/>
      <c r="AA15" s="68"/>
    </row>
    <row r="17" spans="5:20">
      <c r="E17" s="28" t="s">
        <v>217</v>
      </c>
      <c r="F17" s="67" t="s">
        <v>219</v>
      </c>
      <c r="G17" s="67"/>
      <c r="H17" s="67"/>
      <c r="I17" s="67"/>
      <c r="J17" s="67"/>
      <c r="K17" s="67"/>
      <c r="L17" s="67"/>
      <c r="M17" s="67"/>
      <c r="N17" s="67"/>
      <c r="O17" s="67"/>
      <c r="P17" s="67"/>
      <c r="Q17" s="67"/>
      <c r="R17" s="70"/>
      <c r="S17" s="70"/>
      <c r="T17" s="70"/>
    </row>
    <row r="18" spans="5:20">
      <c r="F18" s="67"/>
      <c r="G18" s="67"/>
      <c r="H18" s="67"/>
      <c r="I18" s="67"/>
      <c r="J18" s="67"/>
      <c r="K18" s="67"/>
      <c r="L18" s="67"/>
      <c r="M18" s="67"/>
      <c r="N18" s="67"/>
      <c r="O18" s="67"/>
      <c r="P18" s="67"/>
      <c r="Q18" s="67"/>
      <c r="R18" s="70"/>
      <c r="S18" s="70"/>
      <c r="T18" s="70"/>
    </row>
    <row r="20" spans="5:20">
      <c r="E20" s="28" t="s">
        <v>218</v>
      </c>
      <c r="F20" s="68" t="s">
        <v>220</v>
      </c>
      <c r="G20" s="68"/>
      <c r="H20" s="68"/>
      <c r="I20" s="68"/>
      <c r="J20" s="68"/>
      <c r="K20" s="68"/>
      <c r="L20" s="68"/>
      <c r="M20" s="68"/>
      <c r="N20" s="68"/>
      <c r="O20" s="68"/>
      <c r="P20" s="68"/>
      <c r="Q20" s="68"/>
      <c r="R20" s="68"/>
      <c r="S20" s="68"/>
      <c r="T20" s="68"/>
    </row>
    <row r="21" spans="5:20">
      <c r="F21" s="68"/>
      <c r="G21" s="68"/>
      <c r="H21" s="68"/>
      <c r="I21" s="68"/>
      <c r="J21" s="68"/>
      <c r="K21" s="68"/>
      <c r="L21" s="68"/>
      <c r="M21" s="68"/>
      <c r="N21" s="68"/>
      <c r="O21" s="68"/>
      <c r="P21" s="68"/>
      <c r="Q21" s="68"/>
      <c r="R21" s="68"/>
      <c r="S21" s="68"/>
      <c r="T21" s="68"/>
    </row>
  </sheetData>
  <mergeCells count="6">
    <mergeCell ref="F20:T21"/>
    <mergeCell ref="A1:F1"/>
    <mergeCell ref="A2:G12"/>
    <mergeCell ref="F14:AA15"/>
    <mergeCell ref="F17:Q18"/>
    <mergeCell ref="R17:T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D3"/>
  <sheetViews>
    <sheetView workbookViewId="0">
      <selection activeCell="E9" sqref="E9"/>
    </sheetView>
  </sheetViews>
  <sheetFormatPr defaultRowHeight="15"/>
  <cols>
    <col min="2" max="2" width="16.7109375" customWidth="1"/>
    <col min="4" max="4" width="16.7109375" customWidth="1"/>
  </cols>
  <sheetData>
    <row r="1" spans="1:4">
      <c r="A1" t="s">
        <v>221</v>
      </c>
      <c r="B1" t="s">
        <v>222</v>
      </c>
      <c r="C1" t="s">
        <v>223</v>
      </c>
      <c r="D1" t="s">
        <v>224</v>
      </c>
    </row>
    <row r="2" spans="1:4">
      <c r="A2" t="e">
        <v>#VALUE!</v>
      </c>
      <c r="B2">
        <v>619000</v>
      </c>
      <c r="C2" t="e">
        <v>#VALUE!</v>
      </c>
    </row>
    <row r="3" spans="1:4">
      <c r="A3" t="e">
        <v>#VALUE!</v>
      </c>
      <c r="B3">
        <v>1366417754</v>
      </c>
      <c r="C3" s="29">
        <v>2611000000000</v>
      </c>
      <c r="D3" t="s">
        <v>225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J19"/>
  <sheetViews>
    <sheetView topLeftCell="A7" workbookViewId="0">
      <selection activeCell="J18" sqref="J18"/>
    </sheetView>
  </sheetViews>
  <sheetFormatPr defaultRowHeight="15"/>
  <cols>
    <col min="7" max="8" width="15.7109375" customWidth="1"/>
    <col min="9" max="9" width="14.7109375" customWidth="1"/>
    <col min="10" max="10" width="15.7109375" customWidth="1"/>
  </cols>
  <sheetData>
    <row r="1" spans="1:7">
      <c r="A1" s="80" t="s">
        <v>229</v>
      </c>
      <c r="B1" s="80"/>
      <c r="C1" s="80"/>
      <c r="D1" s="80"/>
      <c r="E1" s="80"/>
      <c r="F1" s="80"/>
      <c r="G1" s="80"/>
    </row>
    <row r="2" spans="1:7">
      <c r="A2" s="80"/>
      <c r="B2" s="80"/>
      <c r="C2" s="80"/>
      <c r="D2" s="80"/>
      <c r="E2" s="80"/>
      <c r="F2" s="80"/>
      <c r="G2" s="80"/>
    </row>
    <row r="3" spans="1:7">
      <c r="A3" s="81" t="s">
        <v>230</v>
      </c>
      <c r="B3" s="51"/>
      <c r="C3" s="51"/>
      <c r="D3" s="51"/>
      <c r="E3" s="51"/>
      <c r="F3" s="51"/>
      <c r="G3" s="51"/>
    </row>
    <row r="4" spans="1:7">
      <c r="A4" s="51"/>
      <c r="B4" s="51"/>
      <c r="C4" s="51"/>
      <c r="D4" s="51"/>
      <c r="E4" s="51"/>
      <c r="F4" s="51"/>
      <c r="G4" s="51"/>
    </row>
    <row r="5" spans="1:7">
      <c r="A5" s="51"/>
      <c r="B5" s="51"/>
      <c r="C5" s="51"/>
      <c r="D5" s="51"/>
      <c r="E5" s="51"/>
      <c r="F5" s="51"/>
      <c r="G5" s="51"/>
    </row>
    <row r="6" spans="1:7">
      <c r="A6" s="51"/>
      <c r="B6" s="51"/>
      <c r="C6" s="51"/>
      <c r="D6" s="51"/>
      <c r="E6" s="51"/>
      <c r="F6" s="51"/>
      <c r="G6" s="51"/>
    </row>
    <row r="7" spans="1:7">
      <c r="A7" s="51"/>
      <c r="B7" s="51"/>
      <c r="C7" s="51"/>
      <c r="D7" s="51"/>
      <c r="E7" s="51"/>
      <c r="F7" s="51"/>
      <c r="G7" s="51"/>
    </row>
    <row r="8" spans="1:7">
      <c r="A8" s="51"/>
      <c r="B8" s="51"/>
      <c r="C8" s="51"/>
      <c r="D8" s="51"/>
      <c r="E8" s="51"/>
      <c r="F8" s="51"/>
      <c r="G8" s="51"/>
    </row>
    <row r="9" spans="1:7">
      <c r="A9" s="51"/>
      <c r="B9" s="51"/>
      <c r="C9" s="51"/>
      <c r="D9" s="51"/>
      <c r="E9" s="51"/>
      <c r="F9" s="51"/>
      <c r="G9" s="51"/>
    </row>
    <row r="10" spans="1:7">
      <c r="A10" s="51"/>
      <c r="B10" s="51"/>
      <c r="C10" s="51"/>
      <c r="D10" s="51"/>
      <c r="E10" s="51"/>
      <c r="F10" s="51"/>
      <c r="G10" s="51"/>
    </row>
    <row r="11" spans="1:7">
      <c r="A11" s="51"/>
      <c r="B11" s="51"/>
      <c r="C11" s="51"/>
      <c r="D11" s="51"/>
      <c r="E11" s="51"/>
      <c r="F11" s="51"/>
      <c r="G11" s="51"/>
    </row>
    <row r="12" spans="1:7">
      <c r="A12" s="51"/>
      <c r="B12" s="51"/>
      <c r="C12" s="51"/>
      <c r="D12" s="51"/>
      <c r="E12" s="51"/>
      <c r="F12" s="51"/>
      <c r="G12" s="51"/>
    </row>
    <row r="13" spans="1:7">
      <c r="A13" s="51"/>
      <c r="B13" s="51"/>
      <c r="C13" s="51"/>
      <c r="D13" s="51"/>
      <c r="E13" s="51"/>
      <c r="F13" s="51"/>
      <c r="G13" s="51"/>
    </row>
    <row r="14" spans="1:7">
      <c r="A14" s="51"/>
      <c r="B14" s="51"/>
      <c r="C14" s="51"/>
      <c r="D14" s="51"/>
      <c r="E14" s="51"/>
      <c r="F14" s="51"/>
      <c r="G14" s="51"/>
    </row>
    <row r="17" spans="7:10">
      <c r="G17" s="12" t="s">
        <v>231</v>
      </c>
      <c r="H17" s="12" t="s">
        <v>232</v>
      </c>
      <c r="I17" s="12" t="s">
        <v>233</v>
      </c>
      <c r="J17" s="12" t="s">
        <v>234</v>
      </c>
    </row>
    <row r="18" spans="7:10">
      <c r="G18" t="s">
        <v>235</v>
      </c>
      <c r="H18" t="s">
        <v>236</v>
      </c>
      <c r="I18" s="14">
        <v>43880</v>
      </c>
      <c r="J18" s="23" t="s">
        <v>239</v>
      </c>
    </row>
    <row r="19" spans="7:10">
      <c r="G19" t="s">
        <v>237</v>
      </c>
      <c r="H19" t="s">
        <v>238</v>
      </c>
      <c r="I19" s="14">
        <v>43936</v>
      </c>
      <c r="J19" s="23" t="s">
        <v>240</v>
      </c>
    </row>
  </sheetData>
  <mergeCells count="2">
    <mergeCell ref="A1:G2"/>
    <mergeCell ref="A3:G14"/>
  </mergeCells>
  <hyperlinks>
    <hyperlink ref="J18" r:id="rId1"/>
    <hyperlink ref="J19" r:id="rId2"/>
  </hyperlinks>
  <pageMargins left="0.7" right="0.7" top="0.75" bottom="0.75" header="0.3" footer="0.3"/>
  <pageSetup orientation="portrait" horizontalDpi="300" verticalDpi="300" r:id="rId3"/>
</worksheet>
</file>

<file path=xl/worksheets/sheet2.xml><?xml version="1.0" encoding="utf-8"?>
<worksheet xmlns="http://schemas.openxmlformats.org/spreadsheetml/2006/main" xmlns:r="http://schemas.openxmlformats.org/officeDocument/2006/relationships">
  <dimension ref="B9:T130"/>
  <sheetViews>
    <sheetView topLeftCell="A46" workbookViewId="0">
      <selection activeCell="B45" sqref="B45:R72"/>
    </sheetView>
  </sheetViews>
  <sheetFormatPr defaultRowHeight="15"/>
  <sheetData>
    <row r="9" spans="2:20">
      <c r="B9" s="40"/>
      <c r="C9" s="40"/>
      <c r="D9" s="40"/>
      <c r="E9" s="40"/>
      <c r="F9" s="40"/>
      <c r="G9" s="40"/>
      <c r="H9" s="40"/>
      <c r="I9" s="40"/>
      <c r="J9" s="40"/>
      <c r="K9" s="40"/>
      <c r="L9" s="40"/>
      <c r="M9" s="40"/>
      <c r="N9" s="40"/>
      <c r="O9" s="40"/>
      <c r="P9" s="40"/>
      <c r="Q9" s="40"/>
      <c r="R9" s="40"/>
      <c r="S9" s="40"/>
      <c r="T9" s="40"/>
    </row>
    <row r="10" spans="2:20">
      <c r="B10" s="40"/>
      <c r="C10" s="40"/>
      <c r="D10" s="40"/>
      <c r="E10" s="40"/>
      <c r="F10" s="40"/>
      <c r="G10" s="40"/>
      <c r="H10" s="40"/>
      <c r="I10" s="40"/>
      <c r="J10" s="40"/>
      <c r="K10" s="40"/>
      <c r="L10" s="40"/>
      <c r="M10" s="40"/>
      <c r="N10" s="40"/>
      <c r="O10" s="40"/>
      <c r="P10" s="40"/>
      <c r="Q10" s="40"/>
      <c r="R10" s="40"/>
      <c r="S10" s="40"/>
      <c r="T10" s="40"/>
    </row>
    <row r="11" spans="2:20">
      <c r="B11" s="40"/>
      <c r="C11" s="40"/>
      <c r="D11" s="40"/>
      <c r="E11" s="40"/>
      <c r="F11" s="40"/>
      <c r="G11" s="40"/>
      <c r="H11" s="40"/>
      <c r="I11" s="40"/>
      <c r="J11" s="40"/>
      <c r="K11" s="40"/>
      <c r="L11" s="40"/>
      <c r="M11" s="40"/>
      <c r="N11" s="40"/>
      <c r="O11" s="40"/>
      <c r="P11" s="40"/>
      <c r="Q11" s="40"/>
      <c r="R11" s="40"/>
      <c r="S11" s="40"/>
      <c r="T11" s="40"/>
    </row>
    <row r="12" spans="2:20">
      <c r="B12" s="40"/>
      <c r="C12" s="40"/>
      <c r="D12" s="40"/>
      <c r="E12" s="40"/>
      <c r="F12" s="40"/>
      <c r="G12" s="40"/>
      <c r="H12" s="40"/>
      <c r="I12" s="40"/>
      <c r="J12" s="40"/>
      <c r="K12" s="40"/>
      <c r="L12" s="40"/>
      <c r="M12" s="40"/>
      <c r="N12" s="40"/>
      <c r="O12" s="40"/>
      <c r="P12" s="40"/>
      <c r="Q12" s="40"/>
      <c r="R12" s="40"/>
      <c r="S12" s="40"/>
      <c r="T12" s="40"/>
    </row>
    <row r="13" spans="2:20">
      <c r="B13" s="40"/>
      <c r="C13" s="40"/>
      <c r="D13" s="40"/>
      <c r="E13" s="40"/>
      <c r="F13" s="40"/>
      <c r="G13" s="40"/>
      <c r="H13" s="40"/>
      <c r="I13" s="40"/>
      <c r="J13" s="40"/>
      <c r="K13" s="40"/>
      <c r="L13" s="40"/>
      <c r="M13" s="40"/>
      <c r="N13" s="40"/>
      <c r="O13" s="40"/>
      <c r="P13" s="40"/>
      <c r="Q13" s="40"/>
      <c r="R13" s="40"/>
      <c r="S13" s="40"/>
      <c r="T13" s="40"/>
    </row>
    <row r="14" spans="2:20">
      <c r="B14" s="40"/>
      <c r="C14" s="40"/>
      <c r="D14" s="40"/>
      <c r="E14" s="40"/>
      <c r="F14" s="40"/>
      <c r="G14" s="40"/>
      <c r="H14" s="40"/>
      <c r="I14" s="40"/>
      <c r="J14" s="40"/>
      <c r="K14" s="40"/>
      <c r="L14" s="40"/>
      <c r="M14" s="40"/>
      <c r="N14" s="40"/>
      <c r="O14" s="40"/>
      <c r="P14" s="40"/>
      <c r="Q14" s="40"/>
      <c r="R14" s="40"/>
      <c r="S14" s="40"/>
      <c r="T14" s="40"/>
    </row>
    <row r="15" spans="2:20">
      <c r="B15" s="40"/>
      <c r="C15" s="40"/>
      <c r="D15" s="40"/>
      <c r="E15" s="40"/>
      <c r="F15" s="40"/>
      <c r="G15" s="40"/>
      <c r="H15" s="40"/>
      <c r="I15" s="40"/>
      <c r="J15" s="40"/>
      <c r="K15" s="40"/>
      <c r="L15" s="40"/>
      <c r="M15" s="40"/>
      <c r="N15" s="40"/>
      <c r="O15" s="40"/>
      <c r="P15" s="40"/>
      <c r="Q15" s="40"/>
      <c r="R15" s="40"/>
      <c r="S15" s="40"/>
      <c r="T15" s="40"/>
    </row>
    <row r="16" spans="2:20">
      <c r="B16" s="40"/>
      <c r="C16" s="40"/>
      <c r="D16" s="40"/>
      <c r="E16" s="40"/>
      <c r="F16" s="40"/>
      <c r="G16" s="40"/>
      <c r="H16" s="40"/>
      <c r="I16" s="40"/>
      <c r="J16" s="40"/>
      <c r="K16" s="40"/>
      <c r="L16" s="40"/>
      <c r="M16" s="40"/>
      <c r="N16" s="40"/>
      <c r="O16" s="40"/>
      <c r="P16" s="40"/>
      <c r="Q16" s="40"/>
      <c r="R16" s="40"/>
      <c r="S16" s="40"/>
      <c r="T16" s="40"/>
    </row>
    <row r="17" spans="2:20">
      <c r="B17" s="40"/>
      <c r="C17" s="40"/>
      <c r="D17" s="40"/>
      <c r="E17" s="40"/>
      <c r="F17" s="40"/>
      <c r="G17" s="40"/>
      <c r="H17" s="40"/>
      <c r="I17" s="40"/>
      <c r="J17" s="40"/>
      <c r="K17" s="40"/>
      <c r="L17" s="40"/>
      <c r="M17" s="40"/>
      <c r="N17" s="40"/>
      <c r="O17" s="40"/>
      <c r="P17" s="40"/>
      <c r="Q17" s="40"/>
      <c r="R17" s="40"/>
      <c r="S17" s="40"/>
      <c r="T17" s="40"/>
    </row>
    <row r="18" spans="2:20">
      <c r="B18" s="40"/>
      <c r="C18" s="40"/>
      <c r="D18" s="40"/>
      <c r="E18" s="40"/>
      <c r="F18" s="40"/>
      <c r="G18" s="40"/>
      <c r="H18" s="40"/>
      <c r="I18" s="40"/>
      <c r="J18" s="40"/>
      <c r="K18" s="40"/>
      <c r="L18" s="40"/>
      <c r="M18" s="40"/>
      <c r="N18" s="40"/>
      <c r="O18" s="40"/>
      <c r="P18" s="40"/>
      <c r="Q18" s="40"/>
      <c r="R18" s="40"/>
      <c r="S18" s="40"/>
      <c r="T18" s="40"/>
    </row>
    <row r="19" spans="2:20">
      <c r="B19" s="40"/>
      <c r="C19" s="40"/>
      <c r="D19" s="40"/>
      <c r="E19" s="40"/>
      <c r="F19" s="40"/>
      <c r="G19" s="40"/>
      <c r="H19" s="40"/>
      <c r="I19" s="40"/>
      <c r="J19" s="40"/>
      <c r="K19" s="40"/>
      <c r="L19" s="40"/>
      <c r="M19" s="40"/>
      <c r="N19" s="40"/>
      <c r="O19" s="40"/>
      <c r="P19" s="40"/>
      <c r="Q19" s="40"/>
      <c r="R19" s="40"/>
      <c r="S19" s="40"/>
      <c r="T19" s="40"/>
    </row>
    <row r="20" spans="2:20">
      <c r="B20" s="40"/>
      <c r="C20" s="40"/>
      <c r="D20" s="40"/>
      <c r="E20" s="40"/>
      <c r="F20" s="40"/>
      <c r="G20" s="40"/>
      <c r="H20" s="40"/>
      <c r="I20" s="40"/>
      <c r="J20" s="40"/>
      <c r="K20" s="40"/>
      <c r="L20" s="40"/>
      <c r="M20" s="40"/>
      <c r="N20" s="40"/>
      <c r="O20" s="40"/>
      <c r="P20" s="40"/>
      <c r="Q20" s="40"/>
      <c r="R20" s="40"/>
      <c r="S20" s="40"/>
      <c r="T20" s="40"/>
    </row>
    <row r="21" spans="2:20">
      <c r="B21" s="40"/>
      <c r="C21" s="40"/>
      <c r="D21" s="40"/>
      <c r="E21" s="40"/>
      <c r="F21" s="40"/>
      <c r="G21" s="40"/>
      <c r="H21" s="40"/>
      <c r="I21" s="40"/>
      <c r="J21" s="40"/>
      <c r="K21" s="40"/>
      <c r="L21" s="40"/>
      <c r="M21" s="40"/>
      <c r="N21" s="40"/>
      <c r="O21" s="40"/>
      <c r="P21" s="40"/>
      <c r="Q21" s="40"/>
      <c r="R21" s="40"/>
      <c r="S21" s="40"/>
      <c r="T21" s="40"/>
    </row>
    <row r="22" spans="2:20">
      <c r="B22" s="40"/>
      <c r="C22" s="40"/>
      <c r="D22" s="40"/>
      <c r="E22" s="40"/>
      <c r="F22" s="40"/>
      <c r="G22" s="40"/>
      <c r="H22" s="40"/>
      <c r="I22" s="40"/>
      <c r="J22" s="40"/>
      <c r="K22" s="40"/>
      <c r="L22" s="40"/>
      <c r="M22" s="40"/>
      <c r="N22" s="40"/>
      <c r="O22" s="40"/>
      <c r="P22" s="40"/>
      <c r="Q22" s="40"/>
      <c r="R22" s="40"/>
      <c r="S22" s="40"/>
      <c r="T22" s="40"/>
    </row>
    <row r="23" spans="2:20">
      <c r="B23" s="40"/>
      <c r="C23" s="40"/>
      <c r="D23" s="40"/>
      <c r="E23" s="40"/>
      <c r="F23" s="40"/>
      <c r="G23" s="40"/>
      <c r="H23" s="40"/>
      <c r="I23" s="40"/>
      <c r="J23" s="40"/>
      <c r="K23" s="40"/>
      <c r="L23" s="40"/>
      <c r="M23" s="40"/>
      <c r="N23" s="40"/>
      <c r="O23" s="40"/>
      <c r="P23" s="40"/>
      <c r="Q23" s="40"/>
      <c r="R23" s="40"/>
      <c r="S23" s="40"/>
      <c r="T23" s="40"/>
    </row>
    <row r="24" spans="2:20">
      <c r="B24" s="40"/>
      <c r="C24" s="40"/>
      <c r="D24" s="40"/>
      <c r="E24" s="40"/>
      <c r="F24" s="40"/>
      <c r="G24" s="40"/>
      <c r="H24" s="40"/>
      <c r="I24" s="40"/>
      <c r="J24" s="40"/>
      <c r="K24" s="40"/>
      <c r="L24" s="40"/>
      <c r="M24" s="40"/>
      <c r="N24" s="40"/>
      <c r="O24" s="40"/>
      <c r="P24" s="40"/>
      <c r="Q24" s="40"/>
      <c r="R24" s="40"/>
      <c r="S24" s="40"/>
      <c r="T24" s="40"/>
    </row>
    <row r="25" spans="2:20">
      <c r="B25" s="40"/>
      <c r="C25" s="40"/>
      <c r="D25" s="40"/>
      <c r="E25" s="40"/>
      <c r="F25" s="40"/>
      <c r="G25" s="40"/>
      <c r="H25" s="40"/>
      <c r="I25" s="40"/>
      <c r="J25" s="40"/>
      <c r="K25" s="40"/>
      <c r="L25" s="40"/>
      <c r="M25" s="40"/>
      <c r="N25" s="40"/>
      <c r="O25" s="40"/>
      <c r="P25" s="40"/>
      <c r="Q25" s="40"/>
      <c r="R25" s="40"/>
      <c r="S25" s="40"/>
      <c r="T25" s="40"/>
    </row>
    <row r="26" spans="2:20">
      <c r="B26" s="40"/>
      <c r="C26" s="40"/>
      <c r="D26" s="40"/>
      <c r="E26" s="40"/>
      <c r="F26" s="40"/>
      <c r="G26" s="40"/>
      <c r="H26" s="40"/>
      <c r="I26" s="40"/>
      <c r="J26" s="40"/>
      <c r="K26" s="40"/>
      <c r="L26" s="40"/>
      <c r="M26" s="40"/>
      <c r="N26" s="40"/>
      <c r="O26" s="40"/>
      <c r="P26" s="40"/>
      <c r="Q26" s="40"/>
      <c r="R26" s="40"/>
      <c r="S26" s="40"/>
      <c r="T26" s="40"/>
    </row>
    <row r="27" spans="2:20">
      <c r="B27" s="40"/>
      <c r="C27" s="40"/>
      <c r="D27" s="40"/>
      <c r="E27" s="40"/>
      <c r="F27" s="40"/>
      <c r="G27" s="40"/>
      <c r="H27" s="40"/>
      <c r="I27" s="40"/>
      <c r="J27" s="40"/>
      <c r="K27" s="40"/>
      <c r="L27" s="40"/>
      <c r="M27" s="40"/>
      <c r="N27" s="40"/>
      <c r="O27" s="40"/>
      <c r="P27" s="40"/>
      <c r="Q27" s="40"/>
      <c r="R27" s="40"/>
      <c r="S27" s="40"/>
      <c r="T27" s="40"/>
    </row>
    <row r="28" spans="2:20">
      <c r="B28" s="40"/>
      <c r="C28" s="40"/>
      <c r="D28" s="40"/>
      <c r="E28" s="40"/>
      <c r="F28" s="40"/>
      <c r="G28" s="40"/>
      <c r="H28" s="40"/>
      <c r="I28" s="40"/>
      <c r="J28" s="40"/>
      <c r="K28" s="40"/>
      <c r="L28" s="40"/>
      <c r="M28" s="40"/>
      <c r="N28" s="40"/>
      <c r="O28" s="40"/>
      <c r="P28" s="40"/>
      <c r="Q28" s="40"/>
      <c r="R28" s="40"/>
      <c r="S28" s="40"/>
      <c r="T28" s="40"/>
    </row>
    <row r="29" spans="2:20">
      <c r="B29" s="40"/>
      <c r="C29" s="40"/>
      <c r="D29" s="40"/>
      <c r="E29" s="40"/>
      <c r="F29" s="40"/>
      <c r="G29" s="40"/>
      <c r="H29" s="40"/>
      <c r="I29" s="40"/>
      <c r="J29" s="40"/>
      <c r="K29" s="40"/>
      <c r="L29" s="40"/>
      <c r="M29" s="40"/>
      <c r="N29" s="40"/>
      <c r="O29" s="40"/>
      <c r="P29" s="40"/>
      <c r="Q29" s="40"/>
      <c r="R29" s="40"/>
      <c r="S29" s="40"/>
      <c r="T29" s="40"/>
    </row>
    <row r="30" spans="2:20">
      <c r="B30" s="40"/>
      <c r="C30" s="40"/>
      <c r="D30" s="40"/>
      <c r="E30" s="40"/>
      <c r="F30" s="40"/>
      <c r="G30" s="40"/>
      <c r="H30" s="40"/>
      <c r="I30" s="40"/>
      <c r="J30" s="40"/>
      <c r="K30" s="40"/>
      <c r="L30" s="40"/>
      <c r="M30" s="40"/>
      <c r="N30" s="40"/>
      <c r="O30" s="40"/>
      <c r="P30" s="40"/>
      <c r="Q30" s="40"/>
      <c r="R30" s="40"/>
      <c r="S30" s="40"/>
      <c r="T30" s="40"/>
    </row>
    <row r="31" spans="2:20">
      <c r="B31" s="40"/>
      <c r="C31" s="40"/>
      <c r="D31" s="40"/>
      <c r="E31" s="40"/>
      <c r="F31" s="40"/>
      <c r="G31" s="40"/>
      <c r="H31" s="40"/>
      <c r="I31" s="40"/>
      <c r="J31" s="40"/>
      <c r="K31" s="40"/>
      <c r="L31" s="40"/>
      <c r="M31" s="40"/>
      <c r="N31" s="40"/>
      <c r="O31" s="40"/>
      <c r="P31" s="40"/>
      <c r="Q31" s="40"/>
      <c r="R31" s="40"/>
      <c r="S31" s="40"/>
      <c r="T31" s="40"/>
    </row>
    <row r="32" spans="2:20">
      <c r="B32" s="40"/>
      <c r="C32" s="40"/>
      <c r="D32" s="40"/>
      <c r="E32" s="40"/>
      <c r="F32" s="40"/>
      <c r="G32" s="40"/>
      <c r="H32" s="40"/>
      <c r="I32" s="40"/>
      <c r="J32" s="40"/>
      <c r="K32" s="40"/>
      <c r="L32" s="40"/>
      <c r="M32" s="40"/>
      <c r="N32" s="40"/>
      <c r="O32" s="40"/>
      <c r="P32" s="40"/>
      <c r="Q32" s="40"/>
      <c r="R32" s="40"/>
      <c r="S32" s="40"/>
      <c r="T32" s="40"/>
    </row>
    <row r="33" spans="2:20">
      <c r="B33" s="40"/>
      <c r="C33" s="40"/>
      <c r="D33" s="40"/>
      <c r="E33" s="40"/>
      <c r="F33" s="40"/>
      <c r="G33" s="40"/>
      <c r="H33" s="40"/>
      <c r="I33" s="40"/>
      <c r="J33" s="40"/>
      <c r="K33" s="40"/>
      <c r="L33" s="40"/>
      <c r="M33" s="40"/>
      <c r="N33" s="40"/>
      <c r="O33" s="40"/>
      <c r="P33" s="40"/>
      <c r="Q33" s="40"/>
      <c r="R33" s="40"/>
      <c r="S33" s="40"/>
      <c r="T33" s="40"/>
    </row>
    <row r="34" spans="2:20">
      <c r="B34" s="40"/>
      <c r="C34" s="40"/>
      <c r="D34" s="40"/>
      <c r="E34" s="40"/>
      <c r="F34" s="40"/>
      <c r="G34" s="40"/>
      <c r="H34" s="40"/>
      <c r="I34" s="40"/>
      <c r="J34" s="40"/>
      <c r="K34" s="40"/>
      <c r="L34" s="40"/>
      <c r="M34" s="40"/>
      <c r="N34" s="40"/>
      <c r="O34" s="40"/>
      <c r="P34" s="40"/>
      <c r="Q34" s="40"/>
      <c r="R34" s="40"/>
      <c r="S34" s="40"/>
      <c r="T34" s="40"/>
    </row>
    <row r="35" spans="2:20">
      <c r="B35" s="40"/>
      <c r="C35" s="40"/>
      <c r="D35" s="40"/>
      <c r="E35" s="40"/>
      <c r="F35" s="40"/>
      <c r="G35" s="40"/>
      <c r="H35" s="40"/>
      <c r="I35" s="40"/>
      <c r="J35" s="40"/>
      <c r="K35" s="40"/>
      <c r="L35" s="40"/>
      <c r="M35" s="40"/>
      <c r="N35" s="40"/>
      <c r="O35" s="40"/>
      <c r="P35" s="40"/>
      <c r="Q35" s="40"/>
      <c r="R35" s="40"/>
      <c r="S35" s="40"/>
      <c r="T35" s="40"/>
    </row>
    <row r="36" spans="2:20">
      <c r="B36" s="40"/>
      <c r="C36" s="40"/>
      <c r="D36" s="40"/>
      <c r="E36" s="40"/>
      <c r="F36" s="40"/>
      <c r="G36" s="40"/>
      <c r="H36" s="40"/>
      <c r="I36" s="40"/>
      <c r="J36" s="40"/>
      <c r="K36" s="40"/>
      <c r="L36" s="40"/>
      <c r="M36" s="40"/>
      <c r="N36" s="40"/>
      <c r="O36" s="40"/>
      <c r="P36" s="40"/>
      <c r="Q36" s="40"/>
      <c r="R36" s="40"/>
      <c r="S36" s="40"/>
      <c r="T36" s="40"/>
    </row>
    <row r="37" spans="2:20">
      <c r="B37" s="40"/>
      <c r="C37" s="40"/>
      <c r="D37" s="40"/>
      <c r="E37" s="40"/>
      <c r="F37" s="40"/>
      <c r="G37" s="40"/>
      <c r="H37" s="40"/>
      <c r="I37" s="40"/>
      <c r="J37" s="40"/>
      <c r="K37" s="40"/>
      <c r="L37" s="40"/>
      <c r="M37" s="40"/>
      <c r="N37" s="40"/>
      <c r="O37" s="40"/>
      <c r="P37" s="40"/>
      <c r="Q37" s="40"/>
      <c r="R37" s="40"/>
      <c r="S37" s="40"/>
      <c r="T37" s="40"/>
    </row>
    <row r="38" spans="2:20">
      <c r="B38" s="40"/>
      <c r="C38" s="40"/>
      <c r="D38" s="40"/>
      <c r="E38" s="40"/>
      <c r="F38" s="40"/>
      <c r="G38" s="40"/>
      <c r="H38" s="40"/>
      <c r="I38" s="40"/>
      <c r="J38" s="40"/>
      <c r="K38" s="40"/>
      <c r="L38" s="40"/>
      <c r="M38" s="40"/>
      <c r="N38" s="40"/>
      <c r="O38" s="40"/>
      <c r="P38" s="40"/>
      <c r="Q38" s="40"/>
      <c r="R38" s="40"/>
      <c r="S38" s="40"/>
      <c r="T38" s="40"/>
    </row>
    <row r="39" spans="2:20">
      <c r="B39" s="40"/>
      <c r="C39" s="40"/>
      <c r="D39" s="40"/>
      <c r="E39" s="40"/>
      <c r="F39" s="40"/>
      <c r="G39" s="40"/>
      <c r="H39" s="40"/>
      <c r="I39" s="40"/>
      <c r="J39" s="40"/>
      <c r="K39" s="40"/>
      <c r="L39" s="40"/>
      <c r="M39" s="40"/>
      <c r="N39" s="40"/>
      <c r="O39" s="40"/>
      <c r="P39" s="40"/>
      <c r="Q39" s="40"/>
      <c r="R39" s="40"/>
      <c r="S39" s="40"/>
      <c r="T39" s="40"/>
    </row>
    <row r="40" spans="2:20">
      <c r="B40" s="40"/>
      <c r="C40" s="40"/>
      <c r="D40" s="40"/>
      <c r="E40" s="40"/>
      <c r="F40" s="40"/>
      <c r="G40" s="40"/>
      <c r="H40" s="40"/>
      <c r="I40" s="40"/>
      <c r="J40" s="40"/>
      <c r="K40" s="40"/>
      <c r="L40" s="40"/>
      <c r="M40" s="40"/>
      <c r="N40" s="40"/>
      <c r="O40" s="40"/>
      <c r="P40" s="40"/>
      <c r="Q40" s="40"/>
      <c r="R40" s="40"/>
      <c r="S40" s="40"/>
      <c r="T40" s="40"/>
    </row>
    <row r="41" spans="2:20">
      <c r="B41" s="40"/>
      <c r="C41" s="40"/>
      <c r="D41" s="40"/>
      <c r="E41" s="40"/>
      <c r="F41" s="40"/>
      <c r="G41" s="40"/>
      <c r="H41" s="40"/>
      <c r="I41" s="40"/>
      <c r="J41" s="40"/>
      <c r="K41" s="40"/>
      <c r="L41" s="40"/>
      <c r="M41" s="40"/>
      <c r="N41" s="40"/>
      <c r="O41" s="40"/>
      <c r="P41" s="40"/>
      <c r="Q41" s="40"/>
      <c r="R41" s="40"/>
      <c r="S41" s="40"/>
      <c r="T41" s="40"/>
    </row>
    <row r="42" spans="2:20">
      <c r="B42" s="40"/>
      <c r="C42" s="40"/>
      <c r="D42" s="40"/>
      <c r="E42" s="40"/>
      <c r="F42" s="40"/>
      <c r="G42" s="40"/>
      <c r="H42" s="40"/>
      <c r="I42" s="40"/>
      <c r="J42" s="40"/>
      <c r="K42" s="40"/>
      <c r="L42" s="40"/>
      <c r="M42" s="40"/>
      <c r="N42" s="40"/>
      <c r="O42" s="40"/>
      <c r="P42" s="40"/>
      <c r="Q42" s="40"/>
      <c r="R42" s="40"/>
      <c r="S42" s="40"/>
      <c r="T42" s="40"/>
    </row>
    <row r="45" spans="2:20">
      <c r="B45" s="40"/>
      <c r="C45" s="40"/>
      <c r="D45" s="40"/>
      <c r="E45" s="40"/>
      <c r="F45" s="40"/>
      <c r="G45" s="40"/>
      <c r="H45" s="40"/>
      <c r="I45" s="40"/>
      <c r="J45" s="40"/>
      <c r="K45" s="40"/>
      <c r="L45" s="40"/>
      <c r="M45" s="40"/>
      <c r="N45" s="40"/>
      <c r="O45" s="40"/>
      <c r="P45" s="40"/>
      <c r="Q45" s="40"/>
      <c r="R45" s="40"/>
    </row>
    <row r="46" spans="2:20">
      <c r="B46" s="40"/>
      <c r="C46" s="40"/>
      <c r="D46" s="40"/>
      <c r="E46" s="40"/>
      <c r="F46" s="40"/>
      <c r="G46" s="40"/>
      <c r="H46" s="40"/>
      <c r="I46" s="40"/>
      <c r="J46" s="40"/>
      <c r="K46" s="40"/>
      <c r="L46" s="40"/>
      <c r="M46" s="40"/>
      <c r="N46" s="40"/>
      <c r="O46" s="40"/>
      <c r="P46" s="40"/>
      <c r="Q46" s="40"/>
      <c r="R46" s="40"/>
    </row>
    <row r="47" spans="2:20">
      <c r="B47" s="40"/>
      <c r="C47" s="40"/>
      <c r="D47" s="40"/>
      <c r="E47" s="40"/>
      <c r="F47" s="40"/>
      <c r="G47" s="40"/>
      <c r="H47" s="40"/>
      <c r="I47" s="40"/>
      <c r="J47" s="40"/>
      <c r="K47" s="40"/>
      <c r="L47" s="40"/>
      <c r="M47" s="40"/>
      <c r="N47" s="40"/>
      <c r="O47" s="40"/>
      <c r="P47" s="40"/>
      <c r="Q47" s="40"/>
      <c r="R47" s="40"/>
    </row>
    <row r="48" spans="2:20">
      <c r="B48" s="40"/>
      <c r="C48" s="40"/>
      <c r="D48" s="40"/>
      <c r="E48" s="40"/>
      <c r="F48" s="40"/>
      <c r="G48" s="40"/>
      <c r="H48" s="40"/>
      <c r="I48" s="40"/>
      <c r="J48" s="40"/>
      <c r="K48" s="40"/>
      <c r="L48" s="40"/>
      <c r="M48" s="40"/>
      <c r="N48" s="40"/>
      <c r="O48" s="40"/>
      <c r="P48" s="40"/>
      <c r="Q48" s="40"/>
      <c r="R48" s="40"/>
    </row>
    <row r="49" spans="2:18">
      <c r="B49" s="40"/>
      <c r="C49" s="40"/>
      <c r="D49" s="40"/>
      <c r="E49" s="40"/>
      <c r="F49" s="40"/>
      <c r="G49" s="40"/>
      <c r="H49" s="40"/>
      <c r="I49" s="40"/>
      <c r="J49" s="40"/>
      <c r="K49" s="40"/>
      <c r="L49" s="40"/>
      <c r="M49" s="40"/>
      <c r="N49" s="40"/>
      <c r="O49" s="40"/>
      <c r="P49" s="40"/>
      <c r="Q49" s="40"/>
      <c r="R49" s="40"/>
    </row>
    <row r="50" spans="2:18">
      <c r="B50" s="40"/>
      <c r="C50" s="40"/>
      <c r="D50" s="40"/>
      <c r="E50" s="40"/>
      <c r="F50" s="40"/>
      <c r="G50" s="40"/>
      <c r="H50" s="40"/>
      <c r="I50" s="40"/>
      <c r="J50" s="40"/>
      <c r="K50" s="40"/>
      <c r="L50" s="40"/>
      <c r="M50" s="40"/>
      <c r="N50" s="40"/>
      <c r="O50" s="40"/>
      <c r="P50" s="40"/>
      <c r="Q50" s="40"/>
      <c r="R50" s="40"/>
    </row>
    <row r="51" spans="2:18">
      <c r="B51" s="40"/>
      <c r="C51" s="40"/>
      <c r="D51" s="40"/>
      <c r="E51" s="40"/>
      <c r="F51" s="40"/>
      <c r="G51" s="40"/>
      <c r="H51" s="40"/>
      <c r="I51" s="40"/>
      <c r="J51" s="40"/>
      <c r="K51" s="40"/>
      <c r="L51" s="40"/>
      <c r="M51" s="40"/>
      <c r="N51" s="40"/>
      <c r="O51" s="40"/>
      <c r="P51" s="40"/>
      <c r="Q51" s="40"/>
      <c r="R51" s="40"/>
    </row>
    <row r="52" spans="2:18">
      <c r="B52" s="40"/>
      <c r="C52" s="40"/>
      <c r="D52" s="40"/>
      <c r="E52" s="40"/>
      <c r="F52" s="40"/>
      <c r="G52" s="40"/>
      <c r="H52" s="40"/>
      <c r="I52" s="40"/>
      <c r="J52" s="40"/>
      <c r="K52" s="40"/>
      <c r="L52" s="40"/>
      <c r="M52" s="40"/>
      <c r="N52" s="40"/>
      <c r="O52" s="40"/>
      <c r="P52" s="40"/>
      <c r="Q52" s="40"/>
      <c r="R52" s="40"/>
    </row>
    <row r="53" spans="2:18">
      <c r="B53" s="40"/>
      <c r="C53" s="40"/>
      <c r="D53" s="40"/>
      <c r="E53" s="40"/>
      <c r="F53" s="40"/>
      <c r="G53" s="40"/>
      <c r="H53" s="40"/>
      <c r="I53" s="40"/>
      <c r="J53" s="40"/>
      <c r="K53" s="40"/>
      <c r="L53" s="40"/>
      <c r="M53" s="40"/>
      <c r="N53" s="40"/>
      <c r="O53" s="40"/>
      <c r="P53" s="40"/>
      <c r="Q53" s="40"/>
      <c r="R53" s="40"/>
    </row>
    <row r="54" spans="2:18">
      <c r="B54" s="40"/>
      <c r="C54" s="40"/>
      <c r="D54" s="40"/>
      <c r="E54" s="40"/>
      <c r="F54" s="40"/>
      <c r="G54" s="40"/>
      <c r="H54" s="40"/>
      <c r="I54" s="40"/>
      <c r="J54" s="40"/>
      <c r="K54" s="40"/>
      <c r="L54" s="40"/>
      <c r="M54" s="40"/>
      <c r="N54" s="40"/>
      <c r="O54" s="40"/>
      <c r="P54" s="40"/>
      <c r="Q54" s="40"/>
      <c r="R54" s="40"/>
    </row>
    <row r="55" spans="2:18">
      <c r="B55" s="40"/>
      <c r="C55" s="40"/>
      <c r="D55" s="40"/>
      <c r="E55" s="40"/>
      <c r="F55" s="40"/>
      <c r="G55" s="40"/>
      <c r="H55" s="40"/>
      <c r="I55" s="40"/>
      <c r="J55" s="40"/>
      <c r="K55" s="40"/>
      <c r="L55" s="40"/>
      <c r="M55" s="40"/>
      <c r="N55" s="40"/>
      <c r="O55" s="40"/>
      <c r="P55" s="40"/>
      <c r="Q55" s="40"/>
      <c r="R55" s="40"/>
    </row>
    <row r="56" spans="2:18">
      <c r="B56" s="40"/>
      <c r="C56" s="40"/>
      <c r="D56" s="40"/>
      <c r="E56" s="40"/>
      <c r="F56" s="40"/>
      <c r="G56" s="40"/>
      <c r="H56" s="40"/>
      <c r="I56" s="40"/>
      <c r="J56" s="40"/>
      <c r="K56" s="40"/>
      <c r="L56" s="40"/>
      <c r="M56" s="40"/>
      <c r="N56" s="40"/>
      <c r="O56" s="40"/>
      <c r="P56" s="40"/>
      <c r="Q56" s="40"/>
      <c r="R56" s="40"/>
    </row>
    <row r="57" spans="2:18">
      <c r="B57" s="40"/>
      <c r="C57" s="40"/>
      <c r="D57" s="40"/>
      <c r="E57" s="40"/>
      <c r="F57" s="40"/>
      <c r="G57" s="40"/>
      <c r="H57" s="40"/>
      <c r="I57" s="40"/>
      <c r="J57" s="40"/>
      <c r="K57" s="40"/>
      <c r="L57" s="40"/>
      <c r="M57" s="40"/>
      <c r="N57" s="40"/>
      <c r="O57" s="40"/>
      <c r="P57" s="40"/>
      <c r="Q57" s="40"/>
      <c r="R57" s="40"/>
    </row>
    <row r="58" spans="2:18">
      <c r="B58" s="40"/>
      <c r="C58" s="40"/>
      <c r="D58" s="40"/>
      <c r="E58" s="40"/>
      <c r="F58" s="40"/>
      <c r="G58" s="40"/>
      <c r="H58" s="40"/>
      <c r="I58" s="40"/>
      <c r="J58" s="40"/>
      <c r="K58" s="40"/>
      <c r="L58" s="40"/>
      <c r="M58" s="40"/>
      <c r="N58" s="40"/>
      <c r="O58" s="40"/>
      <c r="P58" s="40"/>
      <c r="Q58" s="40"/>
      <c r="R58" s="40"/>
    </row>
    <row r="59" spans="2:18">
      <c r="B59" s="40"/>
      <c r="C59" s="40"/>
      <c r="D59" s="40"/>
      <c r="E59" s="40"/>
      <c r="F59" s="40"/>
      <c r="G59" s="40"/>
      <c r="H59" s="40"/>
      <c r="I59" s="40"/>
      <c r="J59" s="40"/>
      <c r="K59" s="40"/>
      <c r="L59" s="40"/>
      <c r="M59" s="40"/>
      <c r="N59" s="40"/>
      <c r="O59" s="40"/>
      <c r="P59" s="40"/>
      <c r="Q59" s="40"/>
      <c r="R59" s="40"/>
    </row>
    <row r="60" spans="2:18">
      <c r="B60" s="40"/>
      <c r="C60" s="40"/>
      <c r="D60" s="40"/>
      <c r="E60" s="40"/>
      <c r="F60" s="40"/>
      <c r="G60" s="40"/>
      <c r="H60" s="40"/>
      <c r="I60" s="40"/>
      <c r="J60" s="40"/>
      <c r="K60" s="40"/>
      <c r="L60" s="40"/>
      <c r="M60" s="40"/>
      <c r="N60" s="40"/>
      <c r="O60" s="40"/>
      <c r="P60" s="40"/>
      <c r="Q60" s="40"/>
      <c r="R60" s="40"/>
    </row>
    <row r="61" spans="2:18">
      <c r="B61" s="40"/>
      <c r="C61" s="40"/>
      <c r="D61" s="40"/>
      <c r="E61" s="40"/>
      <c r="F61" s="40"/>
      <c r="G61" s="40"/>
      <c r="H61" s="40"/>
      <c r="I61" s="40"/>
      <c r="J61" s="40"/>
      <c r="K61" s="40"/>
      <c r="L61" s="40"/>
      <c r="M61" s="40"/>
      <c r="N61" s="40"/>
      <c r="O61" s="40"/>
      <c r="P61" s="40"/>
      <c r="Q61" s="40"/>
      <c r="R61" s="40"/>
    </row>
    <row r="62" spans="2:18">
      <c r="B62" s="40"/>
      <c r="C62" s="40"/>
      <c r="D62" s="40"/>
      <c r="E62" s="40"/>
      <c r="F62" s="40"/>
      <c r="G62" s="40"/>
      <c r="H62" s="40"/>
      <c r="I62" s="40"/>
      <c r="J62" s="40"/>
      <c r="K62" s="40"/>
      <c r="L62" s="40"/>
      <c r="M62" s="40"/>
      <c r="N62" s="40"/>
      <c r="O62" s="40"/>
      <c r="P62" s="40"/>
      <c r="Q62" s="40"/>
      <c r="R62" s="40"/>
    </row>
    <row r="63" spans="2:18">
      <c r="B63" s="40"/>
      <c r="C63" s="40"/>
      <c r="D63" s="40"/>
      <c r="E63" s="40"/>
      <c r="F63" s="40"/>
      <c r="G63" s="40"/>
      <c r="H63" s="40"/>
      <c r="I63" s="40"/>
      <c r="J63" s="40"/>
      <c r="K63" s="40"/>
      <c r="L63" s="40"/>
      <c r="M63" s="40"/>
      <c r="N63" s="40"/>
      <c r="O63" s="40"/>
      <c r="P63" s="40"/>
      <c r="Q63" s="40"/>
      <c r="R63" s="40"/>
    </row>
    <row r="64" spans="2:18">
      <c r="B64" s="40"/>
      <c r="C64" s="40"/>
      <c r="D64" s="40"/>
      <c r="E64" s="40"/>
      <c r="F64" s="40"/>
      <c r="G64" s="40"/>
      <c r="H64" s="40"/>
      <c r="I64" s="40"/>
      <c r="J64" s="40"/>
      <c r="K64" s="40"/>
      <c r="L64" s="40"/>
      <c r="M64" s="40"/>
      <c r="N64" s="40"/>
      <c r="O64" s="40"/>
      <c r="P64" s="40"/>
      <c r="Q64" s="40"/>
      <c r="R64" s="40"/>
    </row>
    <row r="65" spans="2:18">
      <c r="B65" s="40"/>
      <c r="C65" s="40"/>
      <c r="D65" s="40"/>
      <c r="E65" s="40"/>
      <c r="F65" s="40"/>
      <c r="G65" s="40"/>
      <c r="H65" s="40"/>
      <c r="I65" s="40"/>
      <c r="J65" s="40"/>
      <c r="K65" s="40"/>
      <c r="L65" s="40"/>
      <c r="M65" s="40"/>
      <c r="N65" s="40"/>
      <c r="O65" s="40"/>
      <c r="P65" s="40"/>
      <c r="Q65" s="40"/>
      <c r="R65" s="40"/>
    </row>
    <row r="66" spans="2:18">
      <c r="B66" s="40"/>
      <c r="C66" s="40"/>
      <c r="D66" s="40"/>
      <c r="E66" s="40"/>
      <c r="F66" s="40"/>
      <c r="G66" s="40"/>
      <c r="H66" s="40"/>
      <c r="I66" s="40"/>
      <c r="J66" s="40"/>
      <c r="K66" s="40"/>
      <c r="L66" s="40"/>
      <c r="M66" s="40"/>
      <c r="N66" s="40"/>
      <c r="O66" s="40"/>
      <c r="P66" s="40"/>
      <c r="Q66" s="40"/>
      <c r="R66" s="40"/>
    </row>
    <row r="67" spans="2:18">
      <c r="B67" s="40"/>
      <c r="C67" s="40"/>
      <c r="D67" s="40"/>
      <c r="E67" s="40"/>
      <c r="F67" s="40"/>
      <c r="G67" s="40"/>
      <c r="H67" s="40"/>
      <c r="I67" s="40"/>
      <c r="J67" s="40"/>
      <c r="K67" s="40"/>
      <c r="L67" s="40"/>
      <c r="M67" s="40"/>
      <c r="N67" s="40"/>
      <c r="O67" s="40"/>
      <c r="P67" s="40"/>
      <c r="Q67" s="40"/>
      <c r="R67" s="40"/>
    </row>
    <row r="68" spans="2:18">
      <c r="B68" s="40"/>
      <c r="C68" s="40"/>
      <c r="D68" s="40"/>
      <c r="E68" s="40"/>
      <c r="F68" s="40"/>
      <c r="G68" s="40"/>
      <c r="H68" s="40"/>
      <c r="I68" s="40"/>
      <c r="J68" s="40"/>
      <c r="K68" s="40"/>
      <c r="L68" s="40"/>
      <c r="M68" s="40"/>
      <c r="N68" s="40"/>
      <c r="O68" s="40"/>
      <c r="P68" s="40"/>
      <c r="Q68" s="40"/>
      <c r="R68" s="40"/>
    </row>
    <row r="69" spans="2:18">
      <c r="B69" s="40"/>
      <c r="C69" s="40"/>
      <c r="D69" s="40"/>
      <c r="E69" s="40"/>
      <c r="F69" s="40"/>
      <c r="G69" s="40"/>
      <c r="H69" s="40"/>
      <c r="I69" s="40"/>
      <c r="J69" s="40"/>
      <c r="K69" s="40"/>
      <c r="L69" s="40"/>
      <c r="M69" s="40"/>
      <c r="N69" s="40"/>
      <c r="O69" s="40"/>
      <c r="P69" s="40"/>
      <c r="Q69" s="40"/>
      <c r="R69" s="40"/>
    </row>
    <row r="70" spans="2:18">
      <c r="B70" s="40"/>
      <c r="C70" s="40"/>
      <c r="D70" s="40"/>
      <c r="E70" s="40"/>
      <c r="F70" s="40"/>
      <c r="G70" s="40"/>
      <c r="H70" s="40"/>
      <c r="I70" s="40"/>
      <c r="J70" s="40"/>
      <c r="K70" s="40"/>
      <c r="L70" s="40"/>
      <c r="M70" s="40"/>
      <c r="N70" s="40"/>
      <c r="O70" s="40"/>
      <c r="P70" s="40"/>
      <c r="Q70" s="40"/>
      <c r="R70" s="40"/>
    </row>
    <row r="71" spans="2:18">
      <c r="B71" s="40"/>
      <c r="C71" s="40"/>
      <c r="D71" s="40"/>
      <c r="E71" s="40"/>
      <c r="F71" s="40"/>
      <c r="G71" s="40"/>
      <c r="H71" s="40"/>
      <c r="I71" s="40"/>
      <c r="J71" s="40"/>
      <c r="K71" s="40"/>
      <c r="L71" s="40"/>
      <c r="M71" s="40"/>
      <c r="N71" s="40"/>
      <c r="O71" s="40"/>
      <c r="P71" s="40"/>
      <c r="Q71" s="40"/>
      <c r="R71" s="40"/>
    </row>
    <row r="72" spans="2:18">
      <c r="B72" s="40"/>
      <c r="C72" s="40"/>
      <c r="D72" s="40"/>
      <c r="E72" s="40"/>
      <c r="F72" s="40"/>
      <c r="G72" s="40"/>
      <c r="H72" s="40"/>
      <c r="I72" s="40"/>
      <c r="J72" s="40"/>
      <c r="K72" s="40"/>
      <c r="L72" s="40"/>
      <c r="M72" s="40"/>
      <c r="N72" s="40"/>
      <c r="O72" s="40"/>
      <c r="P72" s="40"/>
      <c r="Q72" s="40"/>
      <c r="R72" s="40"/>
    </row>
    <row r="101" spans="3:17">
      <c r="C101" s="40"/>
      <c r="D101" s="40"/>
      <c r="E101" s="40"/>
      <c r="F101" s="40"/>
      <c r="G101" s="40"/>
      <c r="H101" s="40"/>
      <c r="I101" s="40"/>
      <c r="J101" s="40"/>
      <c r="K101" s="40"/>
      <c r="L101" s="40"/>
      <c r="M101" s="40"/>
      <c r="N101" s="40"/>
      <c r="O101" s="40"/>
      <c r="P101" s="40"/>
      <c r="Q101" s="40"/>
    </row>
    <row r="102" spans="3:17">
      <c r="C102" s="40"/>
      <c r="D102" s="40"/>
      <c r="E102" s="40"/>
      <c r="F102" s="40"/>
      <c r="G102" s="40"/>
      <c r="H102" s="40"/>
      <c r="I102" s="40"/>
      <c r="J102" s="40"/>
      <c r="K102" s="40"/>
      <c r="L102" s="40"/>
      <c r="M102" s="40"/>
      <c r="N102" s="40"/>
      <c r="O102" s="40"/>
      <c r="P102" s="40"/>
      <c r="Q102" s="40"/>
    </row>
    <row r="103" spans="3:17">
      <c r="C103" s="40"/>
      <c r="D103" s="40"/>
      <c r="E103" s="40"/>
      <c r="F103" s="40"/>
      <c r="G103" s="40"/>
      <c r="H103" s="40"/>
      <c r="I103" s="40"/>
      <c r="J103" s="40"/>
      <c r="K103" s="40"/>
      <c r="L103" s="40"/>
      <c r="M103" s="40"/>
      <c r="N103" s="40"/>
      <c r="O103" s="40"/>
      <c r="P103" s="40"/>
      <c r="Q103" s="40"/>
    </row>
    <row r="104" spans="3:17">
      <c r="C104" s="40"/>
      <c r="D104" s="40"/>
      <c r="E104" s="40"/>
      <c r="F104" s="40"/>
      <c r="G104" s="40"/>
      <c r="H104" s="40"/>
      <c r="I104" s="40"/>
      <c r="J104" s="40"/>
      <c r="K104" s="40"/>
      <c r="L104" s="40"/>
      <c r="M104" s="40"/>
      <c r="N104" s="40"/>
      <c r="O104" s="40"/>
      <c r="P104" s="40"/>
      <c r="Q104" s="40"/>
    </row>
    <row r="105" spans="3:17">
      <c r="C105" s="40"/>
      <c r="D105" s="40"/>
      <c r="E105" s="40"/>
      <c r="F105" s="40"/>
      <c r="G105" s="40"/>
      <c r="H105" s="40"/>
      <c r="I105" s="40"/>
      <c r="J105" s="40"/>
      <c r="K105" s="40"/>
      <c r="L105" s="40"/>
      <c r="M105" s="40"/>
      <c r="N105" s="40"/>
      <c r="O105" s="40"/>
      <c r="P105" s="40"/>
      <c r="Q105" s="40"/>
    </row>
    <row r="106" spans="3:17">
      <c r="C106" s="40"/>
      <c r="D106" s="40"/>
      <c r="E106" s="40"/>
      <c r="F106" s="40"/>
      <c r="G106" s="40"/>
      <c r="H106" s="40"/>
      <c r="I106" s="40"/>
      <c r="J106" s="40"/>
      <c r="K106" s="40"/>
      <c r="L106" s="40"/>
      <c r="M106" s="40"/>
      <c r="N106" s="40"/>
      <c r="O106" s="40"/>
      <c r="P106" s="40"/>
      <c r="Q106" s="40"/>
    </row>
    <row r="107" spans="3:17">
      <c r="C107" s="40"/>
      <c r="D107" s="40"/>
      <c r="E107" s="40"/>
      <c r="F107" s="40"/>
      <c r="G107" s="40"/>
      <c r="H107" s="40"/>
      <c r="I107" s="40"/>
      <c r="J107" s="40"/>
      <c r="K107" s="40"/>
      <c r="L107" s="40"/>
      <c r="M107" s="40"/>
      <c r="N107" s="40"/>
      <c r="O107" s="40"/>
      <c r="P107" s="40"/>
      <c r="Q107" s="40"/>
    </row>
    <row r="108" spans="3:17">
      <c r="C108" s="40"/>
      <c r="D108" s="40"/>
      <c r="E108" s="40"/>
      <c r="F108" s="40"/>
      <c r="G108" s="40"/>
      <c r="H108" s="40"/>
      <c r="I108" s="40"/>
      <c r="J108" s="40"/>
      <c r="K108" s="40"/>
      <c r="L108" s="40"/>
      <c r="M108" s="40"/>
      <c r="N108" s="40"/>
      <c r="O108" s="40"/>
      <c r="P108" s="40"/>
      <c r="Q108" s="40"/>
    </row>
    <row r="109" spans="3:17">
      <c r="C109" s="40"/>
      <c r="D109" s="40"/>
      <c r="E109" s="40"/>
      <c r="F109" s="40"/>
      <c r="G109" s="40"/>
      <c r="H109" s="40"/>
      <c r="I109" s="40"/>
      <c r="J109" s="40"/>
      <c r="K109" s="40"/>
      <c r="L109" s="40"/>
      <c r="M109" s="40"/>
      <c r="N109" s="40"/>
      <c r="O109" s="40"/>
      <c r="P109" s="40"/>
      <c r="Q109" s="40"/>
    </row>
    <row r="110" spans="3:17">
      <c r="C110" s="40"/>
      <c r="D110" s="40"/>
      <c r="E110" s="40"/>
      <c r="F110" s="40"/>
      <c r="G110" s="40"/>
      <c r="H110" s="40"/>
      <c r="I110" s="40"/>
      <c r="J110" s="40"/>
      <c r="K110" s="40"/>
      <c r="L110" s="40"/>
      <c r="M110" s="40"/>
      <c r="N110" s="40"/>
      <c r="O110" s="40"/>
      <c r="P110" s="40"/>
      <c r="Q110" s="40"/>
    </row>
    <row r="111" spans="3:17">
      <c r="C111" s="40"/>
      <c r="D111" s="40"/>
      <c r="E111" s="40"/>
      <c r="F111" s="40"/>
      <c r="G111" s="40"/>
      <c r="H111" s="40"/>
      <c r="I111" s="40"/>
      <c r="J111" s="40"/>
      <c r="K111" s="40"/>
      <c r="L111" s="40"/>
      <c r="M111" s="40"/>
      <c r="N111" s="40"/>
      <c r="O111" s="40"/>
      <c r="P111" s="40"/>
      <c r="Q111" s="40"/>
    </row>
    <row r="112" spans="3:17">
      <c r="C112" s="40"/>
      <c r="D112" s="40"/>
      <c r="E112" s="40"/>
      <c r="F112" s="40"/>
      <c r="G112" s="40"/>
      <c r="H112" s="40"/>
      <c r="I112" s="40"/>
      <c r="J112" s="40"/>
      <c r="K112" s="40"/>
      <c r="L112" s="40"/>
      <c r="M112" s="40"/>
      <c r="N112" s="40"/>
      <c r="O112" s="40"/>
      <c r="P112" s="40"/>
      <c r="Q112" s="40"/>
    </row>
    <row r="113" spans="3:17">
      <c r="C113" s="40"/>
      <c r="D113" s="40"/>
      <c r="E113" s="40"/>
      <c r="F113" s="40"/>
      <c r="G113" s="40"/>
      <c r="H113" s="40"/>
      <c r="I113" s="40"/>
      <c r="J113" s="40"/>
      <c r="K113" s="40"/>
      <c r="L113" s="40"/>
      <c r="M113" s="40"/>
      <c r="N113" s="40"/>
      <c r="O113" s="40"/>
      <c r="P113" s="40"/>
      <c r="Q113" s="40"/>
    </row>
    <row r="114" spans="3:17">
      <c r="C114" s="40"/>
      <c r="D114" s="40"/>
      <c r="E114" s="40"/>
      <c r="F114" s="40"/>
      <c r="G114" s="40"/>
      <c r="H114" s="40"/>
      <c r="I114" s="40"/>
      <c r="J114" s="40"/>
      <c r="K114" s="40"/>
      <c r="L114" s="40"/>
      <c r="M114" s="40"/>
      <c r="N114" s="40"/>
      <c r="O114" s="40"/>
      <c r="P114" s="40"/>
      <c r="Q114" s="40"/>
    </row>
    <row r="115" spans="3:17">
      <c r="C115" s="40"/>
      <c r="D115" s="40"/>
      <c r="E115" s="40"/>
      <c r="F115" s="40"/>
      <c r="G115" s="40"/>
      <c r="H115" s="40"/>
      <c r="I115" s="40"/>
      <c r="J115" s="40"/>
      <c r="K115" s="40"/>
      <c r="L115" s="40"/>
      <c r="M115" s="40"/>
      <c r="N115" s="40"/>
      <c r="O115" s="40"/>
      <c r="P115" s="40"/>
      <c r="Q115" s="40"/>
    </row>
    <row r="116" spans="3:17">
      <c r="C116" s="40"/>
      <c r="D116" s="40"/>
      <c r="E116" s="40"/>
      <c r="F116" s="40"/>
      <c r="G116" s="40"/>
      <c r="H116" s="40"/>
      <c r="I116" s="40"/>
      <c r="J116" s="40"/>
      <c r="K116" s="40"/>
      <c r="L116" s="40"/>
      <c r="M116" s="40"/>
      <c r="N116" s="40"/>
      <c r="O116" s="40"/>
      <c r="P116" s="40"/>
      <c r="Q116" s="40"/>
    </row>
    <row r="117" spans="3:17">
      <c r="C117" s="40"/>
      <c r="D117" s="40"/>
      <c r="E117" s="40"/>
      <c r="F117" s="40"/>
      <c r="G117" s="40"/>
      <c r="H117" s="40"/>
      <c r="I117" s="40"/>
      <c r="J117" s="40"/>
      <c r="K117" s="40"/>
      <c r="L117" s="40"/>
      <c r="M117" s="40"/>
      <c r="N117" s="40"/>
      <c r="O117" s="40"/>
      <c r="P117" s="40"/>
      <c r="Q117" s="40"/>
    </row>
    <row r="118" spans="3:17">
      <c r="C118" s="40"/>
      <c r="D118" s="40"/>
      <c r="E118" s="40"/>
      <c r="F118" s="40"/>
      <c r="G118" s="40"/>
      <c r="H118" s="40"/>
      <c r="I118" s="40"/>
      <c r="J118" s="40"/>
      <c r="K118" s="40"/>
      <c r="L118" s="40"/>
      <c r="M118" s="40"/>
      <c r="N118" s="40"/>
      <c r="O118" s="40"/>
      <c r="P118" s="40"/>
      <c r="Q118" s="40"/>
    </row>
    <row r="119" spans="3:17">
      <c r="C119" s="40"/>
      <c r="D119" s="40"/>
      <c r="E119" s="40"/>
      <c r="F119" s="40"/>
      <c r="G119" s="40"/>
      <c r="H119" s="40"/>
      <c r="I119" s="40"/>
      <c r="J119" s="40"/>
      <c r="K119" s="40"/>
      <c r="L119" s="40"/>
      <c r="M119" s="40"/>
      <c r="N119" s="40"/>
      <c r="O119" s="40"/>
      <c r="P119" s="40"/>
      <c r="Q119" s="40"/>
    </row>
    <row r="120" spans="3:17">
      <c r="C120" s="40"/>
      <c r="D120" s="40"/>
      <c r="E120" s="40"/>
      <c r="F120" s="40"/>
      <c r="G120" s="40"/>
      <c r="H120" s="40"/>
      <c r="I120" s="40"/>
      <c r="J120" s="40"/>
      <c r="K120" s="40"/>
      <c r="L120" s="40"/>
      <c r="M120" s="40"/>
      <c r="N120" s="40"/>
      <c r="O120" s="40"/>
      <c r="P120" s="40"/>
      <c r="Q120" s="40"/>
    </row>
    <row r="121" spans="3:17">
      <c r="C121" s="40"/>
      <c r="D121" s="40"/>
      <c r="E121" s="40"/>
      <c r="F121" s="40"/>
      <c r="G121" s="40"/>
      <c r="H121" s="40"/>
      <c r="I121" s="40"/>
      <c r="J121" s="40"/>
      <c r="K121" s="40"/>
      <c r="L121" s="40"/>
      <c r="M121" s="40"/>
      <c r="N121" s="40"/>
      <c r="O121" s="40"/>
      <c r="P121" s="40"/>
      <c r="Q121" s="40"/>
    </row>
    <row r="122" spans="3:17">
      <c r="C122" s="40"/>
      <c r="D122" s="40"/>
      <c r="E122" s="40"/>
      <c r="F122" s="40"/>
      <c r="G122" s="40"/>
      <c r="H122" s="40"/>
      <c r="I122" s="40"/>
      <c r="J122" s="40"/>
      <c r="K122" s="40"/>
      <c r="L122" s="40"/>
      <c r="M122" s="40"/>
      <c r="N122" s="40"/>
      <c r="O122" s="40"/>
      <c r="P122" s="40"/>
      <c r="Q122" s="40"/>
    </row>
    <row r="123" spans="3:17">
      <c r="C123" s="40"/>
      <c r="D123" s="40"/>
      <c r="E123" s="40"/>
      <c r="F123" s="40"/>
      <c r="G123" s="40"/>
      <c r="H123" s="40"/>
      <c r="I123" s="40"/>
      <c r="J123" s="40"/>
      <c r="K123" s="40"/>
      <c r="L123" s="40"/>
      <c r="M123" s="40"/>
      <c r="N123" s="40"/>
      <c r="O123" s="40"/>
      <c r="P123" s="40"/>
      <c r="Q123" s="40"/>
    </row>
    <row r="124" spans="3:17">
      <c r="C124" s="40"/>
      <c r="D124" s="40"/>
      <c r="E124" s="40"/>
      <c r="F124" s="40"/>
      <c r="G124" s="40"/>
      <c r="H124" s="40"/>
      <c r="I124" s="40"/>
      <c r="J124" s="40"/>
      <c r="K124" s="40"/>
      <c r="L124" s="40"/>
      <c r="M124" s="40"/>
      <c r="N124" s="40"/>
      <c r="O124" s="40"/>
      <c r="P124" s="40"/>
      <c r="Q124" s="40"/>
    </row>
    <row r="125" spans="3:17">
      <c r="C125" s="40"/>
      <c r="D125" s="40"/>
      <c r="E125" s="40"/>
      <c r="F125" s="40"/>
      <c r="G125" s="40"/>
      <c r="H125" s="40"/>
      <c r="I125" s="40"/>
      <c r="J125" s="40"/>
      <c r="K125" s="40"/>
      <c r="L125" s="40"/>
      <c r="M125" s="40"/>
      <c r="N125" s="40"/>
      <c r="O125" s="40"/>
      <c r="P125" s="40"/>
      <c r="Q125" s="40"/>
    </row>
    <row r="126" spans="3:17">
      <c r="C126" s="40"/>
      <c r="D126" s="40"/>
      <c r="E126" s="40"/>
      <c r="F126" s="40"/>
      <c r="G126" s="40"/>
      <c r="H126" s="40"/>
      <c r="I126" s="40"/>
      <c r="J126" s="40"/>
      <c r="K126" s="40"/>
      <c r="L126" s="40"/>
      <c r="M126" s="40"/>
      <c r="N126" s="40"/>
      <c r="O126" s="40"/>
      <c r="P126" s="40"/>
      <c r="Q126" s="40"/>
    </row>
    <row r="127" spans="3:17">
      <c r="C127" s="40"/>
      <c r="D127" s="40"/>
      <c r="E127" s="40"/>
      <c r="F127" s="40"/>
      <c r="G127" s="40"/>
      <c r="H127" s="40"/>
      <c r="I127" s="40"/>
      <c r="J127" s="40"/>
      <c r="K127" s="40"/>
      <c r="L127" s="40"/>
      <c r="M127" s="40"/>
      <c r="N127" s="40"/>
      <c r="O127" s="40"/>
      <c r="P127" s="40"/>
      <c r="Q127" s="40"/>
    </row>
    <row r="128" spans="3:17">
      <c r="C128" s="40"/>
      <c r="D128" s="40"/>
      <c r="E128" s="40"/>
      <c r="F128" s="40"/>
      <c r="G128" s="40"/>
      <c r="H128" s="40"/>
      <c r="I128" s="40"/>
      <c r="J128" s="40"/>
      <c r="K128" s="40"/>
      <c r="L128" s="40"/>
      <c r="M128" s="40"/>
      <c r="N128" s="40"/>
      <c r="O128" s="40"/>
      <c r="P128" s="40"/>
      <c r="Q128" s="40"/>
    </row>
    <row r="129" spans="3:17">
      <c r="C129" s="40"/>
      <c r="D129" s="40"/>
      <c r="E129" s="40"/>
      <c r="F129" s="40"/>
      <c r="G129" s="40"/>
      <c r="H129" s="40"/>
      <c r="I129" s="40"/>
      <c r="J129" s="40"/>
      <c r="K129" s="40"/>
      <c r="L129" s="40"/>
      <c r="M129" s="40"/>
      <c r="N129" s="40"/>
      <c r="O129" s="40"/>
      <c r="P129" s="40"/>
      <c r="Q129" s="40"/>
    </row>
    <row r="130" spans="3:17">
      <c r="C130" s="40"/>
      <c r="D130" s="40"/>
      <c r="E130" s="40"/>
      <c r="F130" s="40"/>
      <c r="G130" s="40"/>
      <c r="H130" s="40"/>
      <c r="I130" s="40"/>
      <c r="J130" s="40"/>
      <c r="K130" s="40"/>
      <c r="L130" s="40"/>
      <c r="M130" s="40"/>
      <c r="N130" s="40"/>
      <c r="O130" s="40"/>
      <c r="P130" s="40"/>
      <c r="Q130" s="40"/>
    </row>
  </sheetData>
  <mergeCells count="3">
    <mergeCell ref="B45:R72"/>
    <mergeCell ref="B9:T42"/>
    <mergeCell ref="C101:Q130"/>
  </mergeCells>
  <pageMargins left="0.7" right="0.7" top="0.75" bottom="0.75" header="0.3" footer="0.3"/>
  <pageSetup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dimension ref="B1:K17"/>
  <sheetViews>
    <sheetView workbookViewId="0">
      <selection activeCell="L22" sqref="L22"/>
    </sheetView>
  </sheetViews>
  <sheetFormatPr defaultRowHeight="15"/>
  <sheetData>
    <row r="1" spans="4:10">
      <c r="D1" s="80" t="s">
        <v>228</v>
      </c>
      <c r="E1" s="80"/>
      <c r="F1" s="80"/>
      <c r="G1" s="80"/>
      <c r="H1" s="80"/>
      <c r="I1" s="80"/>
      <c r="J1" s="80"/>
    </row>
    <row r="2" spans="4:10">
      <c r="D2" s="80"/>
      <c r="E2" s="80"/>
      <c r="F2" s="80"/>
      <c r="G2" s="80"/>
      <c r="H2" s="80"/>
      <c r="I2" s="80"/>
      <c r="J2" s="80"/>
    </row>
    <row r="17" spans="2:11">
      <c r="B17" s="80" t="s">
        <v>226</v>
      </c>
      <c r="C17" s="80"/>
      <c r="D17" s="80"/>
      <c r="E17" s="80"/>
      <c r="F17" s="80"/>
      <c r="H17" s="80" t="s">
        <v>227</v>
      </c>
      <c r="I17" s="80"/>
      <c r="J17" s="80"/>
      <c r="K17" s="80"/>
    </row>
  </sheetData>
  <mergeCells count="3">
    <mergeCell ref="B17:F17"/>
    <mergeCell ref="H17:K17"/>
    <mergeCell ref="D1:J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T20"/>
  <sheetViews>
    <sheetView tabSelected="1" topLeftCell="I1" workbookViewId="0">
      <selection activeCell="O18" sqref="O18"/>
    </sheetView>
  </sheetViews>
  <sheetFormatPr defaultRowHeight="15"/>
  <cols>
    <col min="2" max="2" width="15.7109375" customWidth="1"/>
    <col min="3" max="5" width="18.7109375" customWidth="1"/>
    <col min="6" max="7" width="19.7109375" customWidth="1"/>
    <col min="8" max="8" width="18.7109375" customWidth="1"/>
    <col min="13" max="13" width="23.7109375" customWidth="1"/>
    <col min="14" max="14" width="26.7109375" customWidth="1"/>
    <col min="15" max="15" width="25.7109375" customWidth="1"/>
    <col min="16" max="16" width="24.7109375" customWidth="1"/>
    <col min="17" max="17" width="22.7109375" customWidth="1"/>
  </cols>
  <sheetData>
    <row r="1" spans="1:20">
      <c r="A1" s="82" t="s">
        <v>241</v>
      </c>
      <c r="B1" s="78"/>
      <c r="C1" s="78"/>
      <c r="D1" s="78"/>
      <c r="E1" s="78"/>
      <c r="F1" s="78"/>
      <c r="G1" s="78"/>
      <c r="H1" s="78"/>
      <c r="I1" s="78"/>
      <c r="J1" s="78"/>
      <c r="K1" s="78"/>
      <c r="L1" s="78"/>
      <c r="M1" s="78"/>
      <c r="N1" s="78"/>
      <c r="O1" s="78"/>
      <c r="P1" s="78"/>
      <c r="Q1" s="78"/>
      <c r="R1" s="78"/>
      <c r="S1" s="78"/>
      <c r="T1" s="78"/>
    </row>
    <row r="2" spans="1:20">
      <c r="A2" s="78"/>
      <c r="B2" s="78"/>
      <c r="C2" s="78"/>
      <c r="D2" s="78"/>
      <c r="E2" s="78"/>
      <c r="F2" s="78"/>
      <c r="G2" s="78"/>
      <c r="H2" s="78"/>
      <c r="I2" s="78"/>
      <c r="J2" s="78"/>
      <c r="K2" s="78"/>
      <c r="L2" s="78"/>
      <c r="M2" s="78"/>
      <c r="N2" s="78"/>
      <c r="O2" s="78"/>
      <c r="P2" s="78"/>
      <c r="Q2" s="78"/>
      <c r="R2" s="78"/>
      <c r="S2" s="78"/>
      <c r="T2" s="78"/>
    </row>
    <row r="3" spans="1:20">
      <c r="A3" s="78"/>
      <c r="B3" s="78"/>
      <c r="C3" s="78"/>
      <c r="D3" s="78"/>
      <c r="E3" s="78"/>
      <c r="F3" s="78"/>
      <c r="G3" s="78"/>
      <c r="H3" s="78"/>
      <c r="I3" s="78"/>
      <c r="J3" s="78"/>
      <c r="K3" s="78"/>
      <c r="L3" s="78"/>
      <c r="M3" s="78"/>
      <c r="N3" s="78"/>
      <c r="O3" s="78"/>
      <c r="P3" s="78"/>
      <c r="Q3" s="78"/>
      <c r="R3" s="78"/>
      <c r="S3" s="78"/>
      <c r="T3" s="78"/>
    </row>
    <row r="4" spans="1:20">
      <c r="A4" s="78"/>
      <c r="B4" s="78"/>
      <c r="C4" s="78"/>
      <c r="D4" s="78"/>
      <c r="E4" s="78"/>
      <c r="F4" s="78"/>
      <c r="G4" s="78"/>
      <c r="H4" s="78"/>
      <c r="I4" s="78"/>
      <c r="J4" s="78"/>
      <c r="K4" s="78"/>
      <c r="L4" s="78"/>
      <c r="M4" s="78"/>
      <c r="N4" s="78"/>
      <c r="O4" s="78"/>
      <c r="P4" s="78"/>
      <c r="Q4" s="78"/>
      <c r="R4" s="78"/>
      <c r="S4" s="78"/>
      <c r="T4" s="78"/>
    </row>
    <row r="5" spans="1:20">
      <c r="A5" s="78"/>
      <c r="B5" s="78"/>
      <c r="C5" s="78"/>
      <c r="D5" s="78"/>
      <c r="E5" s="78"/>
      <c r="F5" s="78"/>
      <c r="G5" s="78"/>
      <c r="H5" s="78"/>
      <c r="I5" s="78"/>
      <c r="J5" s="78"/>
      <c r="K5" s="78"/>
      <c r="L5" s="78"/>
      <c r="M5" s="78"/>
      <c r="N5" s="78"/>
      <c r="O5" s="78"/>
      <c r="P5" s="78"/>
      <c r="Q5" s="78"/>
      <c r="R5" s="78"/>
      <c r="S5" s="78"/>
      <c r="T5" s="78"/>
    </row>
    <row r="6" spans="1:20">
      <c r="A6" s="78"/>
      <c r="B6" s="78"/>
      <c r="C6" s="78"/>
      <c r="D6" s="78"/>
      <c r="E6" s="78"/>
      <c r="F6" s="78"/>
      <c r="G6" s="78"/>
      <c r="H6" s="78"/>
      <c r="I6" s="78"/>
      <c r="J6" s="78"/>
      <c r="K6" s="78"/>
      <c r="L6" s="78"/>
      <c r="M6" s="78"/>
      <c r="N6" s="78"/>
      <c r="O6" s="78"/>
      <c r="P6" s="78"/>
      <c r="Q6" s="78"/>
      <c r="R6" s="78"/>
      <c r="S6" s="78"/>
      <c r="T6" s="78"/>
    </row>
    <row r="7" spans="1:20">
      <c r="A7" s="78"/>
      <c r="B7" s="78"/>
      <c r="C7" s="78"/>
      <c r="D7" s="78"/>
      <c r="E7" s="78"/>
      <c r="F7" s="78"/>
      <c r="G7" s="78"/>
      <c r="H7" s="78"/>
      <c r="I7" s="78"/>
      <c r="J7" s="78"/>
      <c r="K7" s="78"/>
      <c r="L7" s="78"/>
      <c r="M7" s="78"/>
      <c r="N7" s="78"/>
      <c r="O7" s="78"/>
      <c r="P7" s="78"/>
      <c r="Q7" s="78"/>
      <c r="R7" s="78"/>
      <c r="S7" s="78"/>
      <c r="T7" s="78"/>
    </row>
    <row r="8" spans="1:20">
      <c r="A8" s="78"/>
      <c r="B8" s="78"/>
      <c r="C8" s="78"/>
      <c r="D8" s="78"/>
      <c r="E8" s="78"/>
      <c r="F8" s="78"/>
      <c r="G8" s="78"/>
      <c r="H8" s="78"/>
      <c r="I8" s="78"/>
      <c r="J8" s="78"/>
      <c r="K8" s="78"/>
      <c r="L8" s="78"/>
      <c r="M8" s="78"/>
      <c r="N8" s="78"/>
      <c r="O8" s="78"/>
      <c r="P8" s="78"/>
      <c r="Q8" s="78"/>
      <c r="R8" s="78"/>
      <c r="S8" s="78"/>
      <c r="T8" s="78"/>
    </row>
    <row r="10" spans="1:20">
      <c r="A10" t="s">
        <v>242</v>
      </c>
      <c r="B10" t="s">
        <v>243</v>
      </c>
      <c r="C10" t="s">
        <v>244</v>
      </c>
      <c r="D10" t="s">
        <v>245</v>
      </c>
      <c r="E10" t="s">
        <v>246</v>
      </c>
      <c r="F10" t="s">
        <v>247</v>
      </c>
      <c r="G10" t="s">
        <v>248</v>
      </c>
      <c r="H10" t="s">
        <v>249</v>
      </c>
      <c r="I10" t="s">
        <v>252</v>
      </c>
      <c r="J10" t="s">
        <v>253</v>
      </c>
      <c r="K10" t="s">
        <v>254</v>
      </c>
      <c r="L10" t="s">
        <v>255</v>
      </c>
      <c r="M10" t="s">
        <v>263</v>
      </c>
      <c r="N10" t="s">
        <v>264</v>
      </c>
      <c r="O10" t="s">
        <v>265</v>
      </c>
      <c r="P10" t="s">
        <v>266</v>
      </c>
      <c r="Q10" t="s">
        <v>267</v>
      </c>
    </row>
    <row r="11" spans="1:20">
      <c r="A11" t="s">
        <v>250</v>
      </c>
      <c r="B11" t="s">
        <v>270</v>
      </c>
      <c r="C11" t="s">
        <v>269</v>
      </c>
      <c r="D11" t="s">
        <v>268</v>
      </c>
      <c r="E11" t="str">
        <f>UPPER(D11)</f>
        <v>WILBUR LEPCHA</v>
      </c>
      <c r="F11">
        <v>80</v>
      </c>
      <c r="G11">
        <v>50</v>
      </c>
      <c r="H11">
        <v>100</v>
      </c>
      <c r="I11">
        <v>70</v>
      </c>
      <c r="J11">
        <v>50</v>
      </c>
      <c r="K11">
        <v>50</v>
      </c>
      <c r="L11">
        <v>60</v>
      </c>
      <c r="M11">
        <v>90</v>
      </c>
      <c r="N11">
        <f>SUM(F10:M11)</f>
        <v>550</v>
      </c>
      <c r="O11" s="83">
        <f>N11/800</f>
        <v>0.6875</v>
      </c>
      <c r="P11" t="str">
        <f>IF(O11&lt;40%,"E",IF(O11&lt;50%,"D",IF(O11&lt;60%,"C",IF(O11&lt;70%,"B",IF(O11&lt;80%,"A")))))</f>
        <v>B</v>
      </c>
      <c r="Q11" t="str">
        <f>IF(11&lt;=50%,"FAIL","PASS")</f>
        <v>PASS</v>
      </c>
    </row>
    <row r="12" spans="1:20">
      <c r="A12" t="s">
        <v>292</v>
      </c>
      <c r="B12" t="s">
        <v>271</v>
      </c>
      <c r="C12" t="s">
        <v>272</v>
      </c>
      <c r="D12" t="s">
        <v>273</v>
      </c>
      <c r="E12" t="str">
        <f>UPPER(D12)</f>
        <v>HARUKI RAMI</v>
      </c>
      <c r="F12">
        <v>90</v>
      </c>
      <c r="G12">
        <v>46</v>
      </c>
      <c r="H12">
        <v>55</v>
      </c>
      <c r="I12">
        <v>90</v>
      </c>
      <c r="J12">
        <v>34</v>
      </c>
      <c r="K12">
        <v>45</v>
      </c>
      <c r="L12">
        <v>23</v>
      </c>
      <c r="M12">
        <v>66</v>
      </c>
      <c r="N12">
        <f>SUM(F12:M12)</f>
        <v>449</v>
      </c>
      <c r="O12" s="83">
        <f>N12/800</f>
        <v>0.56125000000000003</v>
      </c>
      <c r="P12" t="str">
        <f>IF(O12&lt;40%,"E",IF(O12&lt;50%,"D",IF(O12&lt;60%,"C",IF(O12&lt;70%,"B",IF(O12&lt;80%,"A")))))</f>
        <v>C</v>
      </c>
      <c r="Q12" t="str">
        <f>IF(11&lt;=50%,"FAIL","PASS")</f>
        <v>PASS</v>
      </c>
    </row>
    <row r="13" spans="1:20">
      <c r="A13" t="s">
        <v>293</v>
      </c>
      <c r="B13" t="s">
        <v>290</v>
      </c>
      <c r="C13" t="s">
        <v>289</v>
      </c>
      <c r="D13" t="s">
        <v>291</v>
      </c>
      <c r="E13" t="str">
        <f>UPPER(D13)</f>
        <v>NO MAMI</v>
      </c>
      <c r="F13">
        <v>67</v>
      </c>
      <c r="G13">
        <v>56</v>
      </c>
      <c r="H13">
        <v>65</v>
      </c>
      <c r="I13">
        <v>45</v>
      </c>
      <c r="J13">
        <v>70</v>
      </c>
      <c r="K13">
        <v>44</v>
      </c>
      <c r="L13">
        <v>22</v>
      </c>
      <c r="M13">
        <v>35</v>
      </c>
      <c r="N13">
        <f>SUM(F13:M13)</f>
        <v>404</v>
      </c>
      <c r="O13" s="83">
        <f>N13/800</f>
        <v>0.505</v>
      </c>
      <c r="P13" t="str">
        <f>IF(O13&lt;40%,"E",IF(O13&lt;50%,"D",IF(O13&lt;60%,"C",IF(O13&lt;70%,"B",IF(O13&lt;80%,"A")))))</f>
        <v>C</v>
      </c>
      <c r="Q13" t="str">
        <f>IF(13&lt;=50%,"PASS","FAIL")</f>
        <v>FAIL</v>
      </c>
    </row>
    <row r="14" spans="1:20">
      <c r="A14" t="s">
        <v>294</v>
      </c>
      <c r="B14" t="s">
        <v>301</v>
      </c>
      <c r="C14" t="s">
        <v>307</v>
      </c>
      <c r="D14" t="s">
        <v>311</v>
      </c>
      <c r="E14" t="str">
        <f>UPPER(D14)</f>
        <v>JAN SUBBA</v>
      </c>
      <c r="F14">
        <v>34</v>
      </c>
      <c r="G14">
        <v>36</v>
      </c>
      <c r="H14">
        <v>77</v>
      </c>
      <c r="I14">
        <v>56</v>
      </c>
      <c r="J14">
        <v>67</v>
      </c>
      <c r="K14">
        <v>34</v>
      </c>
      <c r="L14">
        <v>47</v>
      </c>
      <c r="M14">
        <v>68</v>
      </c>
      <c r="N14">
        <f>SUM(F14:M14)</f>
        <v>419</v>
      </c>
      <c r="O14" s="83">
        <f>N14/800</f>
        <v>0.52375000000000005</v>
      </c>
      <c r="P14" t="str">
        <f>IF(O14&lt;40%,"E",IF(O14&lt;60%,"C",IF(O14&lt;70%,"B",IF(O14&lt;80%,"A"))))</f>
        <v>C</v>
      </c>
      <c r="Q14" t="str">
        <f>IF(O14&lt;=50%,"PASS","FAIL")</f>
        <v>FAIL</v>
      </c>
    </row>
    <row r="15" spans="1:20">
      <c r="A15" t="s">
        <v>295</v>
      </c>
      <c r="B15" t="s">
        <v>302</v>
      </c>
      <c r="C15" t="s">
        <v>308</v>
      </c>
      <c r="D15" t="s">
        <v>312</v>
      </c>
      <c r="E15" t="str">
        <f>UPPER(D15)</f>
        <v>FEB LIMBOO</v>
      </c>
      <c r="F15">
        <v>22</v>
      </c>
      <c r="G15">
        <v>58</v>
      </c>
      <c r="H15">
        <v>56</v>
      </c>
      <c r="I15">
        <v>46</v>
      </c>
      <c r="J15">
        <v>54</v>
      </c>
      <c r="K15">
        <v>56</v>
      </c>
      <c r="L15">
        <v>34</v>
      </c>
      <c r="M15">
        <v>78</v>
      </c>
      <c r="N15">
        <f>SUM(F15:M15)</f>
        <v>404</v>
      </c>
      <c r="O15" s="83">
        <f>N15/800</f>
        <v>0.505</v>
      </c>
      <c r="Q15" t="str">
        <f>IF(O15&lt;=50%,"FAIL","PASS")</f>
        <v>PASS</v>
      </c>
    </row>
    <row r="16" spans="1:20">
      <c r="A16" t="s">
        <v>296</v>
      </c>
      <c r="B16" t="s">
        <v>303</v>
      </c>
      <c r="C16" t="s">
        <v>309</v>
      </c>
      <c r="D16" t="s">
        <v>313</v>
      </c>
      <c r="E16" t="str">
        <f>UPPER(D16)</f>
        <v>MAR RAI</v>
      </c>
      <c r="F16">
        <v>56</v>
      </c>
      <c r="G16">
        <v>97</v>
      </c>
      <c r="H16">
        <v>78</v>
      </c>
      <c r="I16">
        <v>75</v>
      </c>
      <c r="J16">
        <v>36</v>
      </c>
      <c r="K16">
        <v>45</v>
      </c>
      <c r="L16">
        <v>46</v>
      </c>
    </row>
    <row r="17" spans="1:11">
      <c r="A17" t="s">
        <v>297</v>
      </c>
      <c r="B17" t="s">
        <v>304</v>
      </c>
      <c r="C17" t="s">
        <v>310</v>
      </c>
      <c r="D17" t="s">
        <v>314</v>
      </c>
      <c r="E17" t="str">
        <f>UPPER(D17)</f>
        <v>APR GURUNG</v>
      </c>
      <c r="F17">
        <v>30</v>
      </c>
      <c r="G17">
        <v>65</v>
      </c>
      <c r="H17">
        <v>34</v>
      </c>
      <c r="I17">
        <v>96</v>
      </c>
      <c r="J17">
        <v>56</v>
      </c>
      <c r="K17">
        <v>45</v>
      </c>
    </row>
    <row r="18" spans="1:11">
      <c r="A18" t="s">
        <v>298</v>
      </c>
      <c r="B18" t="s">
        <v>305</v>
      </c>
      <c r="C18" t="s">
        <v>309</v>
      </c>
      <c r="D18" t="s">
        <v>313</v>
      </c>
      <c r="E18" t="str">
        <f>UPPER(D18)</f>
        <v>MAR RAI</v>
      </c>
      <c r="F18">
        <v>40</v>
      </c>
      <c r="G18">
        <v>77</v>
      </c>
      <c r="H18">
        <v>24</v>
      </c>
      <c r="I18">
        <v>32</v>
      </c>
      <c r="J18">
        <v>67</v>
      </c>
      <c r="K18">
        <v>67</v>
      </c>
    </row>
    <row r="19" spans="1:11">
      <c r="A19" t="s">
        <v>299</v>
      </c>
      <c r="B19" t="s">
        <v>306</v>
      </c>
      <c r="C19" t="s">
        <v>309</v>
      </c>
      <c r="D19" t="s">
        <v>315</v>
      </c>
      <c r="E19" t="str">
        <f>UPPER(D19)</f>
        <v>JUN RAI</v>
      </c>
      <c r="F19">
        <v>20</v>
      </c>
      <c r="G19">
        <v>88</v>
      </c>
      <c r="H19">
        <v>36</v>
      </c>
      <c r="I19">
        <v>41</v>
      </c>
      <c r="J19">
        <v>33</v>
      </c>
      <c r="K19">
        <v>78</v>
      </c>
    </row>
    <row r="20" spans="1:11">
      <c r="A20" t="s">
        <v>300</v>
      </c>
    </row>
  </sheetData>
  <mergeCells count="1">
    <mergeCell ref="A1:T8"/>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N10"/>
  <sheetViews>
    <sheetView topLeftCell="I1" workbookViewId="0">
      <selection activeCell="L27" sqref="L27"/>
    </sheetView>
  </sheetViews>
  <sheetFormatPr defaultRowHeight="15"/>
  <cols>
    <col min="1" max="10" width="25.7109375" customWidth="1"/>
    <col min="11" max="11" width="34.7109375" customWidth="1"/>
    <col min="12" max="12" width="18.7109375" customWidth="1"/>
    <col min="13" max="13" width="38.7109375" customWidth="1"/>
  </cols>
  <sheetData>
    <row r="1" spans="1:14">
      <c r="A1" s="33" t="s">
        <v>274</v>
      </c>
      <c r="B1" s="33"/>
      <c r="C1" s="33"/>
      <c r="D1" s="33"/>
      <c r="E1" s="33"/>
      <c r="F1" s="33"/>
      <c r="G1" s="33"/>
      <c r="H1" s="33"/>
      <c r="I1" s="33"/>
      <c r="J1" s="33"/>
      <c r="K1" s="33"/>
    </row>
    <row r="2" spans="1:14">
      <c r="A2" s="33"/>
      <c r="B2" s="33"/>
      <c r="C2" s="33"/>
      <c r="D2" s="33"/>
      <c r="E2" s="33"/>
      <c r="F2" s="33"/>
      <c r="G2" s="33"/>
      <c r="H2" s="33"/>
      <c r="I2" s="33"/>
      <c r="J2" s="33"/>
      <c r="K2" s="33"/>
    </row>
    <row r="3" spans="1:14">
      <c r="H3" s="56" t="s">
        <v>283</v>
      </c>
      <c r="I3" s="56"/>
      <c r="J3" s="56"/>
      <c r="K3" s="56"/>
      <c r="L3" s="56"/>
      <c r="M3" s="56"/>
      <c r="N3" s="56"/>
    </row>
    <row r="4" spans="1:14">
      <c r="A4" t="s">
        <v>275</v>
      </c>
      <c r="B4" s="17" t="s">
        <v>58</v>
      </c>
      <c r="C4" s="17" t="s">
        <v>276</v>
      </c>
      <c r="D4" s="17" t="s">
        <v>277</v>
      </c>
      <c r="E4" s="17" t="s">
        <v>278</v>
      </c>
      <c r="F4" s="17" t="s">
        <v>280</v>
      </c>
      <c r="G4" s="17" t="s">
        <v>282</v>
      </c>
      <c r="H4" s="12" t="s">
        <v>284</v>
      </c>
      <c r="I4" s="12" t="s">
        <v>285</v>
      </c>
      <c r="J4" s="12"/>
      <c r="K4" s="21" t="s">
        <v>286</v>
      </c>
      <c r="L4" s="21" t="s">
        <v>288</v>
      </c>
      <c r="M4" s="40"/>
      <c r="N4" s="40"/>
    </row>
    <row r="5" spans="1:14">
      <c r="B5" s="17"/>
      <c r="C5" s="17"/>
      <c r="D5" s="17"/>
      <c r="E5" s="17" t="s">
        <v>279</v>
      </c>
      <c r="F5" s="17" t="s">
        <v>281</v>
      </c>
      <c r="G5" s="17"/>
      <c r="K5" s="21" t="s">
        <v>287</v>
      </c>
      <c r="M5" s="40"/>
      <c r="N5" s="40"/>
    </row>
    <row r="6" spans="1:14">
      <c r="M6" s="40"/>
      <c r="N6" s="40"/>
    </row>
    <row r="7" spans="1:14">
      <c r="M7" s="40"/>
      <c r="N7" s="40"/>
    </row>
    <row r="8" spans="1:14">
      <c r="M8" s="40"/>
      <c r="N8" s="40"/>
    </row>
    <row r="9" spans="1:14">
      <c r="M9" s="40"/>
      <c r="N9" s="40"/>
    </row>
    <row r="10" spans="1:14">
      <c r="M10" s="40"/>
      <c r="N10" s="40"/>
    </row>
  </sheetData>
  <mergeCells count="3">
    <mergeCell ref="A1:K2"/>
    <mergeCell ref="H3:N3"/>
    <mergeCell ref="M4:N10"/>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G15"/>
  <sheetViews>
    <sheetView workbookViewId="0">
      <selection activeCell="A4" sqref="A4"/>
    </sheetView>
  </sheetViews>
  <sheetFormatPr defaultRowHeight="15"/>
  <cols>
    <col min="1" max="1" width="23.7109375" customWidth="1"/>
  </cols>
  <sheetData>
    <row r="2" spans="1:7">
      <c r="A2" s="41" t="s">
        <v>46</v>
      </c>
      <c r="B2" s="41"/>
      <c r="C2" s="41"/>
      <c r="D2" s="41"/>
    </row>
    <row r="4" spans="1:7">
      <c r="A4" s="8" t="s">
        <v>47</v>
      </c>
      <c r="B4" t="s">
        <v>48</v>
      </c>
    </row>
    <row r="5" spans="1:7">
      <c r="A5" t="s">
        <v>49</v>
      </c>
      <c r="B5" t="s">
        <v>50</v>
      </c>
    </row>
    <row r="6" spans="1:7">
      <c r="A6" t="s">
        <v>256</v>
      </c>
      <c r="B6" t="s">
        <v>257</v>
      </c>
    </row>
    <row r="7" spans="1:7">
      <c r="A7" t="s">
        <v>258</v>
      </c>
      <c r="B7" t="s">
        <v>259</v>
      </c>
    </row>
    <row r="8" spans="1:7">
      <c r="A8" t="s">
        <v>260</v>
      </c>
      <c r="B8" t="s">
        <v>251</v>
      </c>
    </row>
    <row r="12" spans="1:7">
      <c r="A12" s="42" t="s">
        <v>53</v>
      </c>
      <c r="B12" s="42"/>
      <c r="C12" s="42"/>
      <c r="D12" s="42"/>
      <c r="E12" s="42"/>
      <c r="F12" s="42"/>
      <c r="G12" s="42"/>
    </row>
    <row r="13" spans="1:7">
      <c r="A13" s="43" t="s">
        <v>54</v>
      </c>
      <c r="B13" s="44"/>
      <c r="C13" s="44"/>
      <c r="D13" s="44"/>
      <c r="E13" s="44"/>
      <c r="F13" s="44"/>
      <c r="G13" s="44"/>
    </row>
    <row r="14" spans="1:7">
      <c r="A14" s="44"/>
      <c r="B14" s="44"/>
      <c r="C14" s="44"/>
      <c r="D14" s="44"/>
      <c r="E14" s="44"/>
      <c r="F14" s="44"/>
      <c r="G14" s="44"/>
    </row>
    <row r="15" spans="1:7">
      <c r="A15" s="44"/>
      <c r="B15" s="44"/>
      <c r="C15" s="44"/>
      <c r="D15" s="44"/>
      <c r="E15" s="44"/>
      <c r="F15" s="44"/>
      <c r="G15" s="44"/>
    </row>
  </sheetData>
  <mergeCells count="3">
    <mergeCell ref="A2:D2"/>
    <mergeCell ref="A12:G12"/>
    <mergeCell ref="A13:G15"/>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44"/>
  <sheetViews>
    <sheetView topLeftCell="A4" workbookViewId="0">
      <selection activeCell="K11" sqref="K11"/>
    </sheetView>
  </sheetViews>
  <sheetFormatPr defaultRowHeight="15"/>
  <cols>
    <col min="15" max="15" width="10" bestFit="1" customWidth="1"/>
    <col min="17" max="17" width="10.7109375" bestFit="1" customWidth="1"/>
  </cols>
  <sheetData>
    <row r="1" spans="1:18">
      <c r="A1" s="33" t="s">
        <v>9</v>
      </c>
      <c r="B1" s="33"/>
      <c r="C1" s="33"/>
      <c r="D1" s="33"/>
      <c r="E1" s="33"/>
      <c r="F1" s="33"/>
      <c r="G1" s="33"/>
      <c r="H1" s="33"/>
      <c r="I1" s="33"/>
    </row>
    <row r="3" spans="1:18" ht="17.25" customHeight="1">
      <c r="A3" s="37" t="s">
        <v>11</v>
      </c>
      <c r="B3" s="46" t="s">
        <v>10</v>
      </c>
      <c r="C3" s="47"/>
      <c r="D3" s="47"/>
      <c r="E3" s="47"/>
      <c r="F3" s="47"/>
      <c r="G3" s="47"/>
      <c r="H3" s="47"/>
      <c r="I3" s="47"/>
    </row>
    <row r="4" spans="1:18">
      <c r="A4" s="36"/>
      <c r="B4" s="47"/>
      <c r="C4" s="47"/>
      <c r="D4" s="47"/>
      <c r="E4" s="47"/>
      <c r="F4" s="47"/>
      <c r="G4" s="47"/>
      <c r="H4" s="47"/>
      <c r="I4" s="47"/>
      <c r="O4">
        <v>123456789</v>
      </c>
      <c r="Q4">
        <v>-123456789</v>
      </c>
      <c r="R4" s="7" t="s">
        <v>40</v>
      </c>
    </row>
    <row r="5" spans="1:18">
      <c r="A5" s="36"/>
      <c r="B5" s="47"/>
      <c r="C5" s="47"/>
      <c r="D5" s="47"/>
      <c r="E5" s="47"/>
      <c r="F5" s="47"/>
      <c r="G5" s="47"/>
      <c r="H5" s="47"/>
      <c r="I5" s="47"/>
    </row>
    <row r="6" spans="1:18">
      <c r="A6" s="52" t="s">
        <v>12</v>
      </c>
      <c r="B6" s="1">
        <v>1</v>
      </c>
      <c r="C6">
        <v>6</v>
      </c>
      <c r="E6" s="54" t="s">
        <v>13</v>
      </c>
      <c r="F6" s="54"/>
      <c r="G6" s="54"/>
      <c r="H6" s="54"/>
      <c r="I6" s="54"/>
    </row>
    <row r="7" spans="1:18">
      <c r="A7" s="53"/>
      <c r="B7">
        <v>2</v>
      </c>
      <c r="C7">
        <v>7</v>
      </c>
      <c r="E7">
        <v>1</v>
      </c>
      <c r="F7">
        <v>2</v>
      </c>
      <c r="G7">
        <v>3</v>
      </c>
      <c r="H7">
        <v>4</v>
      </c>
      <c r="I7">
        <v>5</v>
      </c>
    </row>
    <row r="8" spans="1:18">
      <c r="A8" s="53"/>
      <c r="B8">
        <v>3</v>
      </c>
      <c r="C8">
        <v>8</v>
      </c>
      <c r="E8">
        <v>6</v>
      </c>
      <c r="F8">
        <v>7</v>
      </c>
      <c r="G8">
        <v>8</v>
      </c>
      <c r="H8">
        <v>9</v>
      </c>
      <c r="I8">
        <v>10</v>
      </c>
    </row>
    <row r="9" spans="1:18">
      <c r="A9" s="53"/>
      <c r="B9">
        <v>4</v>
      </c>
      <c r="C9" s="5">
        <v>9</v>
      </c>
    </row>
    <row r="10" spans="1:18">
      <c r="A10" s="53"/>
      <c r="B10">
        <v>5</v>
      </c>
      <c r="C10">
        <v>10</v>
      </c>
      <c r="H10">
        <v>1</v>
      </c>
      <c r="I10">
        <v>2</v>
      </c>
      <c r="J10">
        <v>3</v>
      </c>
      <c r="K10">
        <v>4</v>
      </c>
      <c r="L10">
        <v>5</v>
      </c>
      <c r="O10" t="s">
        <v>41</v>
      </c>
      <c r="P10" t="s">
        <v>42</v>
      </c>
      <c r="Q10" t="s">
        <v>43</v>
      </c>
      <c r="R10" t="s">
        <v>44</v>
      </c>
    </row>
    <row r="11" spans="1:18">
      <c r="H11">
        <v>6</v>
      </c>
      <c r="I11">
        <v>7</v>
      </c>
      <c r="J11">
        <v>8</v>
      </c>
      <c r="K11">
        <v>9</v>
      </c>
      <c r="L11">
        <v>10</v>
      </c>
      <c r="O11">
        <v>1</v>
      </c>
      <c r="P11">
        <v>2</v>
      </c>
      <c r="Q11">
        <v>3</v>
      </c>
    </row>
    <row r="12" spans="1:18">
      <c r="O12">
        <v>6</v>
      </c>
      <c r="P12">
        <v>7</v>
      </c>
      <c r="Q12">
        <v>8</v>
      </c>
    </row>
    <row r="13" spans="1:18">
      <c r="A13" s="42" t="s">
        <v>14</v>
      </c>
      <c r="B13" s="42"/>
      <c r="C13" s="42"/>
      <c r="D13" s="42"/>
      <c r="E13" s="42"/>
    </row>
    <row r="15" spans="1:18">
      <c r="A15" s="33" t="s">
        <v>15</v>
      </c>
      <c r="B15" s="33"/>
      <c r="C15" s="33"/>
      <c r="D15" s="33"/>
      <c r="E15" s="33"/>
      <c r="F15" s="50" t="s">
        <v>37</v>
      </c>
      <c r="G15" s="51" t="s">
        <v>38</v>
      </c>
      <c r="H15" s="45" t="s">
        <v>39</v>
      </c>
    </row>
    <row r="16" spans="1:18">
      <c r="F16" s="50"/>
      <c r="G16" s="51"/>
      <c r="H16" s="45"/>
      <c r="O16" t="s">
        <v>41</v>
      </c>
      <c r="P16">
        <v>1</v>
      </c>
      <c r="Q16">
        <v>6</v>
      </c>
    </row>
    <row r="17" spans="1:17">
      <c r="A17" s="46" t="s">
        <v>16</v>
      </c>
      <c r="B17" s="48" t="s">
        <v>36</v>
      </c>
      <c r="C17" s="49"/>
      <c r="D17" s="49"/>
      <c r="E17" s="49"/>
      <c r="F17" t="s">
        <v>17</v>
      </c>
      <c r="G17">
        <v>1</v>
      </c>
      <c r="H17" t="s">
        <v>29</v>
      </c>
      <c r="O17" t="s">
        <v>42</v>
      </c>
      <c r="P17">
        <v>2</v>
      </c>
      <c r="Q17">
        <v>7</v>
      </c>
    </row>
    <row r="18" spans="1:17">
      <c r="A18" s="47"/>
      <c r="B18" s="49"/>
      <c r="C18" s="49"/>
      <c r="D18" s="49"/>
      <c r="E18" s="49"/>
      <c r="F18" t="s">
        <v>18</v>
      </c>
      <c r="G18">
        <v>2</v>
      </c>
      <c r="H18" t="s">
        <v>30</v>
      </c>
      <c r="O18" t="s">
        <v>43</v>
      </c>
      <c r="P18">
        <v>3</v>
      </c>
      <c r="Q18">
        <v>8</v>
      </c>
    </row>
    <row r="19" spans="1:17">
      <c r="A19" s="47"/>
      <c r="B19" s="49"/>
      <c r="C19" s="49"/>
      <c r="D19" s="49"/>
      <c r="E19" s="49"/>
      <c r="F19" t="s">
        <v>19</v>
      </c>
      <c r="G19">
        <v>3</v>
      </c>
      <c r="H19" t="s">
        <v>31</v>
      </c>
      <c r="O19" t="s">
        <v>44</v>
      </c>
      <c r="P19">
        <v>4</v>
      </c>
      <c r="Q19">
        <v>9</v>
      </c>
    </row>
    <row r="20" spans="1:17">
      <c r="F20" t="s">
        <v>20</v>
      </c>
      <c r="G20">
        <v>4</v>
      </c>
      <c r="H20" t="s">
        <v>32</v>
      </c>
      <c r="O20" t="s">
        <v>45</v>
      </c>
      <c r="P20">
        <v>5</v>
      </c>
      <c r="Q20">
        <v>10</v>
      </c>
    </row>
    <row r="21" spans="1:17">
      <c r="F21" t="s">
        <v>21</v>
      </c>
      <c r="G21">
        <v>5</v>
      </c>
      <c r="H21" t="s">
        <v>33</v>
      </c>
    </row>
    <row r="22" spans="1:17">
      <c r="F22" t="s">
        <v>22</v>
      </c>
      <c r="G22">
        <v>6</v>
      </c>
      <c r="H22" t="s">
        <v>34</v>
      </c>
    </row>
    <row r="23" spans="1:17">
      <c r="F23" t="s">
        <v>23</v>
      </c>
      <c r="G23">
        <v>7</v>
      </c>
      <c r="H23" t="s">
        <v>35</v>
      </c>
    </row>
    <row r="24" spans="1:17">
      <c r="F24" t="s">
        <v>24</v>
      </c>
      <c r="G24">
        <v>8</v>
      </c>
      <c r="H24" t="s">
        <v>29</v>
      </c>
    </row>
    <row r="25" spans="1:17">
      <c r="F25" t="s">
        <v>25</v>
      </c>
      <c r="G25">
        <v>9</v>
      </c>
      <c r="H25" t="s">
        <v>30</v>
      </c>
    </row>
    <row r="26" spans="1:17">
      <c r="F26" t="s">
        <v>26</v>
      </c>
      <c r="G26">
        <v>10</v>
      </c>
      <c r="H26" t="s">
        <v>31</v>
      </c>
    </row>
    <row r="27" spans="1:17">
      <c r="F27" t="s">
        <v>27</v>
      </c>
      <c r="G27">
        <v>11</v>
      </c>
      <c r="H27" t="s">
        <v>32</v>
      </c>
    </row>
    <row r="28" spans="1:17">
      <c r="F28" t="s">
        <v>28</v>
      </c>
      <c r="G28">
        <v>12</v>
      </c>
    </row>
    <row r="29" spans="1:17">
      <c r="F29" t="s">
        <v>17</v>
      </c>
      <c r="G29">
        <v>13</v>
      </c>
    </row>
    <row r="30" spans="1:17">
      <c r="F30" t="s">
        <v>18</v>
      </c>
      <c r="G30">
        <v>14</v>
      </c>
    </row>
    <row r="31" spans="1:17">
      <c r="F31" t="s">
        <v>19</v>
      </c>
    </row>
    <row r="32" spans="1:17">
      <c r="F32" t="s">
        <v>20</v>
      </c>
    </row>
    <row r="33" spans="6:6">
      <c r="F33" t="s">
        <v>21</v>
      </c>
    </row>
    <row r="34" spans="6:6">
      <c r="F34" t="s">
        <v>22</v>
      </c>
    </row>
    <row r="35" spans="6:6">
      <c r="F35" t="s">
        <v>23</v>
      </c>
    </row>
    <row r="36" spans="6:6">
      <c r="F36" t="s">
        <v>24</v>
      </c>
    </row>
    <row r="37" spans="6:6">
      <c r="F37" t="s">
        <v>25</v>
      </c>
    </row>
    <row r="38" spans="6:6">
      <c r="F38" t="s">
        <v>26</v>
      </c>
    </row>
    <row r="39" spans="6:6">
      <c r="F39" t="s">
        <v>27</v>
      </c>
    </row>
    <row r="40" spans="6:6">
      <c r="F40" t="s">
        <v>28</v>
      </c>
    </row>
    <row r="41" spans="6:6">
      <c r="F41" t="s">
        <v>17</v>
      </c>
    </row>
    <row r="42" spans="6:6">
      <c r="F42" t="s">
        <v>18</v>
      </c>
    </row>
    <row r="43" spans="6:6">
      <c r="F43" t="s">
        <v>19</v>
      </c>
    </row>
    <row r="44" spans="6:6">
      <c r="F44" t="s">
        <v>20</v>
      </c>
    </row>
  </sheetData>
  <mergeCells count="12">
    <mergeCell ref="A1:I1"/>
    <mergeCell ref="A3:A5"/>
    <mergeCell ref="B3:I5"/>
    <mergeCell ref="A6:A10"/>
    <mergeCell ref="E6:I6"/>
    <mergeCell ref="H15:H16"/>
    <mergeCell ref="A13:E13"/>
    <mergeCell ref="A15:E15"/>
    <mergeCell ref="A17:A19"/>
    <mergeCell ref="B17:E19"/>
    <mergeCell ref="F15:F16"/>
    <mergeCell ref="G15:G16"/>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dimension ref="A1:R32"/>
  <sheetViews>
    <sheetView workbookViewId="0">
      <selection activeCell="D14" sqref="D14"/>
    </sheetView>
  </sheetViews>
  <sheetFormatPr defaultRowHeight="15"/>
  <cols>
    <col min="2" max="6" width="23.7109375" customWidth="1"/>
  </cols>
  <sheetData>
    <row r="1" spans="1:18">
      <c r="A1" s="33" t="s">
        <v>55</v>
      </c>
      <c r="B1" s="33"/>
      <c r="C1" s="33"/>
      <c r="D1" s="33"/>
      <c r="E1" s="33"/>
      <c r="F1" s="33"/>
    </row>
    <row r="4" spans="1:18">
      <c r="A4" s="55" t="s">
        <v>56</v>
      </c>
      <c r="B4" s="55"/>
      <c r="C4" s="55"/>
      <c r="D4" s="55"/>
      <c r="E4" s="55"/>
      <c r="F4" s="55"/>
    </row>
    <row r="5" spans="1:18">
      <c r="A5" s="55"/>
      <c r="B5" s="55"/>
      <c r="C5" s="55"/>
      <c r="D5" s="55"/>
      <c r="E5" s="55"/>
      <c r="F5" s="55"/>
    </row>
    <row r="6" spans="1:18">
      <c r="A6" s="55"/>
      <c r="B6" s="55"/>
      <c r="C6" s="55"/>
      <c r="D6" s="55"/>
      <c r="E6" s="55"/>
      <c r="F6" s="55"/>
    </row>
    <row r="7" spans="1:18">
      <c r="A7" s="55"/>
      <c r="B7" s="55"/>
      <c r="C7" s="55"/>
      <c r="D7" s="55"/>
      <c r="E7" s="55"/>
      <c r="F7" s="55"/>
    </row>
    <row r="8" spans="1:18">
      <c r="C8" s="9"/>
      <c r="D8" s="3"/>
      <c r="E8" s="9" t="s">
        <v>57</v>
      </c>
      <c r="F8" s="4"/>
      <c r="G8" s="3"/>
      <c r="H8" s="3"/>
      <c r="J8" s="33" t="s">
        <v>63</v>
      </c>
      <c r="K8" s="33"/>
      <c r="L8" s="33"/>
      <c r="M8" s="33"/>
      <c r="N8" s="33"/>
      <c r="O8" s="33"/>
      <c r="P8" s="33"/>
      <c r="Q8" s="33"/>
      <c r="R8" s="33"/>
    </row>
    <row r="9" spans="1:18">
      <c r="B9" t="s">
        <v>58</v>
      </c>
      <c r="C9" s="56" t="s">
        <v>62</v>
      </c>
      <c r="D9" s="56"/>
      <c r="E9" s="56"/>
      <c r="F9" s="56"/>
      <c r="G9" s="56"/>
      <c r="H9" s="56"/>
      <c r="J9" s="57" t="s">
        <v>64</v>
      </c>
      <c r="K9" s="58"/>
      <c r="L9" s="58"/>
      <c r="M9" s="58"/>
      <c r="N9" s="58"/>
      <c r="O9" s="58"/>
      <c r="P9" s="58"/>
      <c r="Q9" s="58"/>
      <c r="R9" s="58"/>
    </row>
    <row r="10" spans="1:18">
      <c r="B10" t="s">
        <v>52</v>
      </c>
      <c r="C10" t="str">
        <f>CONCATENATE(B10)</f>
        <v>DAWA LEPCHA</v>
      </c>
      <c r="D10" t="str">
        <f>UPPER(C10)</f>
        <v>DAWA LEPCHA</v>
      </c>
      <c r="E10" t="str">
        <f>LOWER(D10)</f>
        <v>dawa lepcha</v>
      </c>
      <c r="F10">
        <f>LEN(E10)</f>
        <v>11</v>
      </c>
      <c r="J10" s="58"/>
      <c r="K10" s="58"/>
      <c r="L10" s="58"/>
      <c r="M10" s="58"/>
      <c r="N10" s="58"/>
      <c r="O10" s="58"/>
      <c r="P10" s="58"/>
      <c r="Q10" s="58"/>
      <c r="R10" s="58"/>
    </row>
    <row r="11" spans="1:18">
      <c r="B11" t="s">
        <v>59</v>
      </c>
      <c r="C11" t="str">
        <f>CONCATENATE(B11)</f>
        <v>NELSON MANDELA</v>
      </c>
      <c r="D11" t="str">
        <f>UPPER(C11)</f>
        <v>NELSON MANDELA</v>
      </c>
      <c r="E11" t="str">
        <f>LOWER(D11)</f>
        <v>nelson mandela</v>
      </c>
      <c r="F11">
        <f>LEN(E11)</f>
        <v>14</v>
      </c>
      <c r="J11" s="58"/>
      <c r="K11" s="58"/>
      <c r="L11" s="58"/>
      <c r="M11" s="58"/>
      <c r="N11" s="58"/>
      <c r="O11" s="58"/>
      <c r="P11" s="58"/>
      <c r="Q11" s="58"/>
      <c r="R11" s="58"/>
    </row>
    <row r="12" spans="1:18">
      <c r="B12" t="s">
        <v>51</v>
      </c>
      <c r="C12" t="str">
        <f>CONCATENATE(B12)</f>
        <v>PALZOR TAMANG</v>
      </c>
      <c r="D12" t="str">
        <f>UPPER(C12)</f>
        <v>PALZOR TAMANG</v>
      </c>
      <c r="E12" t="str">
        <f>LOWER(D12)</f>
        <v>palzor tamang</v>
      </c>
      <c r="F12">
        <f>LEN(E12)</f>
        <v>13</v>
      </c>
      <c r="J12" s="58"/>
      <c r="K12" s="58"/>
      <c r="L12" s="58"/>
      <c r="M12" s="58"/>
      <c r="N12" s="58"/>
      <c r="O12" s="58"/>
      <c r="P12" s="58"/>
      <c r="Q12" s="58"/>
      <c r="R12" s="58"/>
    </row>
    <row r="13" spans="1:18">
      <c r="B13" t="s">
        <v>60</v>
      </c>
      <c r="C13" t="str">
        <f>CONCATENATE(B13)</f>
        <v>ELON MUSK</v>
      </c>
      <c r="D13" t="str">
        <f>UPPER(C13)</f>
        <v>ELON MUSK</v>
      </c>
      <c r="E13" t="str">
        <f>LOWER(D13)</f>
        <v>elon musk</v>
      </c>
      <c r="F13">
        <v>9</v>
      </c>
      <c r="J13" s="58"/>
      <c r="K13" s="58"/>
      <c r="L13" s="58"/>
      <c r="M13" s="58"/>
      <c r="N13" s="58"/>
      <c r="O13" s="58"/>
      <c r="P13" s="58"/>
      <c r="Q13" s="58"/>
      <c r="R13" s="58"/>
    </row>
    <row r="14" spans="1:18">
      <c r="B14" t="s">
        <v>61</v>
      </c>
      <c r="C14" t="str">
        <f>CONCATENATE(B14)</f>
        <v>PEMA BHUTIIA</v>
      </c>
      <c r="D14" t="str">
        <f>UPPER(C14)</f>
        <v>PEMA BHUTIIA</v>
      </c>
      <c r="E14" t="str">
        <f>LOWER(D14)</f>
        <v>pema bhutiia</v>
      </c>
      <c r="F14">
        <v>11</v>
      </c>
      <c r="J14" s="58"/>
      <c r="K14" s="58"/>
      <c r="L14" s="58"/>
      <c r="M14" s="58"/>
      <c r="N14" s="58"/>
      <c r="O14" s="58"/>
      <c r="P14" s="58"/>
      <c r="Q14" s="58"/>
      <c r="R14" s="58"/>
    </row>
    <row r="15" spans="1:18">
      <c r="J15" s="58"/>
      <c r="K15" s="58"/>
      <c r="L15" s="58"/>
      <c r="M15" s="58"/>
      <c r="N15" s="58"/>
      <c r="O15" s="58"/>
      <c r="P15" s="58"/>
      <c r="Q15" s="58"/>
      <c r="R15" s="58"/>
    </row>
    <row r="16" spans="1:18">
      <c r="J16" s="58"/>
      <c r="K16" s="58"/>
      <c r="L16" s="58"/>
      <c r="M16" s="58"/>
      <c r="N16" s="58"/>
      <c r="O16" s="58"/>
      <c r="P16" s="58"/>
      <c r="Q16" s="58"/>
      <c r="R16" s="58"/>
    </row>
    <row r="17" spans="4:18">
      <c r="J17" s="58"/>
      <c r="K17" s="58"/>
      <c r="L17" s="58"/>
      <c r="M17" s="58"/>
      <c r="N17" s="58"/>
      <c r="O17" s="58"/>
      <c r="P17" s="58"/>
      <c r="Q17" s="58"/>
      <c r="R17" s="58"/>
    </row>
    <row r="18" spans="4:18">
      <c r="J18" s="58"/>
      <c r="K18" s="58"/>
      <c r="L18" s="58"/>
      <c r="M18" s="58"/>
      <c r="N18" s="58"/>
      <c r="O18" s="58"/>
      <c r="P18" s="58"/>
      <c r="Q18" s="58"/>
      <c r="R18" s="58"/>
    </row>
    <row r="19" spans="4:18">
      <c r="J19" s="58"/>
      <c r="K19" s="58"/>
      <c r="L19" s="58"/>
      <c r="M19" s="58"/>
      <c r="N19" s="58"/>
      <c r="O19" s="58"/>
      <c r="P19" s="58"/>
      <c r="Q19" s="58"/>
      <c r="R19" s="58"/>
    </row>
    <row r="20" spans="4:18">
      <c r="J20" s="58"/>
      <c r="K20" s="58"/>
      <c r="L20" s="58"/>
      <c r="M20" s="58"/>
      <c r="N20" s="58"/>
      <c r="O20" s="58"/>
      <c r="P20" s="58"/>
      <c r="Q20" s="58"/>
      <c r="R20" s="58"/>
    </row>
    <row r="28" spans="4:18">
      <c r="D28" s="11"/>
      <c r="E28" s="10"/>
    </row>
    <row r="29" spans="4:18">
      <c r="D29" s="11"/>
      <c r="E29" s="10"/>
    </row>
    <row r="30" spans="4:18">
      <c r="D30" s="11"/>
      <c r="E30" s="10"/>
    </row>
    <row r="31" spans="4:18">
      <c r="D31" s="11"/>
      <c r="E31" s="10"/>
    </row>
    <row r="32" spans="4:18">
      <c r="D32" s="11"/>
      <c r="E32" s="10"/>
    </row>
  </sheetData>
  <mergeCells count="5">
    <mergeCell ref="A1:F1"/>
    <mergeCell ref="A4:F7"/>
    <mergeCell ref="C9:H9"/>
    <mergeCell ref="J8:R8"/>
    <mergeCell ref="J9:R20"/>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dimension ref="A1:H25"/>
  <sheetViews>
    <sheetView workbookViewId="0">
      <selection activeCell="H4" sqref="H4"/>
    </sheetView>
  </sheetViews>
  <sheetFormatPr defaultRowHeight="15"/>
  <cols>
    <col min="1" max="1" width="13.7109375" customWidth="1"/>
    <col min="2" max="2" width="25.7109375" customWidth="1"/>
    <col min="3" max="3" width="18.7109375" customWidth="1"/>
  </cols>
  <sheetData>
    <row r="1" spans="1:8">
      <c r="A1" s="33" t="s">
        <v>65</v>
      </c>
      <c r="B1" s="33"/>
      <c r="C1" s="33"/>
      <c r="D1" s="33"/>
      <c r="E1" s="33"/>
      <c r="F1" s="33"/>
    </row>
    <row r="3" spans="1:8">
      <c r="A3" s="38" t="s">
        <v>66</v>
      </c>
      <c r="B3" t="s">
        <v>67</v>
      </c>
      <c r="C3" t="s">
        <v>73</v>
      </c>
      <c r="E3" s="59" t="s">
        <v>79</v>
      </c>
      <c r="F3" s="59"/>
    </row>
    <row r="4" spans="1:8">
      <c r="A4" s="39"/>
      <c r="C4" t="s">
        <v>74</v>
      </c>
      <c r="E4">
        <v>50</v>
      </c>
      <c r="F4">
        <v>5</v>
      </c>
      <c r="H4" t="b">
        <f>E4=F4</f>
        <v>0</v>
      </c>
    </row>
    <row r="5" spans="1:8">
      <c r="A5" s="39"/>
      <c r="B5" s="6" t="s">
        <v>68</v>
      </c>
      <c r="C5" t="s">
        <v>75</v>
      </c>
      <c r="F5">
        <v>5</v>
      </c>
      <c r="H5" t="b">
        <f>E4&gt;F6</f>
        <v>1</v>
      </c>
    </row>
    <row r="6" spans="1:8">
      <c r="A6" s="39"/>
      <c r="B6" s="6" t="s">
        <v>69</v>
      </c>
      <c r="C6" t="s">
        <v>76</v>
      </c>
      <c r="F6">
        <v>5</v>
      </c>
      <c r="H6" t="b">
        <f>E4&gt;=F7</f>
        <v>1</v>
      </c>
    </row>
    <row r="7" spans="1:8">
      <c r="A7" s="39"/>
      <c r="B7" s="6" t="s">
        <v>70</v>
      </c>
      <c r="C7" t="s">
        <v>261</v>
      </c>
      <c r="F7">
        <v>5</v>
      </c>
      <c r="H7" t="b">
        <f>E4&gt;=F7</f>
        <v>1</v>
      </c>
    </row>
    <row r="8" spans="1:8">
      <c r="A8" s="39"/>
      <c r="B8" s="6" t="s">
        <v>71</v>
      </c>
      <c r="C8" t="s">
        <v>77</v>
      </c>
      <c r="F8">
        <v>5</v>
      </c>
      <c r="H8" t="b">
        <f>E4&lt;=F8</f>
        <v>0</v>
      </c>
    </row>
    <row r="9" spans="1:8">
      <c r="A9" s="39"/>
      <c r="B9" s="6" t="s">
        <v>72</v>
      </c>
      <c r="C9" t="s">
        <v>78</v>
      </c>
      <c r="F9">
        <v>5</v>
      </c>
      <c r="H9" t="b">
        <f>E4&lt;=F9</f>
        <v>0</v>
      </c>
    </row>
    <row r="14" spans="1:8" ht="15.75">
      <c r="B14" s="60" t="s">
        <v>80</v>
      </c>
      <c r="C14" s="60"/>
      <c r="D14" s="60"/>
      <c r="E14" s="60"/>
      <c r="F14" s="60"/>
      <c r="G14" s="60"/>
    </row>
    <row r="15" spans="1:8">
      <c r="B15" s="43" t="s">
        <v>81</v>
      </c>
      <c r="C15" s="44"/>
      <c r="D15" s="44"/>
      <c r="E15" s="44"/>
      <c r="F15" s="44"/>
      <c r="G15" s="44"/>
    </row>
    <row r="16" spans="1:8">
      <c r="B16" s="44"/>
      <c r="C16" s="44"/>
      <c r="D16" s="44"/>
      <c r="E16" s="44"/>
      <c r="F16" s="44"/>
      <c r="G16" s="44"/>
    </row>
    <row r="17" spans="2:8">
      <c r="B17" s="44"/>
      <c r="C17" s="44"/>
      <c r="D17" s="44"/>
      <c r="E17" s="44"/>
      <c r="F17" s="44"/>
      <c r="G17" s="44"/>
    </row>
    <row r="18" spans="2:8">
      <c r="B18" s="44"/>
      <c r="C18" s="44"/>
      <c r="D18" s="44"/>
      <c r="E18" s="44"/>
      <c r="F18" s="44"/>
      <c r="G18" s="44"/>
    </row>
    <row r="19" spans="2:8">
      <c r="B19" s="44"/>
      <c r="C19" s="44"/>
      <c r="D19" s="44"/>
      <c r="E19" s="44"/>
      <c r="F19" s="44"/>
      <c r="G19" s="44"/>
    </row>
    <row r="20" spans="2:8">
      <c r="B20" s="44"/>
      <c r="C20" s="44"/>
      <c r="D20" s="44"/>
      <c r="E20" s="44"/>
      <c r="F20" s="44"/>
      <c r="G20" s="44"/>
    </row>
    <row r="21" spans="2:8">
      <c r="B21" s="44"/>
      <c r="C21" s="44"/>
      <c r="D21" s="44"/>
      <c r="E21" s="44"/>
      <c r="F21" s="44"/>
      <c r="G21" s="44"/>
    </row>
    <row r="22" spans="2:8">
      <c r="B22" s="44"/>
      <c r="C22" s="44"/>
      <c r="D22" s="44"/>
      <c r="E22" s="44"/>
      <c r="F22" s="44"/>
      <c r="G22" s="44"/>
    </row>
    <row r="23" spans="2:8">
      <c r="B23" s="44"/>
      <c r="C23" s="44"/>
      <c r="D23" s="44"/>
      <c r="E23" s="44"/>
      <c r="F23" s="44"/>
      <c r="G23" s="44"/>
      <c r="H23" t="s">
        <v>262</v>
      </c>
    </row>
    <row r="24" spans="2:8">
      <c r="B24" s="44"/>
      <c r="C24" s="44"/>
      <c r="D24" s="44"/>
      <c r="E24" s="44"/>
      <c r="F24" s="44"/>
      <c r="G24" s="44"/>
    </row>
    <row r="25" spans="2:8">
      <c r="B25" s="44"/>
      <c r="C25" s="44"/>
      <c r="D25" s="44"/>
      <c r="E25" s="44"/>
      <c r="F25" s="44"/>
      <c r="G25" s="44"/>
    </row>
  </sheetData>
  <mergeCells count="5">
    <mergeCell ref="A1:F1"/>
    <mergeCell ref="A3:A9"/>
    <mergeCell ref="E3:F3"/>
    <mergeCell ref="B14:G14"/>
    <mergeCell ref="B15:G2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8"/>
  <sheetViews>
    <sheetView workbookViewId="0">
      <selection activeCell="F8" sqref="F8"/>
    </sheetView>
  </sheetViews>
  <sheetFormatPr defaultRowHeight="15"/>
  <cols>
    <col min="1" max="2" width="28.7109375" customWidth="1"/>
    <col min="6" max="6" width="23.7109375" customWidth="1"/>
    <col min="7" max="7" width="18.140625" customWidth="1"/>
  </cols>
  <sheetData>
    <row r="1" spans="1:7">
      <c r="A1" s="42" t="s">
        <v>82</v>
      </c>
      <c r="B1" s="42"/>
      <c r="C1" s="42"/>
      <c r="D1" s="42"/>
      <c r="E1" s="42"/>
      <c r="F1" s="42"/>
    </row>
    <row r="3" spans="1:7">
      <c r="A3" s="61" t="s">
        <v>83</v>
      </c>
      <c r="B3" s="61"/>
      <c r="E3" s="12" t="s">
        <v>84</v>
      </c>
      <c r="F3" s="12"/>
      <c r="G3" s="13"/>
    </row>
    <row r="4" spans="1:7">
      <c r="F4" s="30"/>
    </row>
    <row r="5" spans="1:7">
      <c r="A5">
        <v>40</v>
      </c>
      <c r="B5">
        <v>100</v>
      </c>
      <c r="E5" t="s">
        <v>85</v>
      </c>
      <c r="F5" s="30" t="str">
        <f>IF(A5&gt;B5,"TRUE","FALSE")</f>
        <v>FALSE</v>
      </c>
    </row>
    <row r="6" spans="1:7">
      <c r="A6">
        <v>46</v>
      </c>
      <c r="B6">
        <v>100</v>
      </c>
      <c r="E6" t="s">
        <v>86</v>
      </c>
      <c r="F6" s="30">
        <f>IF(A6&gt;B6,1,0)</f>
        <v>0</v>
      </c>
    </row>
    <row r="7" spans="1:7">
      <c r="A7">
        <v>36</v>
      </c>
      <c r="B7">
        <v>100</v>
      </c>
      <c r="E7" t="s">
        <v>87</v>
      </c>
      <c r="F7" s="30" t="str">
        <f>IF(A7&lt;B7,"PASS","FAIL")</f>
        <v>PASS</v>
      </c>
    </row>
    <row r="8" spans="1:7">
      <c r="A8">
        <v>56</v>
      </c>
      <c r="B8">
        <v>100</v>
      </c>
      <c r="E8" t="s">
        <v>88</v>
      </c>
      <c r="F8" s="30" t="str">
        <f>IF(A8&gt;B8,"YES","NO")</f>
        <v>NO</v>
      </c>
    </row>
    <row r="11" spans="1:7">
      <c r="A11" s="33" t="s">
        <v>63</v>
      </c>
      <c r="B11" s="33"/>
      <c r="C11" s="33"/>
      <c r="D11" s="33"/>
      <c r="E11" s="33"/>
      <c r="F11" s="33"/>
    </row>
    <row r="12" spans="1:7">
      <c r="A12" s="62" t="s">
        <v>89</v>
      </c>
      <c r="B12" s="63"/>
      <c r="C12" s="63"/>
      <c r="D12" s="63"/>
      <c r="E12" s="63"/>
      <c r="F12" s="63"/>
    </row>
    <row r="13" spans="1:7">
      <c r="A13" s="63"/>
      <c r="B13" s="63"/>
      <c r="C13" s="63"/>
      <c r="D13" s="63"/>
      <c r="E13" s="63"/>
      <c r="F13" s="63"/>
    </row>
    <row r="14" spans="1:7">
      <c r="A14" s="63"/>
      <c r="B14" s="63"/>
      <c r="C14" s="63"/>
      <c r="D14" s="63"/>
      <c r="E14" s="63"/>
      <c r="F14" s="63"/>
    </row>
    <row r="15" spans="1:7">
      <c r="A15" s="63"/>
      <c r="B15" s="63"/>
      <c r="C15" s="63"/>
      <c r="D15" s="63"/>
      <c r="E15" s="63"/>
      <c r="F15" s="63"/>
    </row>
    <row r="16" spans="1:7">
      <c r="A16" s="63"/>
      <c r="B16" s="63"/>
      <c r="C16" s="63"/>
      <c r="D16" s="63"/>
      <c r="E16" s="63"/>
      <c r="F16" s="63"/>
    </row>
    <row r="17" spans="1:6">
      <c r="A17" s="63"/>
      <c r="B17" s="63"/>
      <c r="C17" s="63"/>
      <c r="D17" s="63"/>
      <c r="E17" s="63"/>
      <c r="F17" s="63"/>
    </row>
    <row r="18" spans="1:6">
      <c r="A18" s="63"/>
      <c r="B18" s="63"/>
      <c r="C18" s="63"/>
      <c r="D18" s="63"/>
      <c r="E18" s="63"/>
      <c r="F18" s="63"/>
    </row>
  </sheetData>
  <mergeCells count="4">
    <mergeCell ref="A1:F1"/>
    <mergeCell ref="A3:B3"/>
    <mergeCell ref="A11:F11"/>
    <mergeCell ref="A12:F18"/>
  </mergeCells>
  <dataValidations count="2">
    <dataValidation type="custom" allowBlank="1" showInputMessage="1" showErrorMessage="1" sqref="G8">
      <formula1>(OR(A8="YES",A8="NO"))</formula1>
    </dataValidation>
    <dataValidation type="custom" allowBlank="1" showInputMessage="1" showErrorMessage="1" sqref="G6">
      <formula1>IF(A6="YES",1,0)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L13"/>
  <sheetViews>
    <sheetView workbookViewId="0">
      <selection activeCell="D14" sqref="D14"/>
    </sheetView>
  </sheetViews>
  <sheetFormatPr defaultRowHeight="15"/>
  <cols>
    <col min="3" max="3" width="18.7109375" customWidth="1"/>
    <col min="4" max="4" width="22.7109375" customWidth="1"/>
  </cols>
  <sheetData>
    <row r="1" spans="1:12">
      <c r="A1" s="33" t="s">
        <v>90</v>
      </c>
      <c r="B1" s="33"/>
      <c r="C1" s="33"/>
      <c r="D1" s="33"/>
      <c r="E1" s="33"/>
    </row>
    <row r="4" spans="1:12">
      <c r="B4" s="64" t="s">
        <v>91</v>
      </c>
      <c r="C4" s="64"/>
      <c r="D4" s="64"/>
      <c r="G4" s="65" t="s">
        <v>97</v>
      </c>
      <c r="H4" s="65"/>
      <c r="I4" s="65"/>
      <c r="J4" s="65"/>
      <c r="K4" s="65"/>
      <c r="L4" s="65"/>
    </row>
    <row r="5" spans="1:12">
      <c r="H5" s="66" t="s">
        <v>98</v>
      </c>
      <c r="I5" s="67"/>
      <c r="J5" s="67"/>
      <c r="K5" s="67"/>
      <c r="L5" s="67"/>
    </row>
    <row r="6" spans="1:12">
      <c r="C6" s="9" t="s">
        <v>92</v>
      </c>
      <c r="D6" s="14">
        <f ca="1">TODAY()</f>
        <v>44706</v>
      </c>
      <c r="H6" s="67"/>
      <c r="I6" s="67"/>
      <c r="J6" s="67"/>
      <c r="K6" s="67"/>
      <c r="L6" s="67"/>
    </row>
    <row r="7" spans="1:12">
      <c r="C7" s="16" t="s">
        <v>93</v>
      </c>
      <c r="D7" s="15">
        <f ca="1">NOW()</f>
        <v>44706.763309490743</v>
      </c>
      <c r="H7" s="67"/>
      <c r="I7" s="67"/>
      <c r="J7" s="67"/>
      <c r="K7" s="67"/>
      <c r="L7" s="67"/>
    </row>
    <row r="8" spans="1:12">
      <c r="H8" s="67"/>
      <c r="I8" s="67"/>
      <c r="J8" s="67"/>
      <c r="K8" s="67"/>
      <c r="L8" s="67"/>
    </row>
    <row r="9" spans="1:12">
      <c r="B9" s="12" t="s">
        <v>94</v>
      </c>
      <c r="C9" s="14">
        <v>43831</v>
      </c>
      <c r="D9">
        <f>DAY(C9)</f>
        <v>1</v>
      </c>
      <c r="H9" s="67"/>
      <c r="I9" s="67"/>
      <c r="J9" s="67"/>
      <c r="K9" s="67"/>
      <c r="L9" s="67"/>
    </row>
    <row r="10" spans="1:12">
      <c r="B10" s="12" t="s">
        <v>95</v>
      </c>
      <c r="C10" s="14">
        <v>43892</v>
      </c>
      <c r="D10">
        <f>MONTH(C10)</f>
        <v>3</v>
      </c>
      <c r="H10" s="67"/>
      <c r="I10" s="67"/>
      <c r="J10" s="67"/>
      <c r="K10" s="67"/>
      <c r="L10" s="67"/>
    </row>
    <row r="11" spans="1:12">
      <c r="B11" s="12" t="s">
        <v>96</v>
      </c>
      <c r="C11" s="14">
        <v>43831</v>
      </c>
      <c r="D11">
        <f>YEAR(C11)</f>
        <v>2020</v>
      </c>
      <c r="H11" s="67"/>
      <c r="I11" s="67"/>
      <c r="J11" s="67"/>
      <c r="K11" s="67"/>
      <c r="L11" s="67"/>
    </row>
    <row r="12" spans="1:12">
      <c r="C12" s="14">
        <v>44259</v>
      </c>
      <c r="D12">
        <f>DAY(C12)</f>
        <v>4</v>
      </c>
      <c r="H12" s="67"/>
      <c r="I12" s="67"/>
      <c r="J12" s="67"/>
      <c r="K12" s="67"/>
      <c r="L12" s="67"/>
    </row>
    <row r="13" spans="1:12">
      <c r="C13" s="14">
        <v>44600</v>
      </c>
      <c r="D13">
        <f>MONTH(C13)</f>
        <v>2</v>
      </c>
    </row>
  </sheetData>
  <mergeCells count="4">
    <mergeCell ref="A1:E1"/>
    <mergeCell ref="B4:D4"/>
    <mergeCell ref="G4:L4"/>
    <mergeCell ref="H5:L12"/>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dimension ref="A1:L22"/>
  <sheetViews>
    <sheetView topLeftCell="A4" workbookViewId="0">
      <selection activeCell="I7" sqref="I7"/>
    </sheetView>
  </sheetViews>
  <sheetFormatPr defaultRowHeight="15"/>
  <cols>
    <col min="7" max="7" width="23.7109375" customWidth="1"/>
    <col min="9" max="9" width="23.7109375" customWidth="1"/>
  </cols>
  <sheetData>
    <row r="1" spans="1:12">
      <c r="A1" s="68" t="s">
        <v>99</v>
      </c>
      <c r="B1" s="68"/>
      <c r="C1" s="68"/>
      <c r="D1" s="68"/>
      <c r="E1" s="68"/>
      <c r="F1" s="68"/>
    </row>
    <row r="3" spans="1:12">
      <c r="G3" s="19" t="s">
        <v>106</v>
      </c>
      <c r="H3" s="20"/>
      <c r="J3" s="48" t="s">
        <v>116</v>
      </c>
      <c r="K3" s="49"/>
      <c r="L3" s="49"/>
    </row>
    <row r="4" spans="1:12">
      <c r="C4" s="17" t="s">
        <v>100</v>
      </c>
      <c r="D4" s="17" t="s">
        <v>101</v>
      </c>
      <c r="G4" s="18" t="s">
        <v>107</v>
      </c>
      <c r="I4">
        <f>SUM(D5:D7)</f>
        <v>71</v>
      </c>
      <c r="J4" s="49"/>
      <c r="K4" s="49"/>
      <c r="L4" s="49"/>
    </row>
    <row r="5" spans="1:12">
      <c r="C5" t="s">
        <v>102</v>
      </c>
      <c r="D5">
        <v>23</v>
      </c>
      <c r="G5" s="18" t="s">
        <v>108</v>
      </c>
      <c r="I5">
        <f>MIN(D5:D10)</f>
        <v>23</v>
      </c>
      <c r="J5" s="49"/>
      <c r="K5" s="49"/>
      <c r="L5" s="49"/>
    </row>
    <row r="6" spans="1:12">
      <c r="C6" t="s">
        <v>104</v>
      </c>
      <c r="D6">
        <v>23</v>
      </c>
      <c r="G6" s="18" t="s">
        <v>109</v>
      </c>
      <c r="I6">
        <f>MAX(D5:D10)</f>
        <v>25</v>
      </c>
      <c r="J6" s="49"/>
      <c r="K6" s="49"/>
      <c r="L6" s="49"/>
    </row>
    <row r="7" spans="1:12">
      <c r="C7" t="s">
        <v>103</v>
      </c>
      <c r="D7">
        <v>25</v>
      </c>
      <c r="G7" s="18" t="s">
        <v>110</v>
      </c>
      <c r="I7">
        <f>AVERAGE(D5:D10)</f>
        <v>23.5</v>
      </c>
      <c r="J7" s="49"/>
      <c r="K7" s="49"/>
      <c r="L7" s="49"/>
    </row>
    <row r="8" spans="1:12">
      <c r="G8" s="18" t="s">
        <v>111</v>
      </c>
      <c r="I8">
        <f>COUNT(C5:C10,D5:D10)</f>
        <v>4</v>
      </c>
      <c r="J8" s="49"/>
      <c r="K8" s="49"/>
      <c r="L8" s="49"/>
    </row>
    <row r="9" spans="1:12">
      <c r="G9" s="18" t="s">
        <v>112</v>
      </c>
      <c r="I9">
        <f>COUNTA(C5:C10,D5:D10)</f>
        <v>8</v>
      </c>
      <c r="J9" s="49"/>
      <c r="K9" s="49"/>
      <c r="L9" s="49"/>
    </row>
    <row r="10" spans="1:12">
      <c r="C10" t="s">
        <v>105</v>
      </c>
      <c r="D10">
        <v>23</v>
      </c>
      <c r="G10" s="18" t="s">
        <v>113</v>
      </c>
      <c r="I10">
        <f>COUNTBLANK(D5:D10)</f>
        <v>2</v>
      </c>
      <c r="J10" s="49"/>
      <c r="K10" s="49"/>
      <c r="L10" s="49"/>
    </row>
    <row r="11" spans="1:12">
      <c r="D11">
        <v>35</v>
      </c>
      <c r="G11" s="18" t="s">
        <v>114</v>
      </c>
      <c r="I11">
        <f>SMALL(D5:D10,3)</f>
        <v>23</v>
      </c>
      <c r="J11" s="49"/>
      <c r="K11" s="49"/>
      <c r="L11" s="49"/>
    </row>
    <row r="12" spans="1:12">
      <c r="D12">
        <v>34</v>
      </c>
      <c r="G12" s="18" t="s">
        <v>115</v>
      </c>
      <c r="I12">
        <f>LARGE(D5:D10,1)</f>
        <v>25</v>
      </c>
      <c r="J12" s="33" t="s">
        <v>117</v>
      </c>
      <c r="K12" s="33"/>
      <c r="L12" s="33"/>
    </row>
    <row r="13" spans="1:12">
      <c r="D13">
        <v>27</v>
      </c>
    </row>
    <row r="15" spans="1:12">
      <c r="D15" s="68" t="s">
        <v>118</v>
      </c>
      <c r="E15" s="68"/>
      <c r="F15" s="68"/>
      <c r="G15" s="68"/>
      <c r="H15" s="68"/>
      <c r="I15" s="68"/>
      <c r="J15" s="68"/>
      <c r="K15" s="68"/>
    </row>
    <row r="16" spans="1:12">
      <c r="D16" s="69" t="s">
        <v>119</v>
      </c>
      <c r="E16" s="70"/>
      <c r="F16" s="70"/>
      <c r="G16" s="70"/>
      <c r="H16" s="70"/>
      <c r="I16" s="70"/>
      <c r="J16" s="70"/>
      <c r="K16" s="70"/>
    </row>
    <row r="17" spans="4:11">
      <c r="D17" s="70"/>
      <c r="E17" s="70"/>
      <c r="F17" s="70"/>
      <c r="G17" s="70"/>
      <c r="H17" s="70"/>
      <c r="I17" s="70"/>
      <c r="J17" s="70"/>
      <c r="K17" s="70"/>
    </row>
    <row r="18" spans="4:11">
      <c r="D18" s="70"/>
      <c r="E18" s="70"/>
      <c r="F18" s="70"/>
      <c r="G18" s="70"/>
      <c r="H18" s="70"/>
      <c r="I18" s="70"/>
      <c r="J18" s="70"/>
      <c r="K18" s="70"/>
    </row>
    <row r="19" spans="4:11">
      <c r="D19" s="70"/>
      <c r="E19" s="70"/>
      <c r="F19" s="70"/>
      <c r="G19" s="70"/>
      <c r="H19" s="70"/>
      <c r="I19" s="70"/>
      <c r="J19" s="70"/>
      <c r="K19" s="70"/>
    </row>
    <row r="20" spans="4:11">
      <c r="D20" s="70"/>
      <c r="E20" s="70"/>
      <c r="F20" s="70"/>
      <c r="G20" s="70"/>
      <c r="H20" s="70"/>
      <c r="I20" s="70"/>
      <c r="J20" s="70"/>
      <c r="K20" s="70"/>
    </row>
    <row r="21" spans="4:11">
      <c r="D21" s="70"/>
      <c r="E21" s="70"/>
      <c r="F21" s="70"/>
      <c r="G21" s="70"/>
      <c r="H21" s="70"/>
      <c r="I21" s="70"/>
      <c r="J21" s="70"/>
      <c r="K21" s="70"/>
    </row>
    <row r="22" spans="4:11">
      <c r="D22" s="70"/>
      <c r="E22" s="70"/>
      <c r="F22" s="70"/>
      <c r="G22" s="70"/>
      <c r="H22" s="70"/>
      <c r="I22" s="70"/>
      <c r="J22" s="70"/>
      <c r="K22" s="70"/>
    </row>
  </sheetData>
  <mergeCells count="5">
    <mergeCell ref="A1:F1"/>
    <mergeCell ref="J3:L11"/>
    <mergeCell ref="J12:L12"/>
    <mergeCell ref="D15:K15"/>
    <mergeCell ref="D16:K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INTRODUCTION</vt:lpstr>
      <vt:lpstr>BASIC</vt:lpstr>
      <vt:lpstr>TEXT TO COLUMN</vt:lpstr>
      <vt:lpstr>TIPS AND TRICKS</vt:lpstr>
      <vt:lpstr>TEXT FUNCTIONS</vt:lpstr>
      <vt:lpstr>LOGICAL OPERATOR</vt:lpstr>
      <vt:lpstr>LOGICAL FUNCTIONS</vt:lpstr>
      <vt:lpstr>DATE FUNCTIONS</vt:lpstr>
      <vt:lpstr>NAME RANGE</vt:lpstr>
      <vt:lpstr>COUNT IF FUNCTION</vt:lpstr>
      <vt:lpstr>STATISTICAL FUNCTION</vt:lpstr>
      <vt:lpstr>VLOOKUP</vt:lpstr>
      <vt:lpstr>HYPERLINK</vt:lpstr>
      <vt:lpstr>CHARTS</vt:lpstr>
      <vt:lpstr>FINANCE FUNCTION</vt:lpstr>
      <vt:lpstr>DROPDOWN AND BARCODE</vt:lpstr>
      <vt:lpstr>MACROS</vt:lpstr>
      <vt:lpstr>DATA TYPES</vt:lpstr>
      <vt:lpstr>MAIL MERGE</vt:lpstr>
      <vt:lpstr>PEOJECTS</vt:lpstr>
      <vt:lpstr>STUDENT MARKSHEET</vt:lpstr>
      <vt:lpstr>Sheet22</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User</cp:lastModifiedBy>
  <dcterms:created xsi:type="dcterms:W3CDTF">2022-05-03T11:22:41Z</dcterms:created>
  <dcterms:modified xsi:type="dcterms:W3CDTF">2022-05-25T12:49:51Z</dcterms:modified>
</cp:coreProperties>
</file>