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aperez/Desktop/Bootcamp/Homework/"/>
    </mc:Choice>
  </mc:AlternateContent>
  <xr:revisionPtr revIDLastSave="0" documentId="13_ncr:1_{74D19493-C64C-3148-B542-3DB44D55F98E}" xr6:coauthVersionLast="47" xr6:coauthVersionMax="47" xr10:uidLastSave="{00000000-0000-0000-0000-000000000000}"/>
  <bookViews>
    <workbookView xWindow="2240" yWindow="500" windowWidth="26260" windowHeight="15680" firstSheet="1" activeTab="6" xr2:uid="{00000000-000D-0000-FFFF-FFFF00000000}"/>
  </bookViews>
  <sheets>
    <sheet name="Parent-Category Pivot &amp; Chart" sheetId="2" r:id="rId1"/>
    <sheet name="Country Pivot &amp; Chart" sheetId="3" r:id="rId2"/>
    <sheet name="Sub-Category Pivot &amp; Chart" sheetId="4" r:id="rId3"/>
    <sheet name="Date Created Pivot &amp; Chart" sheetId="16" r:id="rId4"/>
    <sheet name="Goals Outcome &amp; Chart" sheetId="18" r:id="rId5"/>
    <sheet name="Backers Count Statistics Table" sheetId="20" r:id="rId6"/>
    <sheet name="Crowdfunding Data" sheetId="1" r:id="rId7"/>
  </sheets>
  <definedNames>
    <definedName name="_xlnm._FilterDatabase" localSheetId="6" hidden="1">'Crowdfunding Data'!$A$1:$U$1001</definedName>
    <definedName name="_xlchart.v1.0" hidden="1">'Goals Outcome &amp; Chart'!$A$2:$A$13</definedName>
    <definedName name="_xlchart.v1.1" hidden="1">'Goals Outcome &amp; Chart'!$F$1</definedName>
    <definedName name="_xlchart.v1.10" hidden="1">'Goals Outcome &amp; Chart'!$G$1</definedName>
    <definedName name="_xlchart.v1.11" hidden="1">'Goals Outcome &amp; Chart'!$G$2:$G$13</definedName>
    <definedName name="_xlchart.v1.12" hidden="1">'Goals Outcome &amp; Chart'!$H$1</definedName>
    <definedName name="_xlchart.v1.13" hidden="1">'Goals Outcome &amp; Chart'!$H$2:$H$13</definedName>
    <definedName name="_xlchart.v1.2" hidden="1">'Goals Outcome &amp; Chart'!$F$2:$F$13</definedName>
    <definedName name="_xlchart.v1.3" hidden="1">'Goals Outcome &amp; Chart'!$G$1</definedName>
    <definedName name="_xlchart.v1.4" hidden="1">'Goals Outcome &amp; Chart'!$G$2:$G$13</definedName>
    <definedName name="_xlchart.v1.5" hidden="1">'Goals Outcome &amp; Chart'!$H$1</definedName>
    <definedName name="_xlchart.v1.6" hidden="1">'Goals Outcome &amp; Chart'!$H$2:$H$13</definedName>
    <definedName name="_xlchart.v1.7" hidden="1">'Goals Outcome &amp; Chart'!$A$2:$A$13</definedName>
    <definedName name="_xlchart.v1.8" hidden="1">'Goals Outcome &amp; Chart'!$F$1</definedName>
    <definedName name="_xlchart.v1.9" hidden="1">'Goals Outcome &amp; Chart'!$F$2:$F$13</definedName>
  </definedNames>
  <calcPr calcId="191029"/>
  <pivotCaches>
    <pivotCache cacheId="12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0" l="1"/>
  <c r="J7" i="20"/>
  <c r="J6" i="20"/>
  <c r="J5" i="20"/>
  <c r="J4" i="20"/>
  <c r="J3" i="20"/>
  <c r="I7" i="20"/>
  <c r="I6" i="20"/>
  <c r="I5" i="20"/>
  <c r="I8" i="20"/>
  <c r="I4" i="20"/>
  <c r="I3" i="20"/>
  <c r="D13" i="18"/>
  <c r="D12" i="18"/>
  <c r="D11" i="18"/>
  <c r="D10" i="18"/>
  <c r="D9" i="18"/>
  <c r="D8" i="18"/>
  <c r="D7" i="18"/>
  <c r="D6" i="18"/>
  <c r="D5" i="18"/>
  <c r="C13" i="18"/>
  <c r="C12" i="18"/>
  <c r="C11" i="18"/>
  <c r="C10" i="18"/>
  <c r="C9" i="18"/>
  <c r="C8" i="18"/>
  <c r="C7" i="18"/>
  <c r="C6" i="18"/>
  <c r="C5" i="18"/>
  <c r="B13" i="18"/>
  <c r="B12" i="18"/>
  <c r="B11" i="18"/>
  <c r="B10" i="18"/>
  <c r="B9" i="18"/>
  <c r="B8" i="18"/>
  <c r="B7" i="18"/>
  <c r="B6" i="18"/>
  <c r="B5" i="18"/>
  <c r="D4" i="18"/>
  <c r="C4" i="18"/>
  <c r="B4" i="18"/>
  <c r="D3" i="18"/>
  <c r="C3" i="18"/>
  <c r="B3" i="18"/>
  <c r="D2" i="18"/>
  <c r="C2" i="18"/>
  <c r="B2" i="18"/>
  <c r="E10" i="18" l="1"/>
  <c r="H10" i="18" s="1"/>
  <c r="E7" i="18"/>
  <c r="H7" i="18" s="1"/>
  <c r="E6" i="18"/>
  <c r="F6" i="18" s="1"/>
  <c r="E3" i="18"/>
  <c r="H3" i="18" s="1"/>
  <c r="G10" i="18"/>
  <c r="E2" i="18"/>
  <c r="H2" i="18" s="1"/>
  <c r="E9" i="18"/>
  <c r="H9" i="18" s="1"/>
  <c r="F10" i="18"/>
  <c r="E5" i="18"/>
  <c r="H5" i="18" s="1"/>
  <c r="E8" i="18"/>
  <c r="E13" i="18"/>
  <c r="F13" i="18" s="1"/>
  <c r="E4" i="18"/>
  <c r="F4" i="18" s="1"/>
  <c r="E12" i="18"/>
  <c r="H12" i="18" s="1"/>
  <c r="E11" i="18"/>
  <c r="H11" i="18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18" l="1"/>
  <c r="G6" i="18"/>
  <c r="F3" i="18"/>
  <c r="G2" i="18"/>
  <c r="H6" i="18"/>
  <c r="F7" i="18"/>
  <c r="G7" i="18"/>
  <c r="F11" i="18"/>
  <c r="G12" i="18"/>
  <c r="G5" i="18"/>
  <c r="F12" i="18"/>
  <c r="G9" i="18"/>
  <c r="F5" i="18"/>
  <c r="F2" i="18"/>
  <c r="H13" i="18"/>
  <c r="H4" i="18"/>
  <c r="H8" i="18"/>
  <c r="G8" i="18"/>
  <c r="G13" i="18"/>
  <c r="F8" i="18"/>
  <c r="G4" i="18"/>
  <c r="F9" i="18"/>
  <c r="G11" i="18"/>
</calcChain>
</file>

<file path=xl/sharedStrings.xml><?xml version="1.0" encoding="utf-8"?>
<sst xmlns="http://schemas.openxmlformats.org/spreadsheetml/2006/main" count="9102" uniqueCount="2115">
  <si>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</si>
  <si>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</si>
  <si>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</si>
  <si>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</si>
  <si>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</si>
  <si>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</si>
  <si>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</si>
  <si>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</si>
  <si>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</si>
  <si>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</si>
  <si>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</si>
  <si>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</si>
  <si>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</si>
  <si>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</si>
  <si>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</si>
  <si>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</si>
  <si>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</si>
  <si>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</si>
  <si>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</si>
  <si>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</si>
  <si>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</si>
  <si>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</si>
  <si>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</si>
  <si>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</si>
  <si>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</si>
  <si>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</si>
  <si>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</si>
  <si>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</si>
  <si>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</si>
  <si>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</si>
  <si>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</si>
  <si>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</si>
  <si>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</si>
  <si>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</si>
  <si>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</si>
  <si>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</si>
  <si>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</si>
  <si>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</si>
  <si>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</si>
  <si>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</si>
  <si>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</si>
  <si>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</si>
  <si>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</si>
  <si>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</si>
  <si>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</si>
  <si>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</si>
  <si>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</si>
  <si>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</si>
  <si>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</si>
  <si>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</si>
  <si>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</si>
  <si>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</si>
  <si>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</si>
  <si>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</si>
  <si>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</si>
  <si>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</si>
  <si>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</si>
  <si>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</si>
  <si>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</si>
  <si>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</si>
  <si>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</si>
  <si>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</si>
  <si>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</si>
  <si>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</si>
  <si>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</si>
  <si>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</si>
  <si>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</si>
  <si>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</si>
  <si>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</si>
  <si>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</si>
  <si>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</si>
  <si>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</si>
  <si>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</si>
  <si>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</si>
  <si>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</si>
  <si>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</si>
  <si>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</si>
  <si>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</si>
  <si>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</si>
  <si>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</si>
  <si>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</si>
  <si>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</si>
  <si>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</si>
  <si>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</si>
  <si>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</si>
  <si>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</si>
  <si>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</si>
  <si>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</si>
  <si>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</si>
  <si>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</si>
  <si>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</si>
  <si>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</si>
  <si>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</si>
  <si>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</si>
  <si>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</si>
  <si>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</si>
  <si>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</si>
  <si>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</si>
  <si>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</si>
  <si>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</si>
  <si>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</si>
  <si>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</si>
  <si>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</si>
  <si>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</si>
  <si>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</si>
  <si>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</si>
  <si>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</si>
  <si>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</si>
  <si>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</si>
  <si>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</si>
  <si>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</si>
  <si>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</si>
  <si>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</si>
  <si>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</si>
  <si>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</si>
  <si>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</si>
  <si>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</si>
  <si>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</si>
  <si>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</si>
  <si>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</si>
  <si>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</si>
  <si>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</si>
  <si>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</si>
  <si>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</si>
  <si>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</si>
  <si>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</si>
  <si>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</si>
  <si>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</si>
  <si>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</si>
  <si>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</si>
  <si>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</si>
  <si>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</si>
  <si>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</si>
  <si>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</si>
  <si>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</si>
  <si>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</si>
  <si>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</si>
  <si>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</si>
  <si>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</si>
  <si>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</si>
  <si>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</si>
  <si>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</si>
  <si>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</si>
  <si>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</si>
  <si>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</si>
  <si>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</si>
  <si>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</si>
  <si>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</si>
  <si>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</si>
  <si>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</si>
  <si>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</si>
  <si>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</si>
  <si>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</si>
  <si>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</si>
  <si>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</si>
  <si>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</si>
  <si>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</si>
  <si>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</si>
  <si>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</si>
  <si>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</si>
  <si>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</si>
  <si>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</si>
  <si>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</si>
  <si>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</si>
  <si>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</si>
  <si>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</si>
  <si>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</si>
  <si>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</si>
  <si>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</si>
  <si>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</si>
  <si>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</si>
  <si>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</si>
  <si>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</si>
  <si>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</si>
  <si>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</si>
  <si>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</si>
  <si>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</si>
  <si>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</si>
  <si>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</si>
  <si>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</si>
  <si>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</si>
  <si>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</si>
  <si>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</si>
  <si>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</si>
  <si>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</si>
  <si>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</si>
  <si>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</si>
  <si>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</si>
  <si>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</si>
  <si>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</si>
  <si>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</si>
  <si>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</si>
  <si>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</si>
  <si>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</si>
  <si>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</si>
  <si>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</si>
  <si>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</si>
  <si>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</si>
  <si>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</si>
  <si>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</si>
  <si>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</si>
  <si>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</si>
  <si>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</si>
  <si>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</si>
  <si>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</si>
  <si>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</si>
  <si>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</si>
  <si>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</si>
  <si>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</si>
  <si>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</si>
  <si>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</si>
  <si>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</si>
  <si>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</si>
  <si>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</si>
  <si>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</si>
  <si>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</si>
  <si>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</si>
  <si>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</si>
  <si>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</si>
  <si>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</si>
  <si>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</si>
  <si>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</si>
  <si>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</si>
  <si>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</si>
  <si>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</si>
  <si>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</si>
  <si>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</si>
  <si>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</si>
  <si>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</si>
  <si>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</si>
  <si>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</si>
  <si>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</si>
  <si>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</si>
  <si>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</si>
  <si>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</si>
  <si>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</si>
  <si>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</si>
  <si>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</si>
  <si>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</si>
  <si>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</si>
  <si>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</si>
  <si>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</si>
  <si>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</si>
  <si>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</si>
  <si>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</si>
  <si>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</si>
  <si>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</si>
  <si>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</si>
  <si>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</si>
  <si>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</si>
  <si>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</si>
  <si>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</si>
  <si>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</si>
  <si>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</si>
  <si>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</si>
  <si>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</si>
  <si>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</si>
  <si>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</si>
  <si>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</si>
  <si>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</si>
  <si>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</si>
  <si>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</si>
  <si>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</si>
  <si>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</si>
  <si>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</si>
  <si>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</si>
  <si>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</si>
  <si>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</si>
  <si>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</si>
  <si>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</si>
  <si>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</si>
  <si>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</si>
  <si>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</si>
  <si>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</si>
  <si>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</si>
  <si>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</si>
  <si>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</si>
  <si>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</si>
  <si>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</si>
  <si>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</si>
  <si>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</si>
  <si>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</si>
  <si>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</si>
  <si>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</si>
  <si>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</si>
  <si>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</si>
  <si>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</si>
  <si>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</si>
  <si>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</si>
  <si>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</si>
  <si>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</si>
  <si>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</si>
  <si>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</si>
  <si>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</si>
  <si>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</si>
  <si>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</si>
  <si>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</si>
  <si>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</si>
  <si>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</si>
  <si>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</si>
  <si>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</si>
  <si>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</si>
  <si>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</si>
  <si>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</si>
  <si>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</si>
  <si>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</si>
  <si>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</si>
  <si>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</si>
  <si>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</si>
  <si>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</si>
  <si>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</si>
  <si>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</si>
  <si>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</si>
  <si>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</si>
  <si>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</si>
  <si>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</si>
  <si>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</si>
  <si>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</si>
  <si>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</si>
  <si>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</si>
  <si>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</si>
  <si>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</si>
  <si>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</si>
  <si>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</si>
  <si>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</si>
  <si>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</si>
  <si>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</si>
  <si>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</si>
  <si>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</si>
  <si>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</si>
  <si>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</si>
  <si>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</si>
  <si>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</si>
  <si>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</si>
  <si>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</si>
  <si>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</si>
  <si>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</si>
  <si>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</si>
  <si>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</si>
  <si>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</si>
  <si>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</si>
  <si>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</si>
  <si>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</si>
  <si>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</si>
  <si>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</si>
  <si>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</si>
  <si>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</si>
  <si>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</si>
  <si>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</si>
  <si>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</si>
  <si>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</si>
  <si>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</si>
  <si>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</si>
  <si>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</si>
  <si>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</si>
  <si>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</si>
  <si>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</si>
  <si>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</si>
  <si>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</si>
  <si>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</si>
  <si>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</si>
  <si>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</si>
  <si>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</si>
  <si>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</si>
  <si>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</si>
  <si>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</si>
  <si>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</si>
  <si>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</si>
  <si>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</si>
  <si>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</si>
  <si>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</si>
  <si>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</si>
  <si>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</si>
  <si>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</si>
  <si>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</si>
  <si>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</si>
  <si>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</si>
  <si>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</si>
  <si>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</si>
  <si>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</si>
  <si>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</si>
  <si>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</si>
  <si>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</si>
  <si>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</si>
  <si>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</si>
  <si>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</si>
  <si>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</si>
  <si>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</si>
  <si>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</si>
  <si>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</si>
  <si>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</si>
  <si>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</si>
  <si>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</si>
  <si>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</si>
  <si>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</si>
  <si>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</si>
  <si>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</si>
  <si>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</si>
  <si>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</si>
  <si>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</si>
  <si>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</si>
  <si>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</si>
  <si>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</si>
  <si>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</si>
  <si>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</si>
  <si>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</si>
  <si>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</si>
  <si>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</si>
  <si>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</si>
  <si>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</si>
  <si>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</si>
  <si>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</si>
  <si>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</si>
  <si>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</si>
  <si>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</si>
  <si>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</si>
  <si>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</si>
  <si>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</si>
  <si>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</si>
  <si>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</si>
  <si>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</si>
  <si>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</si>
  <si>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</si>
  <si>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</si>
  <si>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</si>
  <si>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</si>
  <si>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</si>
  <si>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</si>
  <si>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</si>
  <si>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</si>
  <si>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</si>
  <si>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</si>
  <si>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</si>
  <si>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</si>
  <si>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</si>
  <si>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</si>
  <si>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</si>
  <si>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</si>
  <si>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</si>
  <si>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</si>
  <si>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</si>
  <si>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</si>
  <si>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</si>
  <si>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</si>
  <si>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</si>
  <si>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</si>
  <si>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</si>
  <si>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</si>
  <si>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</si>
  <si>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</si>
  <si>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</si>
  <si>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</si>
  <si>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</si>
  <si>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</si>
  <si>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</si>
  <si>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</si>
  <si>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</si>
  <si>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</si>
  <si>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</si>
  <si>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</si>
  <si>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</si>
  <si>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</si>
  <si>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</si>
  <si>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</si>
  <si>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</si>
  <si>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</si>
  <si>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</si>
  <si>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</si>
  <si>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</si>
  <si>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</si>
  <si>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</si>
  <si>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</si>
  <si>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</si>
  <si>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</si>
  <si>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</si>
  <si>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</si>
  <si>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</si>
  <si>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</si>
  <si>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</si>
  <si>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</si>
  <si>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</si>
  <si>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</si>
  <si>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</si>
  <si>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</si>
  <si>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</si>
  <si>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</si>
  <si>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</si>
  <si>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</si>
  <si>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</si>
  <si>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</si>
  <si>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</si>
  <si>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</si>
  <si>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</si>
  <si>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</si>
  <si>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</si>
  <si>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</si>
  <si>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</si>
  <si>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</si>
  <si>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</si>
  <si>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</si>
  <si>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</si>
  <si>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</si>
  <si>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</si>
  <si>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</si>
  <si>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</si>
  <si>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</si>
  <si>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</si>
  <si>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</si>
  <si>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</si>
  <si>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</si>
  <si>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</si>
  <si>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</si>
  <si>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</si>
  <si>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</si>
  <si>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</si>
  <si>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</si>
  <si>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</si>
  <si>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</si>
  <si>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</si>
  <si>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</si>
  <si>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</si>
  <si>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</si>
  <si>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</si>
  <si>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</si>
  <si>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</si>
  <si>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</si>
  <si>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</si>
  <si>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</si>
  <si>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</si>
  <si>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</si>
  <si>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</si>
  <si>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</si>
  <si>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</si>
  <si>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</si>
  <si>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</si>
  <si>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</si>
  <si>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</si>
  <si>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</si>
  <si>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</si>
  <si>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</si>
  <si>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</si>
  <si>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</si>
  <si>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</si>
  <si>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</si>
  <si>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</si>
  <si>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</si>
  <si>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</si>
  <si>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</si>
  <si>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</si>
  <si>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</si>
  <si>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</si>
  <si>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</si>
  <si>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</si>
  <si>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</si>
  <si>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</si>
  <si>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</si>
  <si>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</si>
  <si>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</si>
  <si>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</si>
  <si>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</si>
  <si>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</si>
  <si>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</si>
  <si>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</si>
  <si>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</si>
  <si>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</si>
  <si>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</si>
  <si>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</si>
  <si>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</si>
  <si>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</si>
  <si>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</si>
  <si>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</si>
  <si>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</si>
  <si>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</si>
  <si>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</si>
  <si>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</si>
  <si>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</si>
  <si>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</si>
  <si>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</si>
  <si>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</si>
  <si>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</si>
  <si>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</si>
  <si>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</si>
  <si>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</si>
  <si>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</si>
  <si>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</si>
  <si>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</si>
  <si>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</si>
  <si>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</si>
  <si>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</si>
  <si>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</si>
  <si>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</si>
  <si>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</si>
  <si>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</si>
  <si>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</si>
  <si>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</si>
  <si>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</si>
  <si>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</si>
  <si>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</si>
  <si>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</si>
  <si>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</si>
  <si>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</si>
  <si>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</si>
  <si>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</si>
  <si>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</si>
  <si>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</si>
  <si>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</si>
  <si>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</si>
  <si>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</si>
  <si>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</si>
  <si>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</si>
  <si>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</si>
  <si>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</si>
  <si>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</si>
  <si>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</si>
  <si>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</si>
  <si>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</si>
  <si>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</si>
  <si>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</si>
  <si>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</si>
  <si>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</si>
  <si>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</si>
  <si>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</si>
  <si>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</si>
  <si>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</si>
  <si>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</si>
  <si>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</si>
  <si>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</si>
  <si>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</si>
  <si>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</si>
  <si>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</si>
  <si>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</si>
  <si>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</si>
  <si>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</si>
  <si>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</si>
  <si>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</si>
  <si>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</si>
  <si>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</si>
  <si>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</si>
  <si>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</si>
  <si>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</si>
  <si>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</si>
  <si>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</si>
  <si>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</si>
  <si>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</si>
  <si>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</si>
  <si>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</si>
  <si>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</si>
  <si>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</si>
  <si>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</si>
  <si>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</si>
  <si>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</si>
  <si>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</si>
  <si>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</si>
  <si>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</si>
  <si>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</si>
  <si>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</si>
  <si>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</si>
  <si>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</si>
  <si>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</si>
  <si>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</si>
  <si>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</si>
  <si>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</si>
  <si>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</si>
  <si>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</si>
  <si>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</si>
  <si>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</si>
  <si>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</si>
  <si>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</si>
  <si>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</si>
  <si>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</si>
  <si>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</si>
  <si>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</si>
  <si>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</si>
  <si>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</si>
  <si>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</si>
  <si>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</si>
  <si>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</si>
  <si>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</si>
  <si>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</si>
  <si>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</si>
  <si>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</si>
  <si>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</si>
  <si>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</si>
  <si>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</si>
  <si>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</si>
  <si>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</si>
  <si>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</si>
  <si>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</si>
  <si>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</si>
  <si>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</si>
  <si>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</si>
  <si>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</si>
  <si>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</si>
  <si>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</si>
  <si>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</si>
  <si>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</si>
  <si>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</si>
  <si>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</si>
  <si>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</si>
  <si>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</si>
  <si>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</si>
  <si>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</si>
  <si>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</si>
  <si>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</si>
  <si>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</si>
  <si>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</si>
  <si>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</si>
  <si>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</si>
  <si>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</si>
  <si>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</si>
  <si>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</si>
  <si>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</si>
  <si>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</si>
  <si>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</si>
  <si>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</si>
  <si>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</si>
  <si>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</si>
  <si>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</si>
  <si>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</si>
  <si>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</si>
  <si>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</si>
  <si>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</si>
  <si>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</si>
  <si>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</si>
  <si>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</si>
  <si>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</si>
  <si>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</si>
  <si>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</si>
  <si>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</si>
  <si>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</si>
  <si>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</si>
  <si>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</si>
  <si>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</si>
  <si>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</si>
  <si>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</si>
  <si>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</si>
  <si>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</si>
  <si>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</si>
  <si>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</si>
  <si>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</si>
  <si>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</si>
  <si>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</si>
  <si>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</si>
  <si>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</si>
  <si>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</si>
  <si>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</si>
  <si>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</si>
  <si>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</si>
  <si>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</si>
  <si>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</si>
  <si>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</si>
  <si>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</si>
  <si>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</si>
  <si>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</si>
  <si>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</si>
  <si>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</si>
  <si>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</si>
  <si>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</si>
  <si>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</si>
  <si>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</si>
  <si>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</si>
  <si>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</si>
  <si>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</si>
  <si>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</si>
  <si>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</si>
  <si>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</si>
  <si>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</si>
  <si>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</si>
  <si>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</si>
  <si>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</si>
  <si>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</si>
  <si>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</si>
  <si>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</si>
  <si>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</si>
  <si>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</si>
  <si>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</si>
  <si>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</si>
  <si>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</si>
  <si>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</si>
  <si>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</si>
  <si>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</si>
  <si>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</si>
  <si>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</si>
  <si>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</si>
  <si>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</si>
  <si>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</si>
  <si>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</si>
  <si>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</si>
  <si>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</si>
  <si>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</si>
  <si>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</si>
  <si>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</si>
  <si>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</si>
  <si>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</si>
  <si>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</si>
  <si>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</si>
  <si>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</si>
  <si>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</si>
  <si>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</si>
  <si>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</si>
  <si>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</si>
  <si>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</si>
  <si>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</si>
  <si>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</si>
  <si>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</si>
  <si>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</si>
  <si>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</si>
  <si>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</si>
  <si>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</si>
  <si>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</si>
  <si>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</si>
  <si>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</si>
  <si>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</si>
  <si>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</si>
  <si>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</si>
  <si>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</si>
  <si>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</si>
  <si>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</si>
  <si>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</si>
  <si>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</si>
  <si>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</si>
  <si>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</si>
  <si>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</si>
  <si>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</si>
  <si>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</si>
  <si>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</si>
  <si>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</si>
  <si>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</si>
  <si>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</si>
  <si>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</si>
  <si>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</si>
  <si>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</si>
  <si>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</si>
  <si>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</si>
  <si>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</si>
  <si>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</si>
  <si>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</si>
  <si>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</si>
  <si>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</si>
  <si>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</si>
  <si>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</si>
  <si>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</si>
  <si>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</si>
  <si>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</si>
  <si>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</si>
  <si>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</si>
  <si>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</si>
  <si>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</si>
  <si>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</si>
  <si>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</si>
  <si>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</si>
  <si>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</si>
  <si>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</si>
  <si>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</si>
  <si>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</si>
  <si>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</si>
  <si>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</si>
  <si>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</si>
  <si>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</si>
  <si>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</si>
  <si>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</si>
  <si>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</si>
  <si>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</si>
  <si>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</si>
  <si>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</si>
  <si>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</si>
  <si>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</si>
  <si>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</si>
  <si>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</si>
  <si>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</si>
  <si>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</si>
  <si>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</si>
  <si>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</si>
  <si>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</si>
  <si>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</si>
  <si>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</si>
  <si>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</si>
  <si>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</si>
  <si>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</si>
  <si>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</si>
  <si>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</si>
  <si>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</si>
  <si>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</si>
  <si>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</si>
  <si>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</si>
  <si>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</si>
  <si>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</si>
  <si>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</si>
  <si>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</si>
  <si>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</si>
  <si>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</si>
  <si>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</si>
  <si>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</si>
  <si>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</si>
  <si>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</si>
  <si>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</si>
  <si>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</si>
  <si>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</si>
  <si>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</si>
  <si>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</si>
  <si>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</si>
  <si>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</si>
  <si>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</si>
  <si>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</si>
  <si>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</si>
  <si>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</si>
  <si>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</si>
  <si>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</si>
  <si>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</si>
  <si>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</si>
  <si>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</si>
  <si>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</si>
  <si>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</si>
  <si>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</si>
  <si>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</si>
  <si>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</si>
  <si>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</si>
  <si>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</si>
  <si>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</si>
  <si>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</si>
  <si>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</si>
  <si>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</si>
  <si>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</si>
  <si>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</si>
  <si>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</si>
  <si>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</si>
  <si>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</si>
  <si>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</si>
  <si>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</si>
  <si>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</si>
  <si>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</si>
  <si>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</si>
  <si>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</si>
  <si>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</si>
  <si>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</si>
  <si>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</si>
  <si>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</si>
  <si>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</si>
  <si>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</si>
  <si>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</si>
  <si>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</si>
  <si>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</si>
  <si>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</si>
  <si>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</si>
  <si>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</si>
  <si>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</si>
  <si>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</si>
  <si>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</si>
  <si>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</si>
  <si>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</si>
  <si>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</si>
  <si>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</si>
  <si>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</si>
  <si>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</si>
  <si>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</si>
  <si>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</si>
  <si>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</si>
  <si>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</si>
  <si>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</si>
  <si>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</si>
  <si>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</si>
  <si>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</si>
  <si>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</si>
  <si>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</si>
  <si>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</si>
  <si>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</si>
  <si>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</si>
  <si>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</si>
  <si>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</si>
  <si>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</si>
  <si>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</si>
  <si>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</si>
  <si>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</si>
  <si>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</si>
  <si>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</si>
  <si>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</si>
  <si>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</si>
  <si>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</si>
  <si>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</si>
  <si>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</si>
  <si>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</si>
  <si>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</si>
  <si>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</si>
  <si>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</si>
  <si>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</si>
  <si>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</si>
  <si>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</si>
  <si>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</si>
  <si>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</si>
  <si>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</si>
  <si>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</si>
  <si>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</si>
  <si>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</si>
  <si>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</si>
  <si>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</si>
  <si>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</si>
  <si>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</si>
  <si>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</si>
  <si>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</si>
  <si>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</si>
  <si>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</si>
  <si>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</si>
  <si>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</si>
  <si>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</si>
  <si>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</si>
  <si>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</si>
  <si>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</si>
  <si>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</si>
  <si>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</si>
  <si>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</si>
  <si>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</si>
  <si>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</si>
  <si>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</si>
  <si>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</si>
  <si>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</si>
  <si>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</si>
  <si>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</si>
  <si>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</si>
  <si>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</si>
  <si>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</si>
  <si>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</si>
  <si>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</si>
  <si>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</si>
  <si>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</si>
  <si>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</si>
  <si>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</si>
  <si>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</si>
  <si>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</si>
  <si>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</si>
  <si>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</si>
  <si>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</si>
  <si>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</si>
  <si>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</si>
  <si>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</si>
  <si>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</si>
  <si>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</si>
  <si>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</si>
  <si>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</si>
  <si>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</si>
  <si>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</si>
  <si>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</si>
  <si>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</si>
  <si>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</si>
  <si>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</si>
  <si>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</si>
  <si>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</si>
  <si>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</si>
  <si>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</si>
  <si>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</si>
  <si>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</si>
  <si>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</si>
  <si>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</si>
  <si>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</si>
  <si>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</si>
  <si>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</si>
  <si>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</si>
  <si>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</si>
  <si>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</si>
  <si>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</si>
  <si>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</si>
  <si>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</si>
  <si>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</si>
  <si>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</si>
  <si>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</si>
  <si>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</si>
  <si>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</si>
  <si>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</si>
  <si>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</si>
  <si>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</si>
  <si>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</si>
  <si>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</si>
  <si>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</si>
  <si>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</si>
  <si>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</si>
  <si>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</si>
  <si>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</si>
  <si>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</si>
  <si>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</si>
  <si>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</si>
  <si>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</si>
  <si>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</si>
  <si>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</si>
  <si>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</si>
  <si>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</si>
  <si>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</si>
  <si>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</si>
  <si>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</si>
  <si>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</si>
  <si>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</si>
  <si>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</si>
  <si>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</si>
  <si>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</si>
  <si>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</si>
  <si>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</si>
  <si>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</si>
  <si>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</si>
  <si>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</si>
  <si>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</si>
  <si>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</si>
  <si>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</si>
  <si>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</si>
  <si>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</si>
  <si>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</si>
  <si>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</si>
  <si>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</si>
  <si>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</si>
  <si>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</si>
  <si>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</si>
  <si>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</si>
  <si>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</si>
  <si>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</si>
  <si>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</si>
  <si>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</si>
  <si>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</si>
  <si>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</si>
  <si>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</si>
  <si>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</si>
  <si>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</si>
  <si>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</si>
  <si>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</si>
  <si>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</si>
  <si>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</si>
  <si>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</si>
  <si>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</si>
  <si>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</si>
  <si>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</si>
  <si>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</si>
  <si>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</si>
  <si>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</si>
  <si>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</si>
  <si>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</si>
  <si>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</si>
  <si>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</si>
  <si>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</si>
  <si>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</si>
  <si>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</si>
  <si>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</si>
  <si>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</si>
  <si>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</si>
  <si>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</si>
  <si>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</si>
  <si>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</si>
  <si>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</si>
  <si>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</si>
  <si>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</si>
  <si>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</si>
  <si>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</si>
  <si>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</si>
  <si>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</si>
  <si>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</si>
  <si>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</si>
  <si>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</si>
  <si>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</si>
  <si>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</si>
  <si>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</si>
  <si>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</si>
  <si>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</si>
  <si>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</si>
  <si>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</si>
  <si>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</si>
  <si>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</si>
  <si>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</si>
  <si>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</si>
  <si>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</si>
  <si>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</si>
  <si>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</si>
  <si>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</si>
  <si>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</si>
  <si>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</si>
  <si>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</si>
  <si>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</si>
  <si>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</si>
  <si>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</si>
  <si>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</si>
  <si>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</si>
  <si>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</si>
  <si>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</si>
  <si>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</si>
  <si>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</si>
  <si>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</si>
  <si>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</si>
  <si>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</si>
  <si>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</si>
  <si>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</si>
  <si>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</si>
  <si>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</si>
  <si>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</si>
  <si>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</si>
  <si>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</si>
  <si>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</si>
  <si>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</si>
  <si>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</si>
  <si>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</si>
  <si>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</si>
  <si>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</si>
  <si>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</si>
  <si>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</si>
  <si>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</si>
  <si>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</si>
  <si>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</si>
  <si>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</si>
  <si>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</si>
  <si>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</si>
  <si>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</si>
  <si>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</si>
  <si>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</si>
  <si>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</si>
  <si>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</si>
  <si>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</si>
  <si>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</si>
  <si>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</si>
  <si>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</si>
  <si>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</si>
  <si>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</si>
  <si>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</si>
  <si>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</si>
  <si>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</si>
  <si>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</si>
  <si>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</si>
  <si>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</si>
  <si>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</si>
  <si>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</si>
  <si>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</si>
  <si>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</si>
  <si>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</si>
  <si>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</si>
  <si>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</si>
  <si>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</si>
  <si>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</si>
  <si>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</si>
  <si>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</si>
  <si>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</si>
  <si>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</si>
  <si>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</si>
  <si>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</si>
  <si>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</si>
  <si>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</si>
  <si>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</si>
  <si>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</si>
  <si>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</si>
  <si>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</si>
  <si>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</si>
  <si>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</si>
  <si>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</si>
  <si>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</si>
  <si>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</si>
  <si>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</si>
  <si>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</si>
  <si>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</si>
  <si>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</si>
  <si>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</si>
  <si>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</si>
  <si>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</si>
  <si>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</si>
  <si>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</si>
  <si>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</si>
  <si>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</si>
  <si>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</si>
  <si>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</si>
  <si>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</si>
  <si>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</si>
  <si>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</si>
  <si>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</si>
  <si>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</si>
  <si>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</si>
  <si>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</si>
  <si>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</si>
  <si>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</si>
  <si>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</si>
  <si>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</si>
  <si>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</si>
  <si>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</si>
  <si>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</si>
  <si>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</si>
  <si>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</si>
  <si>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</si>
  <si>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</si>
  <si>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</si>
  <si>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</si>
  <si>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</si>
  <si>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</si>
  <si>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</si>
  <si>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</si>
  <si>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</si>
  <si>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</si>
  <si>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</si>
  <si>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</si>
  <si>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</si>
  <si>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</si>
  <si>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</si>
  <si>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</si>
  <si>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</si>
  <si>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</si>
  <si>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</si>
  <si>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</si>
  <si>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</si>
  <si>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</si>
  <si>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</si>
  <si>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</si>
  <si>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</si>
  <si>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</si>
  <si>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</si>
  <si>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</si>
  <si>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</si>
  <si>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</si>
  <si>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</si>
  <si>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</si>
  <si>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</si>
  <si>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</si>
  <si>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</si>
  <si>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</si>
  <si>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</si>
  <si>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</si>
  <si>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</si>
  <si>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</si>
  <si>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</si>
  <si>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</si>
  <si>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</si>
  <si>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</si>
  <si>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</si>
  <si>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</si>
  <si>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</si>
  <si>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</si>
  <si>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</si>
  <si>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</si>
  <si>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</si>
  <si>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</si>
  <si>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</si>
  <si>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</si>
  <si>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</si>
  <si>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</si>
  <si>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</si>
  <si>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</si>
  <si>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</si>
  <si>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</si>
  <si>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</si>
  <si>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</si>
  <si>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</si>
  <si>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</si>
  <si>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</si>
  <si>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</si>
  <si>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</si>
  <si>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</si>
  <si>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</si>
  <si>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</si>
  <si>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</si>
  <si>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</si>
  <si>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</si>
  <si>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</si>
  <si>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</si>
  <si>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</si>
  <si>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</si>
  <si>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</si>
  <si>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</si>
  <si>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</si>
  <si>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</si>
  <si>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</si>
  <si>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</si>
  <si>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</si>
  <si>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</si>
  <si>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</si>
  <si>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</si>
  <si>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</si>
  <si>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</si>
  <si>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</si>
  <si>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</si>
  <si>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</si>
  <si>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</si>
  <si>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</si>
  <si>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</si>
  <si>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</si>
  <si>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</si>
  <si>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</si>
  <si>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</si>
  <si>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</si>
  <si>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</si>
  <si>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</si>
  <si>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</si>
  <si>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</si>
  <si>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</si>
  <si>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</si>
  <si>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</si>
  <si>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</si>
  <si>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</si>
  <si>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</si>
  <si>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</si>
  <si>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</si>
  <si>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</si>
  <si>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</si>
  <si>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</si>
  <si>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</si>
  <si>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</si>
  <si>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</si>
  <si>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</si>
  <si>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</si>
  <si>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</si>
  <si>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</si>
  <si>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</si>
  <si>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</si>
  <si>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</si>
  <si>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</si>
  <si>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</si>
  <si>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</si>
  <si>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</si>
  <si>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</si>
  <si>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</si>
  <si>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</si>
  <si>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</si>
  <si>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</si>
  <si>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</si>
  <si>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</si>
  <si>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</si>
  <si>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</si>
  <si>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</si>
  <si>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</si>
  <si>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</si>
  <si>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</si>
  <si>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</si>
  <si>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</si>
  <si>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</si>
  <si>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</si>
  <si>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</si>
  <si>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</si>
  <si>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</si>
  <si>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</si>
  <si>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</si>
  <si>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</si>
  <si>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</si>
  <si>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</si>
  <si>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</si>
  <si>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</si>
  <si>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</si>
  <si>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</si>
  <si>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</si>
  <si>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</si>
  <si>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</si>
  <si>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</si>
  <si>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</si>
  <si>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</si>
  <si>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</si>
  <si>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</si>
  <si>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</si>
  <si>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</si>
  <si>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</si>
  <si>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</si>
  <si>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</si>
  <si>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</si>
  <si>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</si>
  <si>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</si>
  <si>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</si>
  <si>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</si>
  <si>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</si>
  <si>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</si>
  <si>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</si>
  <si>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</si>
  <si>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</si>
  <si>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</si>
  <si>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</si>
  <si>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</si>
  <si>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</si>
  <si>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</si>
  <si>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</si>
  <si>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</si>
  <si>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</si>
  <si>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</si>
  <si>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</si>
  <si>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</si>
  <si>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</si>
  <si>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</si>
  <si>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</si>
  <si>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</si>
  <si>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</si>
  <si>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</si>
  <si>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</si>
  <si>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</si>
  <si>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</si>
  <si>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</si>
  <si>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</si>
  <si>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</si>
  <si>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</si>
  <si>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</si>
  <si>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</si>
  <si>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</si>
  <si>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</si>
  <si>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</si>
  <si>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</si>
  <si>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</si>
  <si>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</si>
  <si>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</si>
  <si>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</si>
  <si>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</si>
  <si>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</si>
  <si>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</si>
  <si>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</si>
  <si>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</si>
  <si>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</si>
  <si>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</si>
  <si>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</si>
  <si>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</si>
  <si>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</si>
  <si>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</si>
  <si>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</si>
  <si>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</si>
  <si>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</si>
  <si>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</si>
  <si>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</si>
  <si>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</si>
  <si>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</si>
  <si>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</si>
  <si>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</si>
  <si>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</si>
  <si>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</si>
  <si>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</si>
  <si>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</si>
  <si>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</si>
  <si>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</si>
  <si>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</si>
  <si>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</si>
  <si>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</si>
  <si>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</si>
  <si>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</si>
  <si>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</si>
  <si>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</si>
  <si>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</si>
  <si>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</si>
  <si>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</si>
  <si>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</si>
  <si>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</si>
  <si>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</si>
  <si>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</si>
  <si>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</si>
  <si>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</si>
  <si>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</si>
  <si>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</si>
  <si>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</si>
  <si>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</si>
  <si>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</si>
  <si>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</si>
  <si>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</si>
  <si>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</si>
  <si>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</si>
  <si>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</si>
  <si>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</si>
  <si>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</si>
  <si>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</si>
  <si>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</si>
  <si>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</si>
  <si>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</si>
  <si>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</si>
  <si>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</si>
  <si>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</si>
  <si>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</si>
  <si>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</si>
  <si>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</si>
  <si>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</si>
  <si>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</si>
  <si>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</si>
  <si>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</si>
  <si>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</si>
  <si>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</si>
  <si>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</si>
  <si>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</si>
  <si>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</si>
  <si>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</si>
  <si>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</si>
  <si>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</si>
  <si>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</si>
  <si>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</si>
  <si>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</si>
  <si>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</si>
  <si>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</si>
  <si>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</si>
  <si>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</si>
  <si>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</si>
  <si>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</si>
  <si>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</si>
  <si>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</si>
  <si>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</si>
  <si>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</si>
  <si>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</si>
  <si>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</si>
  <si>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</si>
  <si>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</si>
  <si>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</si>
  <si>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</si>
  <si>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</si>
  <si>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</si>
  <si>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</si>
  <si>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</si>
  <si>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</si>
  <si>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</si>
  <si>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</si>
  <si>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</si>
  <si>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</si>
  <si>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</si>
  <si>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</si>
  <si>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</si>
  <si>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</si>
  <si>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</si>
  <si>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</si>
  <si>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</si>
  <si>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</si>
  <si>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</si>
  <si>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</si>
  <si>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</si>
  <si>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</si>
  <si>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</si>
  <si>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</si>
  <si>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</si>
  <si>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</si>
  <si>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</si>
  <si>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</si>
  <si>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</si>
  <si>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</si>
  <si>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</si>
  <si>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</si>
  <si>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</si>
  <si>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</si>
  <si>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</si>
  <si>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</si>
  <si>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</si>
  <si>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</si>
  <si>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</si>
  <si>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</si>
  <si>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</si>
  <si>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</si>
  <si>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</si>
  <si>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</si>
  <si>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</si>
  <si>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</si>
  <si>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</si>
  <si>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</si>
  <si>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</si>
  <si>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</si>
  <si>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</si>
  <si>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</si>
  <si>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</si>
  <si>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</si>
  <si>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</si>
  <si>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</si>
  <si>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</si>
  <si>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</si>
  <si>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</si>
  <si>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</si>
  <si>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</si>
  <si>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</si>
  <si>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</si>
  <si>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</si>
  <si>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</si>
  <si>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</si>
  <si>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</si>
  <si>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</si>
  <si>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</si>
  <si>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</si>
  <si>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</si>
  <si>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</si>
  <si>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</si>
  <si>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</si>
  <si>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</si>
  <si>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</si>
  <si>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</si>
  <si>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</si>
  <si>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</si>
  <si>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</si>
  <si>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</si>
  <si>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</si>
  <si>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</si>
  <si>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</si>
  <si>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</si>
  <si>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</si>
  <si>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</si>
  <si>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</si>
  <si>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</si>
  <si>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</si>
  <si>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</si>
  <si>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</si>
  <si>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</si>
  <si>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</si>
  <si>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</si>
  <si>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</si>
  <si>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</si>
  <si>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</si>
  <si>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</si>
  <si>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</si>
  <si>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</si>
  <si>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</si>
  <si>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</si>
  <si>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</si>
  <si>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</si>
  <si>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</si>
  <si>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</si>
  <si>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</si>
  <si>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</si>
  <si>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</si>
  <si>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</si>
  <si>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</si>
  <si>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</si>
  <si>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</si>
  <si>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</si>
  <si>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</si>
  <si>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</si>
  <si>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</si>
  <si>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</si>
  <si>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</si>
  <si>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</si>
  <si>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</si>
  <si>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</si>
  <si>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</si>
  <si>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</si>
  <si>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</si>
  <si>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</si>
  <si>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</si>
  <si>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</si>
  <si>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</si>
  <si>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</si>
  <si>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</si>
  <si>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</si>
  <si>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</si>
  <si>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</si>
  <si>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</si>
  <si>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</si>
  <si>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</si>
  <si>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</si>
  <si>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</si>
  <si>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</si>
  <si>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</si>
  <si>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</si>
  <si>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</si>
  <si>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</si>
  <si>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</si>
  <si>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</si>
  <si>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</si>
  <si>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</si>
  <si>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</si>
  <si>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</si>
  <si>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</si>
  <si>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</si>
  <si>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</si>
  <si>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</si>
  <si>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</si>
  <si>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</si>
  <si>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</si>
  <si>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</si>
  <si>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</si>
  <si>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</si>
  <si>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</si>
  <si>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</si>
  <si>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</si>
  <si>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</si>
  <si>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</si>
  <si>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</si>
  <si>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</si>
  <si>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</si>
  <si>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</si>
  <si>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</si>
  <si>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</si>
  <si>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</si>
  <si>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</si>
  <si>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</si>
  <si>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</si>
  <si>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</si>
  <si>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</si>
  <si>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</si>
  <si>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</si>
  <si>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</si>
  <si>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</si>
  <si>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</si>
  <si>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</si>
  <si>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</si>
  <si>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</si>
  <si>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</si>
  <si>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</si>
  <si>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</si>
  <si>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</si>
  <si>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</si>
  <si>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</si>
  <si>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</si>
  <si>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</si>
  <si>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</si>
  <si>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</si>
  <si>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</si>
  <si>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</si>
  <si>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</si>
  <si>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</si>
  <si>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</si>
  <si>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</si>
  <si>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</si>
  <si>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</si>
  <si>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</si>
  <si>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</si>
  <si>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</si>
  <si>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</si>
  <si>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</si>
  <si>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</si>
  <si>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</si>
  <si>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</si>
  <si>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</si>
  <si>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</si>
  <si>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</si>
  <si>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</si>
  <si>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</si>
  <si>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</si>
  <si>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</si>
  <si>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</si>
  <si>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</si>
  <si>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</si>
  <si>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</si>
  <si>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</si>
  <si>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</si>
  <si>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</si>
  <si>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</si>
  <si>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</si>
  <si>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</si>
  <si>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</si>
  <si>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</si>
  <si>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</si>
  <si>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</si>
  <si>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</si>
  <si>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</si>
  <si>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</si>
  <si>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</si>
  <si>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</si>
  <si>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</si>
  <si>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</si>
  <si>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</si>
  <si>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</si>
  <si>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</si>
  <si>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</si>
  <si>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</si>
  <si>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</si>
  <si>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</si>
  <si>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</si>
  <si>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</si>
  <si>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</si>
  <si>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</si>
  <si>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</si>
  <si>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</si>
  <si>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</si>
  <si>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</si>
  <si>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</si>
  <si>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</si>
  <si>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</si>
  <si>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</si>
  <si>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</si>
  <si>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</si>
  <si>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</si>
  <si>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</si>
  <si>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</si>
  <si>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</si>
  <si>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</si>
  <si>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</si>
  <si>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</si>
  <si>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</si>
  <si>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</si>
  <si>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</si>
  <si>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</si>
  <si>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</si>
  <si>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</si>
  <si>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</si>
  <si>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</si>
  <si>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</si>
  <si>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</si>
  <si>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</si>
  <si>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</si>
  <si>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</si>
  <si>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</si>
  <si>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</si>
  <si>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</si>
  <si>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</si>
  <si>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</si>
  <si>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</si>
  <si>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</si>
  <si>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</si>
  <si>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</si>
  <si>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</si>
  <si>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</si>
  <si>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</si>
  <si>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</si>
  <si>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</si>
  <si>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</si>
  <si>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</si>
  <si>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</si>
  <si>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</si>
  <si>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</si>
  <si>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</si>
  <si>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</si>
  <si>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</si>
  <si>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</si>
  <si>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</si>
  <si>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</si>
  <si>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</si>
  <si>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</si>
  <si>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</si>
  <si>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</si>
  <si>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</si>
  <si>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</si>
  <si>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</si>
  <si>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</si>
  <si>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</si>
  <si>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</si>
  <si>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</si>
  <si>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</si>
  <si>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</si>
  <si>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</si>
  <si>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</si>
  <si>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</si>
  <si>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</si>
  <si>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</si>
  <si>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</si>
  <si>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</si>
  <si>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</si>
  <si>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</si>
  <si>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</si>
  <si>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</si>
  <si>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</si>
  <si>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</si>
  <si>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</si>
  <si>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</si>
  <si>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</si>
  <si>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</si>
  <si>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</si>
  <si>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</si>
  <si>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</si>
  <si>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</si>
  <si>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</si>
  <si>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</si>
  <si>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</si>
  <si>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</si>
  <si>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</si>
  <si>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</si>
  <si>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</si>
  <si>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</si>
  <si>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</si>
  <si>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</si>
  <si>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</si>
  <si>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</si>
  <si>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</si>
  <si>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</si>
  <si>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</si>
  <si>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</si>
  <si>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</si>
  <si>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</si>
  <si>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</si>
  <si>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</si>
  <si>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</si>
  <si>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</si>
  <si>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</si>
  <si>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</si>
  <si>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</si>
  <si>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</si>
  <si>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</si>
  <si>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</si>
  <si>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</si>
  <si>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</si>
  <si>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</si>
  <si>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</si>
  <si>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</si>
  <si>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</si>
  <si>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</si>
  <si>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</si>
  <si>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</si>
  <si>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</si>
  <si>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</si>
  <si>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</si>
  <si>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</si>
  <si>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</si>
  <si>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</si>
  <si>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</si>
  <si>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</si>
  <si>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</si>
  <si>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</si>
  <si>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</si>
  <si>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</si>
  <si>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</si>
  <si>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</si>
  <si>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</si>
  <si>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</si>
  <si>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</si>
  <si>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</si>
  <si>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</si>
  <si>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</si>
  <si>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</si>
  <si>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</si>
  <si>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</si>
  <si>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</si>
  <si>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</si>
  <si>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</si>
  <si>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</si>
  <si>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</si>
  <si>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</si>
  <si>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</si>
  <si>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</si>
  <si>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</si>
  <si>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</si>
  <si>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</si>
  <si>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</si>
  <si>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</si>
  <si>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</si>
  <si>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</si>
  <si>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</si>
  <si>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</si>
  <si>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</si>
  <si>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</si>
  <si>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</si>
  <si>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</si>
  <si>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</si>
  <si>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</si>
  <si>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</si>
  <si>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</si>
  <si>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</si>
  <si>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</si>
  <si>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</si>
  <si>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</si>
  <si>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</si>
  <si>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</si>
  <si>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</si>
  <si>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</si>
  <si>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</si>
  <si>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</si>
  <si>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</si>
  <si>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</si>
  <si>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</si>
  <si>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</si>
  <si>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</si>
  <si>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</si>
  <si>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</si>
  <si>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</si>
  <si>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</si>
  <si>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</si>
  <si>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</si>
  <si>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</si>
  <si>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</si>
  <si>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</si>
  <si>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</si>
  <si>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</si>
  <si>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</si>
  <si>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</si>
  <si>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</si>
  <si>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</si>
  <si>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</si>
  <si>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</si>
  <si>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</si>
  <si>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</si>
  <si>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</si>
  <si>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</si>
  <si>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</si>
  <si>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</si>
  <si>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</si>
  <si>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</si>
  <si>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</si>
  <si>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</si>
  <si>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</si>
  <si>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</si>
  <si>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</si>
  <si>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</si>
  <si>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</si>
  <si>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</si>
  <si>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</si>
  <si>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</si>
  <si>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</si>
  <si>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</si>
  <si>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</si>
  <si>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</si>
  <si>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</si>
  <si>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</si>
  <si>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</si>
  <si>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</si>
  <si>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</si>
  <si>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</si>
  <si>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</si>
  <si>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</si>
  <si>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</si>
  <si>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</si>
  <si>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</si>
  <si>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</si>
  <si>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</si>
  <si>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</si>
  <si>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</si>
  <si>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</si>
  <si>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</si>
  <si>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</si>
  <si>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</si>
  <si>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</si>
  <si>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</si>
  <si>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</si>
  <si>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</si>
  <si>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</si>
  <si>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</si>
  <si>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</si>
  <si>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</si>
  <si>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</si>
  <si>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</si>
  <si>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</si>
  <si>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</si>
  <si>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</si>
  <si>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</si>
  <si>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</si>
  <si>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</si>
  <si>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</si>
  <si>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</si>
  <si>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</si>
  <si>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</si>
  <si>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</si>
  <si>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</si>
  <si>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50000 or More </t>
  </si>
  <si>
    <t>Percentage Canceled</t>
  </si>
  <si>
    <t>Outcome</t>
  </si>
  <si>
    <t>The median of the backers</t>
  </si>
  <si>
    <t>The standard deviation of the number of backers</t>
  </si>
  <si>
    <t>The mean of the backers</t>
  </si>
  <si>
    <t>The minimum number of backers</t>
  </si>
  <si>
    <t xml:space="preserve">The maximum number of backers </t>
  </si>
  <si>
    <t xml:space="preserve">The variance of the number of backers </t>
  </si>
  <si>
    <r>
      <t xml:space="preserve">Use your data to determine whether the mean or the median better summarizes the data. </t>
    </r>
    <r>
      <rPr>
        <sz val="12"/>
        <color rgb="FF2B2B2B"/>
        <rFont val="Calibri"/>
        <family val="2"/>
        <scheme val="minor"/>
      </rPr>
      <t>The mean better summarizes the data.</t>
    </r>
  </si>
  <si>
    <r>
      <t xml:space="preserve">Use your data to determine if there is more variability with successful or unsuccessful campaigns. Does this make sense? Why or why not?
</t>
    </r>
    <r>
      <rPr>
        <sz val="12"/>
        <color rgb="FF2B2B2B"/>
        <rFont val="Calibri"/>
        <family val="2"/>
        <scheme val="minor"/>
      </rPr>
      <t xml:space="preserve">There is variability with with both sets of data; with both successful and unsuccessful campaigns. There is no set consistency in the successful and unsuccessful campaigns.  However, there is a correlation in that the higher the mean of successful campaigns, the higher the mean of unsuccessful campaigns.  This is also true for the median; the higher the median for successful campaigns, the higher the median for unsuccessful campaigns.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</si>
</sst>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-[$$-1009]* #,##0.00_-;\-[$$-1009]* #,##0.00_-;_-[$$-1009]* &quot;-&quot;??_-;_-@_-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2B2B2B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NumberFormat="1" applyFont="1" applyAlignment="1">
      <alignment horizontal="center"/>
    </xf>
    <xf numFmtId="167" fontId="18" fillId="0" borderId="0" xfId="42" applyNumberFormat="1" applyFont="1"/>
    <xf numFmtId="0" fontId="19" fillId="0" borderId="0" xfId="0" applyFont="1"/>
    <xf numFmtId="9" fontId="19" fillId="0" borderId="0" xfId="43" applyFont="1"/>
    <xf numFmtId="0" fontId="20" fillId="0" borderId="0" xfId="42" applyNumberFormat="1" applyFont="1"/>
    <xf numFmtId="9" fontId="0" fillId="0" borderId="0" xfId="43" applyFont="1"/>
    <xf numFmtId="0" fontId="16" fillId="0" borderId="0" xfId="0" applyFont="1"/>
    <xf numFmtId="0" fontId="16" fillId="0" borderId="0" xfId="0" applyFont="1" applyFill="1" applyAlignment="1">
      <alignment horizontal="center"/>
    </xf>
    <xf numFmtId="0" fontId="0" fillId="0" borderId="0" xfId="0" applyFont="1"/>
    <xf numFmtId="0" fontId="21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16" fillId="0" borderId="15" xfId="0" applyFont="1" applyBorder="1"/>
    <xf numFmtId="0" fontId="16" fillId="0" borderId="10" xfId="0" applyFont="1" applyBorder="1"/>
    <xf numFmtId="0" fontId="0" fillId="0" borderId="10" xfId="0" applyFont="1" applyBorder="1"/>
    <xf numFmtId="0" fontId="16" fillId="0" borderId="13" xfId="0" applyFont="1" applyBorder="1"/>
    <xf numFmtId="1" fontId="0" fillId="0" borderId="13" xfId="0" applyNumberFormat="1" applyFont="1" applyBorder="1"/>
    <xf numFmtId="1" fontId="0" fillId="0" borderId="11" xfId="0" applyNumberFormat="1" applyFont="1" applyBorder="1"/>
    <xf numFmtId="0" fontId="16" fillId="0" borderId="14" xfId="0" applyFont="1" applyBorder="1"/>
    <xf numFmtId="1" fontId="0" fillId="0" borderId="14" xfId="0" applyNumberFormat="1" applyFont="1" applyBorder="1"/>
    <xf numFmtId="1" fontId="0" fillId="0" borderId="12" xfId="0" applyNumberFormat="1" applyFont="1" applyBorder="1"/>
    <xf numFmtId="1" fontId="0" fillId="0" borderId="0" xfId="0" applyNumberFormat="1" applyFont="1"/>
    <xf numFmtId="1" fontId="0" fillId="0" borderId="0" xfId="0" applyNumberFormat="1" applyFon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8AD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8AD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8AD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8AD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8AD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8AD8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[Crowdfunding.xlsx]Parent-Category Pivot &amp; Chart!PivotTable1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386164422414606E-2"/>
          <c:y val="0.11812080536912752"/>
          <c:w val="0.76135362155817476"/>
          <c:h val="0.819601965861649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'Parent-Category Pivot &amp;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'Parent-Category Pivot 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 Pivot &amp;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3-694E-BC05-2028D00F6427}"/>
            </c:ext>
          </c:extLst>
        </c:ser>
        <c:ser>
          <c:idx val="1"/>
          <c:order val="1"/>
          <c:tx>
            <c:strRef>
              <c:f>'Parent-Category Pivot &amp;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'Parent-Category Pivot 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 Pivot &amp;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3-694E-BC05-2028D00F6427}"/>
            </c:ext>
          </c:extLst>
        </c:ser>
        <c:ser>
          <c:idx val="2"/>
          <c:order val="2"/>
          <c:tx>
            <c:strRef>
              <c:f>'Parent-Category Pivot &amp;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'Parent-Category Pivot 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 Pivot &amp;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3-694E-BC05-2028D00F6427}"/>
            </c:ext>
          </c:extLst>
        </c:ser>
        <c:ser>
          <c:idx val="3"/>
          <c:order val="3"/>
          <c:tx>
            <c:strRef>
              <c:f>'Parent-Category Pivot &amp;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'Parent-Category Pivot &amp;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 Pivot &amp;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53-694E-BC05-2028D00F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138864"/>
        <c:axId val="637124736"/>
      </c:barChart>
      <c:catAx>
        <c:axId val="6371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4736"/>
        <c:crosses val="autoZero"/>
        <c:auto val="1"/>
        <c:lblAlgn val="ctr"/>
        <c:lblOffset val="100"/>
        <c:noMultiLvlLbl val="0"/>
      </c:catAx>
      <c:valAx>
        <c:axId val="6371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[Crowdfunding.xlsx]Country Pivot &amp;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249472418253193E-2"/>
          <c:y val="0.12450331125827814"/>
          <c:w val="0.82732589802355394"/>
          <c:h val="0.65769286124002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'Country Pivot &amp;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Pivot &amp;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3-C748-A5BF-88CAB0B4A823}"/>
            </c:ext>
          </c:extLst>
        </c:ser>
        <c:ser>
          <c:idx val="1"/>
          <c:order val="1"/>
          <c:tx>
            <c:strRef>
              <c:f>'Country Pivot &amp;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Pivot &amp;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3-C748-A5BF-88CAB0B4A823}"/>
            </c:ext>
          </c:extLst>
        </c:ser>
        <c:ser>
          <c:idx val="2"/>
          <c:order val="2"/>
          <c:tx>
            <c:strRef>
              <c:f>'Country Pivot &amp;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Pivot &amp;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3-C748-A5BF-88CAB0B4A823}"/>
            </c:ext>
          </c:extLst>
        </c:ser>
        <c:ser>
          <c:idx val="3"/>
          <c:order val="3"/>
          <c:tx>
            <c:strRef>
              <c:f>'Country Pivot &amp;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'Country Pivot &amp;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3-C748-A5BF-88CAB0B4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320704"/>
        <c:axId val="905327120"/>
      </c:barChart>
      <c:catAx>
        <c:axId val="9053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7120"/>
        <c:crosses val="autoZero"/>
        <c:auto val="1"/>
        <c:lblAlgn val="ctr"/>
        <c:lblOffset val="100"/>
        <c:noMultiLvlLbl val="0"/>
      </c:catAx>
      <c:valAx>
        <c:axId val="9053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[Crowdfunding.xlsx]Sub-Category Pivot &amp;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212194629517464E-2"/>
          <c:y val="0.15719467956469166"/>
          <c:w val="0.78489602261255809"/>
          <c:h val="0.672984413828561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Pivot &amp;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&amp;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6-4242-86EE-17F7B6EF6C31}"/>
            </c:ext>
          </c:extLst>
        </c:ser>
        <c:ser>
          <c:idx val="1"/>
          <c:order val="1"/>
          <c:tx>
            <c:strRef>
              <c:f>'Sub-Category Pivot &amp;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&amp;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6-4242-86EE-17F7B6EF6C31}"/>
            </c:ext>
          </c:extLst>
        </c:ser>
        <c:ser>
          <c:idx val="2"/>
          <c:order val="2"/>
          <c:tx>
            <c:strRef>
              <c:f>'Sub-Category Pivot &amp;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&amp;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6-4242-86EE-17F7B6EF6C31}"/>
            </c:ext>
          </c:extLst>
        </c:ser>
        <c:ser>
          <c:idx val="3"/>
          <c:order val="3"/>
          <c:tx>
            <c:strRef>
              <c:f>'Sub-Category Pivot &amp;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&amp;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66-4242-86EE-17F7B6EF6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305216"/>
        <c:axId val="304307488"/>
      </c:barChart>
      <c:catAx>
        <c:axId val="304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7488"/>
        <c:crosses val="autoZero"/>
        <c:auto val="1"/>
        <c:lblAlgn val="ctr"/>
        <c:lblOffset val="100"/>
        <c:noMultiLvlLbl val="0"/>
      </c:catAx>
      <c:valAx>
        <c:axId val="3043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0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[Crowdfunding.xlsx]Date Created Pivot &amp; Chart!PivotTable12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614670715180204E-2"/>
          <c:y val="0.11702127659574468"/>
          <c:w val="0.7202847683255279"/>
          <c:h val="0.80071536270732113"/>
        </c:manualLayout>
      </c:layout>
      <c:lineChart>
        <c:grouping val="standard"/>
        <c:varyColors val="0"/>
        <c:ser>
          <c:idx val="0"/>
          <c:order val="0"/>
          <c:tx>
            <c:strRef>
              <c:f>'Date Created Pivot &amp;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 &amp;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&amp;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0-B647-888C-B6D08CFA44BC}"/>
            </c:ext>
          </c:extLst>
        </c:ser>
        <c:ser>
          <c:idx val="1"/>
          <c:order val="1"/>
          <c:tx>
            <c:strRef>
              <c:f>'Date Created Pivot &amp;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 &amp;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&amp;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C0-B647-888C-B6D08CFA44BC}"/>
            </c:ext>
          </c:extLst>
        </c:ser>
        <c:ser>
          <c:idx val="2"/>
          <c:order val="2"/>
          <c:tx>
            <c:strRef>
              <c:f>'Date Created Pivot &amp;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 &amp;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&amp;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C0-B647-888C-B6D08CFA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6112"/>
        <c:axId val="194926320"/>
      </c:lineChart>
      <c:catAx>
        <c:axId val="1948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6320"/>
        <c:crosses val="autoZero"/>
        <c:auto val="1"/>
        <c:lblAlgn val="ctr"/>
        <c:lblOffset val="100"/>
        <c:noMultiLvlLbl val="0"/>
      </c:catAx>
      <c:valAx>
        <c:axId val="1949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4022582872446525"/>
          <c:y val="7.499999999999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394154118689111E-2"/>
          <c:y val="0.21285433070866142"/>
          <c:w val="0.95486271036315318"/>
          <c:h val="0.59522801837270334"/>
        </c:manualLayout>
      </c:layout>
      <c:lineChart>
        <c:grouping val="standard"/>
        <c:varyColors val="0"/>
        <c:ser>
          <c:idx val="0"/>
          <c:order val="0"/>
          <c:tx>
            <c:strRef>
              <c:f>'Goals Outcome &amp;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'Goals Outcome &amp;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'Goals Outcome &amp; Chart'!$F$2:$F$13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7F46-8751-0D2692C7B91A}"/>
            </c:ext>
          </c:extLst>
        </c:ser>
        <c:ser>
          <c:idx val="1"/>
          <c:order val="1"/>
          <c:tx>
            <c:strRef>
              <c:f>'Goals Outcome &amp;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'Goals Outcome &amp;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'Goals Outcome &amp; Chart'!$G$2:$G$13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7F46-8751-0D2692C7B91A}"/>
            </c:ext>
          </c:extLst>
        </c:ser>
        <c:ser>
          <c:idx val="2"/>
          <c:order val="2"/>
          <c:tx>
            <c:strRef>
              <c:f>'Goals Outcome &amp;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'Goals Outcome &amp;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 </c:v>
                </c:pt>
              </c:strCache>
            </c:strRef>
          </c:cat>
          <c:val>
            <c:numRef>
              <c:f>'Goals Outcome &amp; Chart'!$H$2:$H$13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7F46-8751-0D2692C7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98656"/>
        <c:axId val="346403168"/>
      </c:lineChart>
      <c:catAx>
        <c:axId val="3463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3168"/>
        <c:crosses val="autoZero"/>
        <c:auto val="1"/>
        <c:lblAlgn val="ctr"/>
        <c:lblOffset val="100"/>
        <c:noMultiLvlLbl val="0"/>
      </c:catAx>
      <c:valAx>
        <c:axId val="3464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6350</xdr:rowOff>
    </xdr:from>
    <xdr:to>
      <xdr:col>17</xdr:col>
      <xdr:colOff>50800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B6ADA-52E3-5AC2-2726-864EBFF0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12700</xdr:rowOff>
    </xdr:from>
    <xdr:to>
      <xdr:col>22</xdr:col>
      <xdr:colOff>787400</xdr:colOff>
      <xdr:row>37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A9DE6-1DC0-4B83-FD26-C0D172FDE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6350</xdr:rowOff>
    </xdr:from>
    <xdr:to>
      <xdr:col>18</xdr:col>
      <xdr:colOff>12700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0076C-FE18-66BE-E290-A81CA20C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12700</xdr:rowOff>
    </xdr:from>
    <xdr:to>
      <xdr:col>12</xdr:col>
      <xdr:colOff>50800</xdr:colOff>
      <xdr:row>22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514BB-D3FC-C1CB-D7C4-BC4E173BD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12700</xdr:rowOff>
    </xdr:from>
    <xdr:to>
      <xdr:col>17</xdr:col>
      <xdr:colOff>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E36E5-CEBB-B1A1-F358-8A0C396EF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a Perez" refreshedDate="45034.851519328702" createdVersion="8" refreshedVersion="8" minRefreshableVersion="3" recordCount="1000" xr:uid="{9B457410-659D-6E44-8672-808508E6C012}">
  <cacheSource type="worksheet">
    <worksheetSource ref="A1:U1001" sheet="Crowdfunding Data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2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"/>
    <x v="1"/>
    <s v="USD"/>
    <n v="1408424400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x v="2"/>
    <n v="100.02"/>
    <x v="2"/>
    <s v="AUD"/>
    <n v="1384668000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x v="3"/>
    <n v="103.21"/>
    <x v="1"/>
    <s v="USD"/>
    <n v="1565499600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x v="4"/>
    <n v="99.34"/>
    <x v="1"/>
    <s v="USD"/>
    <n v="1547964000"/>
    <x v="4"/>
    <x v="3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x v="5"/>
    <n v="75.83"/>
    <x v="3"/>
    <s v="DKK"/>
    <n v="1346130000"/>
    <x v="5"/>
    <x v="4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x v="6"/>
    <n v="60.56"/>
    <x v="4"/>
    <s v="GBP"/>
    <n v="1505278800"/>
    <x v="6"/>
    <x v="5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x v="7"/>
    <n v="64.94"/>
    <x v="3"/>
    <s v="DKK"/>
    <n v="1439442000"/>
    <x v="7"/>
    <x v="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x v="8"/>
    <n v="31"/>
    <x v="3"/>
    <s v="DKK"/>
    <n v="1281330000"/>
    <x v="8"/>
    <x v="6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x v="9"/>
    <n v="72.91"/>
    <x v="1"/>
    <s v="USD"/>
    <n v="1379566800"/>
    <x v="9"/>
    <x v="2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x v="10"/>
    <n v="62.9"/>
    <x v="1"/>
    <s v="USD"/>
    <n v="1281762000"/>
    <x v="10"/>
    <x v="6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x v="11"/>
    <n v="112.22"/>
    <x v="1"/>
    <s v="USD"/>
    <n v="1285045200"/>
    <x v="11"/>
    <x v="6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x v="12"/>
    <n v="102.35"/>
    <x v="1"/>
    <s v="USD"/>
    <n v="1571720400"/>
    <x v="12"/>
    <x v="3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x v="13"/>
    <n v="105.05"/>
    <x v="1"/>
    <s v="USD"/>
    <n v="1465621200"/>
    <x v="13"/>
    <x v="7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x v="14"/>
    <n v="94.15"/>
    <x v="1"/>
    <s v="USD"/>
    <n v="1331013600"/>
    <x v="14"/>
    <x v="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x v="15"/>
    <n v="84.99"/>
    <x v="1"/>
    <s v="USD"/>
    <n v="1575957600"/>
    <x v="15"/>
    <x v="3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x v="16"/>
    <n v="110.41"/>
    <x v="1"/>
    <s v="USD"/>
    <n v="1390370400"/>
    <x v="16"/>
    <x v="1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x v="17"/>
    <n v="107.96"/>
    <x v="1"/>
    <s v="USD"/>
    <n v="1294812000"/>
    <x v="17"/>
    <x v="8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x v="18"/>
    <n v="45.1"/>
    <x v="1"/>
    <s v="USD"/>
    <n v="1536382800"/>
    <x v="18"/>
    <x v="9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x v="19"/>
    <n v="45"/>
    <x v="1"/>
    <s v="USD"/>
    <n v="1551679200"/>
    <x v="19"/>
    <x v="3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x v="20"/>
    <n v="105.97"/>
    <x v="1"/>
    <s v="USD"/>
    <n v="1406523600"/>
    <x v="20"/>
    <x v="1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x v="21"/>
    <n v="69.06"/>
    <x v="1"/>
    <s v="USD"/>
    <n v="1313384400"/>
    <x v="21"/>
    <x v="8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x v="22"/>
    <n v="85.04"/>
    <x v="1"/>
    <s v="USD"/>
    <n v="1522731600"/>
    <x v="22"/>
    <x v="9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x v="23"/>
    <n v="105.23"/>
    <x v="4"/>
    <s v="GBP"/>
    <n v="1550124000"/>
    <x v="23"/>
    <x v="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x v="24"/>
    <n v="39"/>
    <x v="1"/>
    <s v="USD"/>
    <n v="1403326800"/>
    <x v="24"/>
    <x v="1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x v="25"/>
    <n v="73.03"/>
    <x v="1"/>
    <s v="USD"/>
    <n v="1305694800"/>
    <x v="25"/>
    <x v="8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x v="26"/>
    <n v="35.01"/>
    <x v="1"/>
    <s v="USD"/>
    <n v="1533013200"/>
    <x v="26"/>
    <x v="9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x v="27"/>
    <n v="106.6"/>
    <x v="1"/>
    <s v="USD"/>
    <n v="1443848400"/>
    <x v="27"/>
    <x v="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x v="28"/>
    <n v="62"/>
    <x v="1"/>
    <s v="USD"/>
    <n v="1265695200"/>
    <x v="28"/>
    <x v="6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x v="29"/>
    <n v="94"/>
    <x v="5"/>
    <s v="CHF"/>
    <n v="1532062800"/>
    <x v="29"/>
    <x v="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x v="30"/>
    <n v="112.05"/>
    <x v="1"/>
    <s v="USD"/>
    <n v="1558674000"/>
    <x v="30"/>
    <x v="3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1"/>
    <x v="4"/>
    <s v="GBP"/>
    <n v="1451973600"/>
    <x v="31"/>
    <x v="7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x v="32"/>
    <n v="38"/>
    <x v="6"/>
    <s v="EUR"/>
    <n v="1515564000"/>
    <x v="32"/>
    <x v="9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x v="33"/>
    <n v="35"/>
    <x v="1"/>
    <s v="USD"/>
    <n v="1412485200"/>
    <x v="33"/>
    <x v="1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x v="34"/>
    <n v="85"/>
    <x v="1"/>
    <s v="USD"/>
    <n v="1490245200"/>
    <x v="34"/>
    <x v="5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x v="35"/>
    <n v="95.99"/>
    <x v="3"/>
    <s v="DKK"/>
    <n v="1547877600"/>
    <x v="35"/>
    <x v="3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x v="36"/>
    <n v="68.81"/>
    <x v="1"/>
    <s v="USD"/>
    <n v="1298700000"/>
    <x v="36"/>
    <x v="8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x v="37"/>
    <n v="105.97"/>
    <x v="1"/>
    <s v="USD"/>
    <n v="1570338000"/>
    <x v="37"/>
    <x v="3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x v="38"/>
    <n v="75.260000000000005"/>
    <x v="1"/>
    <s v="USD"/>
    <n v="1287378000"/>
    <x v="38"/>
    <x v="6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x v="39"/>
    <n v="57.13"/>
    <x v="3"/>
    <s v="DKK"/>
    <n v="1361772000"/>
    <x v="39"/>
    <x v="2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x v="40"/>
    <n v="75.14"/>
    <x v="1"/>
    <s v="USD"/>
    <n v="1275714000"/>
    <x v="40"/>
    <x v="6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x v="41"/>
    <n v="107.42"/>
    <x v="6"/>
    <s v="EUR"/>
    <n v="1346734800"/>
    <x v="41"/>
    <x v="4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x v="42"/>
    <n v="36"/>
    <x v="1"/>
    <s v="USD"/>
    <n v="1309755600"/>
    <x v="42"/>
    <x v="8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x v="43"/>
    <n v="27"/>
    <x v="1"/>
    <s v="USD"/>
    <n v="1406178000"/>
    <x v="43"/>
    <x v="1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x v="13"/>
    <n v="107.56"/>
    <x v="3"/>
    <s v="DKK"/>
    <n v="1552798800"/>
    <x v="44"/>
    <x v="3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x v="44"/>
    <n v="94.38"/>
    <x v="1"/>
    <s v="USD"/>
    <n v="1478062800"/>
    <x v="45"/>
    <x v="7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x v="45"/>
    <n v="46.16"/>
    <x v="1"/>
    <s v="USD"/>
    <n v="1278565200"/>
    <x v="46"/>
    <x v="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x v="46"/>
    <n v="47.85"/>
    <x v="1"/>
    <s v="USD"/>
    <n v="1396069200"/>
    <x v="47"/>
    <x v="1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x v="47"/>
    <n v="53.01"/>
    <x v="1"/>
    <s v="USD"/>
    <n v="1435208400"/>
    <x v="48"/>
    <x v="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x v="48"/>
    <n v="45.06"/>
    <x v="1"/>
    <s v="USD"/>
    <n v="1571547600"/>
    <x v="49"/>
    <x v="3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x v="50"/>
    <x v="2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x v="50"/>
    <n v="99.01"/>
    <x v="4"/>
    <s v="GBP"/>
    <n v="1332824400"/>
    <x v="51"/>
    <x v="4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x v="51"/>
    <n v="32.79"/>
    <x v="1"/>
    <s v="USD"/>
    <n v="1284526800"/>
    <x v="52"/>
    <x v="6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x v="52"/>
    <n v="59.12"/>
    <x v="1"/>
    <s v="USD"/>
    <n v="1400562000"/>
    <x v="53"/>
    <x v="1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x v="53"/>
    <n v="44.93"/>
    <x v="1"/>
    <s v="USD"/>
    <n v="1520748000"/>
    <x v="54"/>
    <x v="9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x v="54"/>
    <n v="89.66"/>
    <x v="1"/>
    <s v="USD"/>
    <n v="1532926800"/>
    <x v="55"/>
    <x v="9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x v="55"/>
    <n v="70.08"/>
    <x v="1"/>
    <s v="USD"/>
    <n v="1420869600"/>
    <x v="56"/>
    <x v="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x v="56"/>
    <n v="31.06"/>
    <x v="1"/>
    <s v="USD"/>
    <n v="1504242000"/>
    <x v="57"/>
    <x v="5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x v="57"/>
    <n v="29.06"/>
    <x v="1"/>
    <s v="USD"/>
    <n v="1442811600"/>
    <x v="58"/>
    <x v="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x v="58"/>
    <n v="30.09"/>
    <x v="1"/>
    <s v="USD"/>
    <n v="1497243600"/>
    <x v="59"/>
    <x v="5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x v="59"/>
    <n v="85"/>
    <x v="0"/>
    <s v="CAD"/>
    <n v="1342501200"/>
    <x v="60"/>
    <x v="4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x v="60"/>
    <n v="82"/>
    <x v="0"/>
    <s v="CAD"/>
    <n v="1298268000"/>
    <x v="61"/>
    <x v="8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x v="61"/>
    <n v="58.04"/>
    <x v="1"/>
    <s v="USD"/>
    <n v="1433480400"/>
    <x v="62"/>
    <x v="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x v="62"/>
    <n v="111.4"/>
    <x v="1"/>
    <s v="USD"/>
    <n v="1493355600"/>
    <x v="63"/>
    <x v="5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x v="63"/>
    <n v="71.95"/>
    <x v="1"/>
    <s v="USD"/>
    <n v="1530507600"/>
    <x v="64"/>
    <x v="9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x v="64"/>
    <n v="61.04"/>
    <x v="1"/>
    <s v="USD"/>
    <n v="1296108000"/>
    <x v="65"/>
    <x v="8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x v="65"/>
    <n v="108.92"/>
    <x v="1"/>
    <s v="USD"/>
    <n v="1428469200"/>
    <x v="66"/>
    <x v="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x v="66"/>
    <n v="29"/>
    <x v="4"/>
    <s v="GBP"/>
    <n v="1264399200"/>
    <x v="67"/>
    <x v="6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x v="67"/>
    <n v="58.98"/>
    <x v="6"/>
    <s v="EUR"/>
    <n v="1501131600"/>
    <x v="68"/>
    <x v="5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x v="68"/>
    <n v="111.82"/>
    <x v="1"/>
    <s v="USD"/>
    <n v="1292738400"/>
    <x v="69"/>
    <x v="6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x v="69"/>
    <n v="64"/>
    <x v="6"/>
    <s v="EUR"/>
    <n v="1288674000"/>
    <x v="70"/>
    <x v="6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x v="70"/>
    <n v="85.32"/>
    <x v="1"/>
    <s v="USD"/>
    <n v="1575093600"/>
    <x v="71"/>
    <x v="3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x v="71"/>
    <n v="74.48"/>
    <x v="1"/>
    <s v="USD"/>
    <n v="1435726800"/>
    <x v="72"/>
    <x v="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x v="39"/>
    <n v="105.15"/>
    <x v="1"/>
    <s v="USD"/>
    <n v="1480226400"/>
    <x v="73"/>
    <x v="7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x v="72"/>
    <n v="56.19"/>
    <x v="4"/>
    <s v="GBP"/>
    <n v="1459054800"/>
    <x v="74"/>
    <x v="7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x v="73"/>
    <n v="85.92"/>
    <x v="1"/>
    <s v="USD"/>
    <n v="1531630800"/>
    <x v="75"/>
    <x v="9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x v="74"/>
    <n v="57"/>
    <x v="1"/>
    <s v="USD"/>
    <n v="1421992800"/>
    <x v="76"/>
    <x v="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x v="75"/>
    <n v="79.64"/>
    <x v="1"/>
    <s v="USD"/>
    <n v="1285563600"/>
    <x v="77"/>
    <x v="6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x v="76"/>
    <n v="41.02"/>
    <x v="1"/>
    <s v="USD"/>
    <n v="1523854800"/>
    <x v="78"/>
    <x v="9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x v="77"/>
    <n v="48"/>
    <x v="1"/>
    <s v="USD"/>
    <n v="1529125200"/>
    <x v="79"/>
    <x v="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x v="78"/>
    <n v="55.21"/>
    <x v="1"/>
    <s v="USD"/>
    <n v="1503982800"/>
    <x v="80"/>
    <x v="5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x v="79"/>
    <n v="92.11"/>
    <x v="1"/>
    <s v="USD"/>
    <n v="1511416800"/>
    <x v="81"/>
    <x v="5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x v="80"/>
    <n v="83.18"/>
    <x v="4"/>
    <s v="GBP"/>
    <n v="1547704800"/>
    <x v="82"/>
    <x v="3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x v="81"/>
    <n v="40"/>
    <x v="1"/>
    <s v="USD"/>
    <n v="1469682000"/>
    <x v="83"/>
    <x v="7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x v="82"/>
    <n v="111.13"/>
    <x v="1"/>
    <s v="USD"/>
    <n v="1343451600"/>
    <x v="84"/>
    <x v="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x v="83"/>
    <n v="90.56"/>
    <x v="2"/>
    <s v="AUD"/>
    <n v="1315717200"/>
    <x v="85"/>
    <x v="8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x v="84"/>
    <n v="61.11"/>
    <x v="1"/>
    <s v="USD"/>
    <n v="1430715600"/>
    <x v="86"/>
    <x v="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x v="85"/>
    <n v="83.02"/>
    <x v="2"/>
    <s v="AUD"/>
    <n v="1299564000"/>
    <x v="87"/>
    <x v="8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x v="86"/>
    <n v="110.76"/>
    <x v="1"/>
    <s v="USD"/>
    <n v="1429160400"/>
    <x v="88"/>
    <x v="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x v="87"/>
    <n v="89.46"/>
    <x v="1"/>
    <s v="USD"/>
    <n v="1271307600"/>
    <x v="89"/>
    <x v="6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x v="88"/>
    <n v="57.85"/>
    <x v="1"/>
    <s v="USD"/>
    <n v="1456380000"/>
    <x v="90"/>
    <x v="7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x v="89"/>
    <n v="110"/>
    <x v="6"/>
    <s v="EUR"/>
    <n v="1470459600"/>
    <x v="91"/>
    <x v="7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x v="90"/>
    <n v="103.97"/>
    <x v="5"/>
    <s v="CHF"/>
    <n v="1277269200"/>
    <x v="92"/>
    <x v="6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x v="91"/>
    <n v="108"/>
    <x v="1"/>
    <s v="USD"/>
    <n v="1350709200"/>
    <x v="93"/>
    <x v="4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x v="80"/>
    <n v="48.93"/>
    <x v="4"/>
    <s v="GBP"/>
    <n v="1554613200"/>
    <x v="94"/>
    <x v="3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x v="11"/>
    <n v="37.67"/>
    <x v="1"/>
    <s v="USD"/>
    <n v="1571029200"/>
    <x v="95"/>
    <x v="3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x v="92"/>
    <n v="65"/>
    <x v="1"/>
    <s v="USD"/>
    <n v="1299736800"/>
    <x v="96"/>
    <x v="8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x v="86"/>
    <n v="106.61"/>
    <x v="1"/>
    <s v="USD"/>
    <n v="1435208400"/>
    <x v="48"/>
    <x v="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x v="93"/>
    <n v="27.01"/>
    <x v="2"/>
    <s v="AUD"/>
    <n v="1437973200"/>
    <x v="97"/>
    <x v="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x v="55"/>
    <n v="91.16"/>
    <x v="1"/>
    <s v="USD"/>
    <n v="1416895200"/>
    <x v="98"/>
    <x v="1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x v="99"/>
    <x v="8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x v="55"/>
    <n v="56.05"/>
    <x v="1"/>
    <s v="USD"/>
    <n v="1424498400"/>
    <x v="100"/>
    <x v="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x v="94"/>
    <n v="31.02"/>
    <x v="1"/>
    <s v="USD"/>
    <n v="1526274000"/>
    <x v="101"/>
    <x v="9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x v="95"/>
    <n v="66.510000000000005"/>
    <x v="6"/>
    <s v="EUR"/>
    <n v="1287896400"/>
    <x v="102"/>
    <x v="6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x v="96"/>
    <n v="89.01"/>
    <x v="1"/>
    <s v="USD"/>
    <n v="1495515600"/>
    <x v="103"/>
    <x v="5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x v="97"/>
    <n v="103.46"/>
    <x v="1"/>
    <s v="USD"/>
    <n v="1364878800"/>
    <x v="104"/>
    <x v="2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x v="98"/>
    <n v="95.28"/>
    <x v="1"/>
    <s v="USD"/>
    <n v="1567918800"/>
    <x v="105"/>
    <x v="3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x v="99"/>
    <n v="75.900000000000006"/>
    <x v="1"/>
    <s v="USD"/>
    <n v="1524459600"/>
    <x v="106"/>
    <x v="9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x v="100"/>
    <n v="107.58"/>
    <x v="1"/>
    <s v="USD"/>
    <n v="1333688400"/>
    <x v="107"/>
    <x v="4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x v="101"/>
    <n v="51.32"/>
    <x v="1"/>
    <s v="USD"/>
    <n v="1389506400"/>
    <x v="108"/>
    <x v="1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x v="102"/>
    <n v="71.98"/>
    <x v="1"/>
    <s v="USD"/>
    <n v="1536642000"/>
    <x v="109"/>
    <x v="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x v="103"/>
    <n v="108.95"/>
    <x v="1"/>
    <s v="USD"/>
    <n v="1348290000"/>
    <x v="110"/>
    <x v="4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x v="104"/>
    <n v="35"/>
    <x v="2"/>
    <s v="AUD"/>
    <n v="1408856400"/>
    <x v="111"/>
    <x v="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x v="54"/>
    <n v="94.94"/>
    <x v="1"/>
    <s v="USD"/>
    <n v="1505192400"/>
    <x v="112"/>
    <x v="5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x v="105"/>
    <n v="109.65"/>
    <x v="1"/>
    <s v="USD"/>
    <n v="1554786000"/>
    <x v="113"/>
    <x v="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x v="106"/>
    <n v="44"/>
    <x v="6"/>
    <s v="EUR"/>
    <n v="1510898400"/>
    <x v="114"/>
    <x v="5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"/>
    <x v="1"/>
    <s v="USD"/>
    <n v="1442552400"/>
    <x v="115"/>
    <x v="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x v="108"/>
    <n v="30.99"/>
    <x v="1"/>
    <s v="USD"/>
    <n v="1316667600"/>
    <x v="116"/>
    <x v="8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x v="109"/>
    <n v="94.79"/>
    <x v="1"/>
    <s v="USD"/>
    <n v="1390716000"/>
    <x v="117"/>
    <x v="1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x v="110"/>
    <n v="69.790000000000006"/>
    <x v="1"/>
    <s v="USD"/>
    <n v="1402894800"/>
    <x v="118"/>
    <x v="1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x v="111"/>
    <n v="63"/>
    <x v="1"/>
    <s v="USD"/>
    <n v="1429246800"/>
    <x v="119"/>
    <x v="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x v="112"/>
    <n v="110.03"/>
    <x v="1"/>
    <s v="USD"/>
    <n v="1412485200"/>
    <x v="33"/>
    <x v="1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x v="113"/>
    <n v="26"/>
    <x v="1"/>
    <s v="USD"/>
    <n v="1417068000"/>
    <x v="120"/>
    <x v="1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x v="114"/>
    <n v="49.99"/>
    <x v="0"/>
    <s v="CAD"/>
    <n v="1448344800"/>
    <x v="121"/>
    <x v="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x v="115"/>
    <n v="101.72"/>
    <x v="6"/>
    <s v="EUR"/>
    <n v="1557723600"/>
    <x v="122"/>
    <x v="3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x v="80"/>
    <n v="47.08"/>
    <x v="1"/>
    <s v="USD"/>
    <n v="1537333200"/>
    <x v="123"/>
    <x v="9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x v="116"/>
    <n v="89.94"/>
    <x v="1"/>
    <s v="USD"/>
    <n v="1471150800"/>
    <x v="124"/>
    <x v="7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x v="117"/>
    <n v="78.97"/>
    <x v="0"/>
    <s v="CAD"/>
    <n v="1273640400"/>
    <x v="125"/>
    <x v="6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x v="118"/>
    <n v="80.069999999999993"/>
    <x v="1"/>
    <s v="USD"/>
    <n v="1282885200"/>
    <x v="126"/>
    <x v="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x v="12"/>
    <n v="86.47"/>
    <x v="2"/>
    <s v="AUD"/>
    <n v="1422943200"/>
    <x v="127"/>
    <x v="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x v="119"/>
    <n v="28"/>
    <x v="3"/>
    <s v="DKK"/>
    <n v="1319605200"/>
    <x v="128"/>
    <x v="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x v="120"/>
    <n v="68"/>
    <x v="4"/>
    <s v="GBP"/>
    <n v="1385704800"/>
    <x v="129"/>
    <x v="2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x v="121"/>
    <n v="43.08"/>
    <x v="1"/>
    <s v="USD"/>
    <n v="1515736800"/>
    <x v="130"/>
    <x v="9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x v="122"/>
    <n v="87.96"/>
    <x v="1"/>
    <s v="USD"/>
    <n v="1313125200"/>
    <x v="131"/>
    <x v="8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x v="123"/>
    <n v="94.99"/>
    <x v="5"/>
    <s v="CHF"/>
    <n v="1308459600"/>
    <x v="132"/>
    <x v="8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x v="124"/>
    <n v="46.91"/>
    <x v="1"/>
    <s v="USD"/>
    <n v="1362636000"/>
    <x v="133"/>
    <x v="2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x v="125"/>
    <n v="46.91"/>
    <x v="1"/>
    <s v="USD"/>
    <n v="1402117200"/>
    <x v="134"/>
    <x v="1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x v="126"/>
    <n v="94.24"/>
    <x v="1"/>
    <s v="USD"/>
    <n v="1286341200"/>
    <x v="135"/>
    <x v="6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4"/>
    <x v="1"/>
    <s v="USD"/>
    <n v="1348808400"/>
    <x v="136"/>
    <x v="4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x v="128"/>
    <n v="59.04"/>
    <x v="1"/>
    <s v="USD"/>
    <n v="1429592400"/>
    <x v="137"/>
    <x v="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x v="129"/>
    <n v="65.989999999999995"/>
    <x v="1"/>
    <s v="USD"/>
    <n v="1519538400"/>
    <x v="138"/>
    <x v="9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x v="130"/>
    <n v="60.99"/>
    <x v="1"/>
    <s v="USD"/>
    <n v="1434085200"/>
    <x v="139"/>
    <x v="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x v="124"/>
    <n v="98.31"/>
    <x v="1"/>
    <s v="USD"/>
    <n v="1333688400"/>
    <x v="107"/>
    <x v="4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x v="131"/>
    <n v="104.6"/>
    <x v="1"/>
    <s v="USD"/>
    <n v="1277701200"/>
    <x v="140"/>
    <x v="6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x v="18"/>
    <n v="86.07"/>
    <x v="1"/>
    <s v="USD"/>
    <n v="1560747600"/>
    <x v="141"/>
    <x v="3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x v="132"/>
    <n v="76.989999999999995"/>
    <x v="5"/>
    <s v="CHF"/>
    <n v="1410066000"/>
    <x v="142"/>
    <x v="1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x v="133"/>
    <n v="29.76"/>
    <x v="1"/>
    <s v="USD"/>
    <n v="1320732000"/>
    <x v="143"/>
    <x v="8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x v="134"/>
    <n v="46.92"/>
    <x v="1"/>
    <s v="USD"/>
    <n v="1465794000"/>
    <x v="144"/>
    <x v="7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x v="37"/>
    <n v="105.19"/>
    <x v="1"/>
    <s v="USD"/>
    <n v="1500958800"/>
    <x v="145"/>
    <x v="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x v="135"/>
    <n v="69.91"/>
    <x v="1"/>
    <s v="USD"/>
    <n v="1357020000"/>
    <x v="146"/>
    <x v="2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x v="147"/>
    <x v="9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x v="50"/>
    <n v="60.01"/>
    <x v="1"/>
    <s v="USD"/>
    <n v="1402290000"/>
    <x v="148"/>
    <x v="1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x v="136"/>
    <n v="52.01"/>
    <x v="1"/>
    <s v="USD"/>
    <n v="1487311200"/>
    <x v="149"/>
    <x v="5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x v="137"/>
    <n v="31"/>
    <x v="1"/>
    <s v="USD"/>
    <n v="1350622800"/>
    <x v="150"/>
    <x v="4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x v="138"/>
    <n v="95.04"/>
    <x v="1"/>
    <s v="USD"/>
    <n v="1463029200"/>
    <x v="151"/>
    <x v="7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x v="139"/>
    <n v="75.97"/>
    <x v="1"/>
    <s v="USD"/>
    <n v="1269493200"/>
    <x v="152"/>
    <x v="6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x v="140"/>
    <n v="71.010000000000005"/>
    <x v="2"/>
    <s v="AUD"/>
    <n v="1570251600"/>
    <x v="153"/>
    <x v="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x v="141"/>
    <n v="73.73"/>
    <x v="2"/>
    <s v="AUD"/>
    <n v="1388383200"/>
    <x v="154"/>
    <x v="2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x v="142"/>
    <n v="113.17"/>
    <x v="1"/>
    <s v="USD"/>
    <n v="1449554400"/>
    <x v="155"/>
    <x v="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x v="143"/>
    <n v="105.01"/>
    <x v="1"/>
    <s v="USD"/>
    <n v="1553662800"/>
    <x v="156"/>
    <x v="3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x v="55"/>
    <n v="79.180000000000007"/>
    <x v="1"/>
    <s v="USD"/>
    <n v="1556341200"/>
    <x v="157"/>
    <x v="3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x v="51"/>
    <n v="57.33"/>
    <x v="1"/>
    <s v="USD"/>
    <n v="1442984400"/>
    <x v="158"/>
    <x v="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x v="144"/>
    <n v="58.18"/>
    <x v="5"/>
    <s v="CHF"/>
    <n v="1544248800"/>
    <x v="159"/>
    <x v="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x v="67"/>
    <n v="36.03"/>
    <x v="1"/>
    <s v="USD"/>
    <n v="1508475600"/>
    <x v="160"/>
    <x v="5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x v="20"/>
    <n v="107.99"/>
    <x v="1"/>
    <s v="USD"/>
    <n v="1507438800"/>
    <x v="161"/>
    <x v="5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x v="145"/>
    <n v="44.01"/>
    <x v="1"/>
    <s v="USD"/>
    <n v="1501563600"/>
    <x v="162"/>
    <x v="5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x v="146"/>
    <n v="55.08"/>
    <x v="1"/>
    <s v="USD"/>
    <n v="1292997600"/>
    <x v="163"/>
    <x v="6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x v="147"/>
    <n v="74"/>
    <x v="2"/>
    <s v="AUD"/>
    <n v="1370840400"/>
    <x v="164"/>
    <x v="2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x v="148"/>
    <n v="42"/>
    <x v="3"/>
    <s v="DKK"/>
    <n v="1550815200"/>
    <x v="165"/>
    <x v="3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x v="149"/>
    <n v="77.989999999999995"/>
    <x v="1"/>
    <s v="USD"/>
    <n v="1339909200"/>
    <x v="166"/>
    <x v="4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x v="109"/>
    <n v="82.51"/>
    <x v="1"/>
    <s v="USD"/>
    <n v="1501736400"/>
    <x v="167"/>
    <x v="5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x v="62"/>
    <n v="104.2"/>
    <x v="1"/>
    <s v="USD"/>
    <n v="1395291600"/>
    <x v="168"/>
    <x v="1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x v="150"/>
    <n v="25.5"/>
    <x v="1"/>
    <s v="USD"/>
    <n v="1405746000"/>
    <x v="169"/>
    <x v="1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x v="151"/>
    <n v="100.98"/>
    <x v="1"/>
    <s v="USD"/>
    <n v="1368853200"/>
    <x v="170"/>
    <x v="2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x v="44"/>
    <n v="111.83"/>
    <x v="1"/>
    <s v="USD"/>
    <n v="1444021200"/>
    <x v="171"/>
    <x v="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x v="152"/>
    <n v="42"/>
    <x v="1"/>
    <s v="USD"/>
    <n v="1472619600"/>
    <x v="172"/>
    <x v="7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x v="153"/>
    <n v="110.05"/>
    <x v="1"/>
    <s v="USD"/>
    <n v="1472878800"/>
    <x v="173"/>
    <x v="7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x v="154"/>
    <n v="59"/>
    <x v="1"/>
    <s v="USD"/>
    <n v="1289800800"/>
    <x v="174"/>
    <x v="6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x v="155"/>
    <n v="32.99"/>
    <x v="1"/>
    <s v="USD"/>
    <n v="1505970000"/>
    <x v="175"/>
    <x v="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x v="156"/>
    <n v="45.01"/>
    <x v="0"/>
    <s v="CAD"/>
    <n v="1363496400"/>
    <x v="176"/>
    <x v="2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x v="157"/>
    <n v="81.98"/>
    <x v="2"/>
    <s v="AUD"/>
    <n v="1269234000"/>
    <x v="177"/>
    <x v="6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x v="158"/>
    <n v="39.08"/>
    <x v="1"/>
    <s v="USD"/>
    <n v="1507093200"/>
    <x v="178"/>
    <x v="5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x v="159"/>
    <n v="59"/>
    <x v="3"/>
    <s v="DKK"/>
    <n v="1560574800"/>
    <x v="179"/>
    <x v="3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x v="99"/>
    <n v="40.99"/>
    <x v="0"/>
    <s v="CAD"/>
    <n v="1284008400"/>
    <x v="180"/>
    <x v="6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x v="160"/>
    <n v="31.03"/>
    <x v="1"/>
    <s v="USD"/>
    <n v="1556859600"/>
    <x v="181"/>
    <x v="3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x v="161"/>
    <n v="37.79"/>
    <x v="1"/>
    <s v="USD"/>
    <n v="1526187600"/>
    <x v="182"/>
    <x v="9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x v="162"/>
    <n v="32.01"/>
    <x v="1"/>
    <s v="USD"/>
    <n v="1400821200"/>
    <x v="183"/>
    <x v="1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x v="163"/>
    <n v="95.97"/>
    <x v="0"/>
    <s v="CAD"/>
    <n v="1361599200"/>
    <x v="184"/>
    <x v="2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x v="164"/>
    <n v="75"/>
    <x v="6"/>
    <s v="EUR"/>
    <n v="1417500000"/>
    <x v="185"/>
    <x v="1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x v="165"/>
    <n v="102.05"/>
    <x v="1"/>
    <s v="USD"/>
    <n v="1457071200"/>
    <x v="186"/>
    <x v="7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x v="3"/>
    <n v="105.75"/>
    <x v="1"/>
    <s v="USD"/>
    <n v="1370322000"/>
    <x v="187"/>
    <x v="2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x v="99"/>
    <n v="37.07"/>
    <x v="6"/>
    <s v="EUR"/>
    <n v="1552366800"/>
    <x v="188"/>
    <x v="3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x v="166"/>
    <n v="35.049999999999997"/>
    <x v="1"/>
    <s v="USD"/>
    <n v="1403845200"/>
    <x v="189"/>
    <x v="1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x v="167"/>
    <n v="46.34"/>
    <x v="1"/>
    <s v="USD"/>
    <n v="1523163600"/>
    <x v="190"/>
    <x v="9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x v="105"/>
    <n v="69.17"/>
    <x v="1"/>
    <s v="USD"/>
    <n v="1442206800"/>
    <x v="191"/>
    <x v="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x v="168"/>
    <n v="109.08"/>
    <x v="1"/>
    <s v="USD"/>
    <n v="1532840400"/>
    <x v="192"/>
    <x v="9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x v="16"/>
    <n v="51.78"/>
    <x v="3"/>
    <s v="DKK"/>
    <n v="1472878800"/>
    <x v="173"/>
    <x v="7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x v="169"/>
    <n v="82.01"/>
    <x v="1"/>
    <s v="USD"/>
    <n v="1498194000"/>
    <x v="193"/>
    <x v="5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x v="170"/>
    <n v="35.96"/>
    <x v="1"/>
    <s v="USD"/>
    <n v="1281070800"/>
    <x v="194"/>
    <x v="6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x v="171"/>
    <n v="74.459999999999994"/>
    <x v="1"/>
    <s v="USD"/>
    <n v="1436245200"/>
    <x v="195"/>
    <x v="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x v="152"/>
    <x v="6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x v="144"/>
    <n v="91.11"/>
    <x v="1"/>
    <s v="USD"/>
    <n v="1406264400"/>
    <x v="196"/>
    <x v="1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x v="172"/>
    <n v="79.790000000000006"/>
    <x v="1"/>
    <s v="USD"/>
    <n v="1317531600"/>
    <x v="197"/>
    <x v="8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x v="173"/>
    <n v="43"/>
    <x v="2"/>
    <s v="AUD"/>
    <n v="1484632800"/>
    <x v="198"/>
    <x v="5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x v="174"/>
    <n v="63.23"/>
    <x v="1"/>
    <s v="USD"/>
    <n v="1301806800"/>
    <x v="199"/>
    <x v="8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x v="175"/>
    <n v="70.180000000000007"/>
    <x v="1"/>
    <s v="USD"/>
    <n v="1539752400"/>
    <x v="200"/>
    <x v="9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x v="176"/>
    <n v="61.33"/>
    <x v="1"/>
    <s v="USD"/>
    <n v="1267250400"/>
    <x v="201"/>
    <x v="6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x v="177"/>
    <n v="99"/>
    <x v="1"/>
    <s v="USD"/>
    <n v="1535432400"/>
    <x v="202"/>
    <x v="9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x v="178"/>
    <n v="96.98"/>
    <x v="1"/>
    <s v="USD"/>
    <n v="1510207200"/>
    <x v="203"/>
    <x v="5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x v="179"/>
    <n v="51"/>
    <x v="2"/>
    <s v="AUD"/>
    <n v="1462510800"/>
    <x v="204"/>
    <x v="7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x v="31"/>
    <n v="28.04"/>
    <x v="3"/>
    <s v="DKK"/>
    <n v="1488520800"/>
    <x v="205"/>
    <x v="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x v="180"/>
    <n v="60.98"/>
    <x v="1"/>
    <s v="USD"/>
    <n v="1377579600"/>
    <x v="206"/>
    <x v="2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x v="170"/>
    <n v="73.209999999999994"/>
    <x v="1"/>
    <s v="USD"/>
    <n v="1576389600"/>
    <x v="207"/>
    <x v="3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x v="181"/>
    <n v="40"/>
    <x v="1"/>
    <s v="USD"/>
    <n v="1289019600"/>
    <x v="208"/>
    <x v="6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x v="34"/>
    <n v="86.81"/>
    <x v="1"/>
    <s v="USD"/>
    <n v="1282194000"/>
    <x v="209"/>
    <x v="6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x v="182"/>
    <n v="42.13"/>
    <x v="1"/>
    <s v="USD"/>
    <n v="1550037600"/>
    <x v="210"/>
    <x v="3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x v="183"/>
    <n v="103.98"/>
    <x v="1"/>
    <s v="USD"/>
    <n v="1321941600"/>
    <x v="211"/>
    <x v="8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x v="184"/>
    <n v="62"/>
    <x v="1"/>
    <s v="USD"/>
    <n v="1556427600"/>
    <x v="212"/>
    <x v="3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x v="185"/>
    <n v="31.01"/>
    <x v="4"/>
    <s v="GBP"/>
    <n v="1320991200"/>
    <x v="213"/>
    <x v="8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x v="186"/>
    <n v="89.99"/>
    <x v="1"/>
    <s v="USD"/>
    <n v="1345093200"/>
    <x v="214"/>
    <x v="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x v="68"/>
    <n v="39.24"/>
    <x v="1"/>
    <s v="USD"/>
    <n v="1309496400"/>
    <x v="215"/>
    <x v="8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x v="187"/>
    <n v="54.99"/>
    <x v="1"/>
    <s v="USD"/>
    <n v="1340254800"/>
    <x v="216"/>
    <x v="4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x v="188"/>
    <n v="47.99"/>
    <x v="1"/>
    <s v="USD"/>
    <n v="1412226000"/>
    <x v="217"/>
    <x v="1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x v="189"/>
    <n v="87.97"/>
    <x v="1"/>
    <s v="USD"/>
    <n v="1458104400"/>
    <x v="218"/>
    <x v="7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x v="190"/>
    <n v="52"/>
    <x v="1"/>
    <s v="USD"/>
    <n v="1411534800"/>
    <x v="219"/>
    <x v="1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x v="191"/>
    <n v="30"/>
    <x v="1"/>
    <s v="USD"/>
    <n v="1399093200"/>
    <x v="220"/>
    <x v="1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x v="192"/>
    <n v="98.21"/>
    <x v="1"/>
    <s v="USD"/>
    <n v="1270702800"/>
    <x v="221"/>
    <x v="6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x v="193"/>
    <n v="108.96"/>
    <x v="1"/>
    <s v="USD"/>
    <n v="1431666000"/>
    <x v="222"/>
    <x v="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x v="194"/>
    <n v="67"/>
    <x v="1"/>
    <s v="USD"/>
    <n v="1472619600"/>
    <x v="172"/>
    <x v="7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x v="195"/>
    <n v="64.989999999999995"/>
    <x v="1"/>
    <s v="USD"/>
    <n v="1496293200"/>
    <x v="223"/>
    <x v="5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x v="196"/>
    <n v="99.84"/>
    <x v="1"/>
    <s v="USD"/>
    <n v="1575612000"/>
    <x v="224"/>
    <x v="3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x v="109"/>
    <n v="82.43"/>
    <x v="1"/>
    <s v="USD"/>
    <n v="1369112400"/>
    <x v="225"/>
    <x v="2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x v="45"/>
    <n v="63.29"/>
    <x v="1"/>
    <s v="USD"/>
    <n v="1469422800"/>
    <x v="226"/>
    <x v="7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x v="197"/>
    <n v="96.77"/>
    <x v="1"/>
    <s v="USD"/>
    <n v="1307854800"/>
    <x v="227"/>
    <x v="8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x v="46"/>
    <n v="54.91"/>
    <x v="6"/>
    <s v="EUR"/>
    <n v="1503378000"/>
    <x v="228"/>
    <x v="5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x v="45"/>
    <n v="39.01"/>
    <x v="1"/>
    <s v="USD"/>
    <n v="1486965600"/>
    <x v="229"/>
    <x v="5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x v="176"/>
    <n v="75.84"/>
    <x v="2"/>
    <s v="AUD"/>
    <n v="1561438800"/>
    <x v="230"/>
    <x v="3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x v="198"/>
    <n v="45.05"/>
    <x v="1"/>
    <s v="USD"/>
    <n v="1398402000"/>
    <x v="231"/>
    <x v="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x v="199"/>
    <n v="104.52"/>
    <x v="3"/>
    <s v="DKK"/>
    <n v="1513231200"/>
    <x v="232"/>
    <x v="5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x v="142"/>
    <n v="76.27"/>
    <x v="1"/>
    <s v="USD"/>
    <n v="1440824400"/>
    <x v="233"/>
    <x v="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x v="200"/>
    <n v="69.02"/>
    <x v="1"/>
    <s v="USD"/>
    <n v="1281070800"/>
    <x v="194"/>
    <x v="6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x v="74"/>
    <n v="101.98"/>
    <x v="2"/>
    <s v="AUD"/>
    <n v="1397365200"/>
    <x v="234"/>
    <x v="1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x v="201"/>
    <n v="42.92"/>
    <x v="1"/>
    <s v="USD"/>
    <n v="1494392400"/>
    <x v="235"/>
    <x v="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x v="202"/>
    <n v="43.03"/>
    <x v="1"/>
    <s v="USD"/>
    <n v="1520143200"/>
    <x v="236"/>
    <x v="9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x v="4"/>
    <n v="75.25"/>
    <x v="1"/>
    <s v="USD"/>
    <n v="1405314000"/>
    <x v="237"/>
    <x v="1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x v="203"/>
    <n v="69.02"/>
    <x v="1"/>
    <s v="USD"/>
    <n v="1396846800"/>
    <x v="238"/>
    <x v="1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x v="42"/>
    <n v="65.989999999999995"/>
    <x v="1"/>
    <s v="USD"/>
    <n v="1375678800"/>
    <x v="239"/>
    <x v="2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x v="204"/>
    <n v="98.01"/>
    <x v="1"/>
    <s v="USD"/>
    <n v="1482386400"/>
    <x v="240"/>
    <x v="7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x v="205"/>
    <n v="60.11"/>
    <x v="2"/>
    <s v="AUD"/>
    <n v="1420005600"/>
    <x v="241"/>
    <x v="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x v="206"/>
    <n v="26"/>
    <x v="1"/>
    <s v="USD"/>
    <n v="1420178400"/>
    <x v="242"/>
    <x v="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x v="67"/>
    <x v="6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x v="196"/>
    <n v="38.020000000000003"/>
    <x v="1"/>
    <s v="USD"/>
    <n v="1355032800"/>
    <x v="243"/>
    <x v="4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x v="207"/>
    <n v="106.15"/>
    <x v="1"/>
    <s v="USD"/>
    <n v="1382677200"/>
    <x v="244"/>
    <x v="2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x v="208"/>
    <n v="81.02"/>
    <x v="0"/>
    <s v="CAD"/>
    <n v="1302238800"/>
    <x v="245"/>
    <x v="8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x v="39"/>
    <n v="96.65"/>
    <x v="1"/>
    <s v="USD"/>
    <n v="1487656800"/>
    <x v="246"/>
    <x v="5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x v="209"/>
    <n v="57"/>
    <x v="1"/>
    <s v="USD"/>
    <n v="1297836000"/>
    <x v="247"/>
    <x v="8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x v="27"/>
    <n v="63.93"/>
    <x v="4"/>
    <s v="GBP"/>
    <n v="1453615200"/>
    <x v="248"/>
    <x v="7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6"/>
    <x v="1"/>
    <s v="USD"/>
    <n v="1362463200"/>
    <x v="249"/>
    <x v="2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x v="129"/>
    <n v="72.17"/>
    <x v="1"/>
    <s v="USD"/>
    <n v="1481176800"/>
    <x v="250"/>
    <x v="7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x v="188"/>
    <n v="77.930000000000007"/>
    <x v="1"/>
    <s v="USD"/>
    <n v="1354946400"/>
    <x v="251"/>
    <x v="4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x v="210"/>
    <n v="38.07"/>
    <x v="1"/>
    <s v="USD"/>
    <n v="1348808400"/>
    <x v="136"/>
    <x v="4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x v="211"/>
    <n v="57.94"/>
    <x v="1"/>
    <s v="USD"/>
    <n v="1282712400"/>
    <x v="252"/>
    <x v="6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x v="37"/>
    <n v="49.79"/>
    <x v="1"/>
    <s v="USD"/>
    <n v="1301979600"/>
    <x v="253"/>
    <x v="8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x v="134"/>
    <n v="54.05"/>
    <x v="1"/>
    <s v="USD"/>
    <n v="1263016800"/>
    <x v="254"/>
    <x v="6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x v="212"/>
    <n v="30"/>
    <x v="1"/>
    <s v="USD"/>
    <n v="1360648800"/>
    <x v="255"/>
    <x v="2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x v="99"/>
    <n v="70.13"/>
    <x v="1"/>
    <s v="USD"/>
    <n v="1451800800"/>
    <x v="256"/>
    <x v="7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x v="213"/>
    <n v="27"/>
    <x v="6"/>
    <s v="EUR"/>
    <n v="1415340000"/>
    <x v="257"/>
    <x v="1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x v="214"/>
    <n v="51.99"/>
    <x v="2"/>
    <s v="AUD"/>
    <n v="1351054800"/>
    <x v="258"/>
    <x v="4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x v="44"/>
    <n v="56.42"/>
    <x v="1"/>
    <s v="USD"/>
    <n v="1349326800"/>
    <x v="259"/>
    <x v="4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x v="215"/>
    <n v="101.63"/>
    <x v="1"/>
    <s v="USD"/>
    <n v="1548914400"/>
    <x v="260"/>
    <x v="3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x v="216"/>
    <n v="25.01"/>
    <x v="1"/>
    <s v="USD"/>
    <n v="1291269600"/>
    <x v="261"/>
    <x v="6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x v="217"/>
    <n v="32.020000000000003"/>
    <x v="1"/>
    <s v="USD"/>
    <n v="1449468000"/>
    <x v="262"/>
    <x v="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x v="218"/>
    <n v="82.02"/>
    <x v="1"/>
    <s v="USD"/>
    <n v="1562734800"/>
    <x v="263"/>
    <x v="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x v="219"/>
    <n v="37.96"/>
    <x v="0"/>
    <s v="CAD"/>
    <n v="1505624400"/>
    <x v="264"/>
    <x v="5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x v="27"/>
    <n v="51.53"/>
    <x v="1"/>
    <s v="USD"/>
    <n v="1509948000"/>
    <x v="265"/>
    <x v="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x v="220"/>
    <n v="81.2"/>
    <x v="1"/>
    <s v="USD"/>
    <n v="1554526800"/>
    <x v="266"/>
    <x v="3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x v="221"/>
    <n v="40.03"/>
    <x v="1"/>
    <s v="USD"/>
    <n v="1334811600"/>
    <x v="267"/>
    <x v="4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x v="100"/>
    <n v="89.94"/>
    <x v="1"/>
    <s v="USD"/>
    <n v="1279515600"/>
    <x v="268"/>
    <x v="6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x v="222"/>
    <n v="96.69"/>
    <x v="1"/>
    <s v="USD"/>
    <n v="1353909600"/>
    <x v="269"/>
    <x v="4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x v="223"/>
    <n v="25.01"/>
    <x v="1"/>
    <s v="USD"/>
    <n v="1535950800"/>
    <x v="270"/>
    <x v="9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x v="224"/>
    <n v="36.99"/>
    <x v="1"/>
    <s v="USD"/>
    <n v="1511244000"/>
    <x v="271"/>
    <x v="5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x v="225"/>
    <n v="73.010000000000005"/>
    <x v="1"/>
    <s v="USD"/>
    <n v="1331445600"/>
    <x v="272"/>
    <x v="4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x v="221"/>
    <n v="68.239999999999995"/>
    <x v="1"/>
    <s v="USD"/>
    <n v="1480226400"/>
    <x v="73"/>
    <x v="7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x v="226"/>
    <n v="52.31"/>
    <x v="3"/>
    <s v="DKK"/>
    <n v="1464584400"/>
    <x v="273"/>
    <x v="7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x v="227"/>
    <n v="61.77"/>
    <x v="1"/>
    <s v="USD"/>
    <n v="1335848400"/>
    <x v="274"/>
    <x v="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x v="228"/>
    <n v="25.03"/>
    <x v="1"/>
    <s v="USD"/>
    <n v="1473483600"/>
    <x v="275"/>
    <x v="7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x v="229"/>
    <n v="106.29"/>
    <x v="1"/>
    <s v="USD"/>
    <n v="1479880800"/>
    <x v="276"/>
    <x v="7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x v="230"/>
    <n v="75.069999999999993"/>
    <x v="1"/>
    <s v="USD"/>
    <n v="1430197200"/>
    <x v="277"/>
    <x v="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x v="231"/>
    <n v="39.97"/>
    <x v="3"/>
    <s v="DKK"/>
    <n v="1331701200"/>
    <x v="278"/>
    <x v="4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x v="232"/>
    <n v="39.979999999999997"/>
    <x v="0"/>
    <s v="CAD"/>
    <n v="1438578000"/>
    <x v="279"/>
    <x v="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x v="233"/>
    <n v="101.02"/>
    <x v="1"/>
    <s v="USD"/>
    <n v="1368162000"/>
    <x v="280"/>
    <x v="2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x v="37"/>
    <n v="76.81"/>
    <x v="1"/>
    <s v="USD"/>
    <n v="1318654800"/>
    <x v="281"/>
    <x v="8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x v="234"/>
    <n v="71.7"/>
    <x v="1"/>
    <s v="USD"/>
    <n v="1331874000"/>
    <x v="282"/>
    <x v="4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x v="235"/>
    <n v="33.28"/>
    <x v="6"/>
    <s v="EUR"/>
    <n v="1286254800"/>
    <x v="283"/>
    <x v="6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x v="236"/>
    <n v="43.92"/>
    <x v="1"/>
    <s v="USD"/>
    <n v="1540530000"/>
    <x v="284"/>
    <x v="9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x v="237"/>
    <n v="36"/>
    <x v="5"/>
    <s v="CHF"/>
    <n v="1381813200"/>
    <x v="285"/>
    <x v="2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x v="63"/>
    <n v="88.21"/>
    <x v="2"/>
    <s v="AUD"/>
    <n v="1548655200"/>
    <x v="286"/>
    <x v="3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x v="238"/>
    <n v="65.239999999999995"/>
    <x v="2"/>
    <s v="AUD"/>
    <n v="1389679200"/>
    <x v="287"/>
    <x v="1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x v="239"/>
    <n v="69.959999999999994"/>
    <x v="1"/>
    <s v="USD"/>
    <n v="1456466400"/>
    <x v="288"/>
    <x v="7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x v="240"/>
    <n v="39.880000000000003"/>
    <x v="1"/>
    <s v="USD"/>
    <n v="1456984800"/>
    <x v="289"/>
    <x v="7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x v="290"/>
    <x v="5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x v="241"/>
    <n v="41.02"/>
    <x v="1"/>
    <s v="USD"/>
    <n v="1424930400"/>
    <x v="291"/>
    <x v="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x v="242"/>
    <n v="98.91"/>
    <x v="1"/>
    <s v="USD"/>
    <n v="1535864400"/>
    <x v="292"/>
    <x v="9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x v="235"/>
    <n v="87.78"/>
    <x v="1"/>
    <s v="USD"/>
    <n v="1452146400"/>
    <x v="293"/>
    <x v="7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x v="23"/>
    <n v="80.77"/>
    <x v="1"/>
    <s v="USD"/>
    <n v="1470546000"/>
    <x v="294"/>
    <x v="7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x v="72"/>
    <n v="94.28"/>
    <x v="1"/>
    <s v="USD"/>
    <n v="1458363600"/>
    <x v="295"/>
    <x v="7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x v="243"/>
    <n v="73.430000000000007"/>
    <x v="1"/>
    <s v="USD"/>
    <n v="1500008400"/>
    <x v="296"/>
    <x v="5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x v="244"/>
    <n v="65.97"/>
    <x v="3"/>
    <s v="DKK"/>
    <n v="1338958800"/>
    <x v="297"/>
    <x v="4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x v="245"/>
    <n v="109.04"/>
    <x v="1"/>
    <s v="USD"/>
    <n v="1303102800"/>
    <x v="298"/>
    <x v="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x v="51"/>
    <n v="41.16"/>
    <x v="1"/>
    <s v="USD"/>
    <n v="1316581200"/>
    <x v="299"/>
    <x v="8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x v="36"/>
    <n v="99.13"/>
    <x v="1"/>
    <s v="USD"/>
    <n v="1270789200"/>
    <x v="300"/>
    <x v="6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x v="246"/>
    <n v="105.88"/>
    <x v="1"/>
    <s v="USD"/>
    <n v="1297836000"/>
    <x v="247"/>
    <x v="8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x v="247"/>
    <n v="49"/>
    <x v="1"/>
    <s v="USD"/>
    <n v="1382677200"/>
    <x v="244"/>
    <x v="2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x v="248"/>
    <n v="39"/>
    <x v="1"/>
    <s v="USD"/>
    <n v="1330322400"/>
    <x v="301"/>
    <x v="4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x v="221"/>
    <n v="31.02"/>
    <x v="1"/>
    <s v="USD"/>
    <n v="1552366800"/>
    <x v="188"/>
    <x v="3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x v="249"/>
    <n v="103.87"/>
    <x v="1"/>
    <s v="USD"/>
    <n v="1400907600"/>
    <x v="302"/>
    <x v="1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x v="250"/>
    <n v="59.27"/>
    <x v="6"/>
    <s v="EUR"/>
    <n v="1574143200"/>
    <x v="303"/>
    <x v="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x v="141"/>
    <n v="42.3"/>
    <x v="1"/>
    <s v="USD"/>
    <n v="1494738000"/>
    <x v="304"/>
    <x v="5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x v="68"/>
    <n v="53.12"/>
    <x v="1"/>
    <s v="USD"/>
    <n v="1392357600"/>
    <x v="305"/>
    <x v="1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x v="251"/>
    <n v="50.8"/>
    <x v="1"/>
    <s v="USD"/>
    <n v="1281589200"/>
    <x v="306"/>
    <x v="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x v="175"/>
    <n v="101.15"/>
    <x v="1"/>
    <s v="USD"/>
    <n v="1305003600"/>
    <x v="307"/>
    <x v="8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x v="194"/>
    <n v="65"/>
    <x v="1"/>
    <s v="USD"/>
    <n v="1301634000"/>
    <x v="308"/>
    <x v="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x v="252"/>
    <n v="38"/>
    <x v="1"/>
    <s v="USD"/>
    <n v="1290664800"/>
    <x v="309"/>
    <x v="6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x v="150"/>
    <n v="82.62"/>
    <x v="4"/>
    <s v="GBP"/>
    <n v="1395896400"/>
    <x v="310"/>
    <x v="1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x v="253"/>
    <n v="37.94"/>
    <x v="1"/>
    <s v="USD"/>
    <n v="1434862800"/>
    <x v="311"/>
    <x v="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x v="107"/>
    <n v="80.78"/>
    <x v="1"/>
    <s v="USD"/>
    <n v="1529125200"/>
    <x v="79"/>
    <x v="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x v="58"/>
    <n v="25.98"/>
    <x v="1"/>
    <s v="USD"/>
    <n v="1451109600"/>
    <x v="312"/>
    <x v="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x v="254"/>
    <n v="30.36"/>
    <x v="1"/>
    <s v="USD"/>
    <n v="1566968400"/>
    <x v="313"/>
    <x v="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x v="255"/>
    <n v="54"/>
    <x v="1"/>
    <s v="USD"/>
    <n v="1543557600"/>
    <x v="314"/>
    <x v="9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x v="57"/>
    <n v="101.79"/>
    <x v="1"/>
    <s v="USD"/>
    <n v="1481522400"/>
    <x v="315"/>
    <x v="7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x v="256"/>
    <n v="45"/>
    <x v="4"/>
    <s v="GBP"/>
    <n v="1512712800"/>
    <x v="316"/>
    <x v="5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x v="257"/>
    <n v="77.069999999999993"/>
    <x v="1"/>
    <s v="USD"/>
    <n v="1324274400"/>
    <x v="317"/>
    <x v="8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x v="258"/>
    <n v="88.08"/>
    <x v="1"/>
    <s v="USD"/>
    <n v="1364446800"/>
    <x v="318"/>
    <x v="2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x v="259"/>
    <n v="47.04"/>
    <x v="1"/>
    <s v="USD"/>
    <n v="1542693600"/>
    <x v="319"/>
    <x v="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x v="260"/>
    <n v="111"/>
    <x v="1"/>
    <s v="USD"/>
    <n v="1515564000"/>
    <x v="32"/>
    <x v="9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x v="261"/>
    <n v="87"/>
    <x v="1"/>
    <s v="USD"/>
    <n v="1573797600"/>
    <x v="320"/>
    <x v="3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x v="262"/>
    <n v="63.99"/>
    <x v="1"/>
    <s v="USD"/>
    <n v="1292392800"/>
    <x v="321"/>
    <x v="6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x v="263"/>
    <n v="105.99"/>
    <x v="1"/>
    <s v="USD"/>
    <n v="1573452000"/>
    <x v="322"/>
    <x v="3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x v="264"/>
    <n v="73.989999999999995"/>
    <x v="1"/>
    <s v="USD"/>
    <n v="1317790800"/>
    <x v="323"/>
    <x v="8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x v="265"/>
    <n v="84.02"/>
    <x v="0"/>
    <s v="CAD"/>
    <n v="1501650000"/>
    <x v="324"/>
    <x v="5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x v="224"/>
    <n v="88.97"/>
    <x v="1"/>
    <s v="USD"/>
    <n v="1323669600"/>
    <x v="325"/>
    <x v="8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x v="266"/>
    <n v="76.989999999999995"/>
    <x v="1"/>
    <s v="USD"/>
    <n v="1440738000"/>
    <x v="326"/>
    <x v="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x v="267"/>
    <n v="97.15"/>
    <x v="1"/>
    <s v="USD"/>
    <n v="1374296400"/>
    <x v="327"/>
    <x v="2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x v="98"/>
    <n v="33.01"/>
    <x v="1"/>
    <s v="USD"/>
    <n v="1384840800"/>
    <x v="328"/>
    <x v="2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x v="268"/>
    <n v="99.95"/>
    <x v="1"/>
    <s v="USD"/>
    <n v="1516600800"/>
    <x v="329"/>
    <x v="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x v="269"/>
    <n v="69.97"/>
    <x v="4"/>
    <s v="GBP"/>
    <n v="1436418000"/>
    <x v="330"/>
    <x v="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x v="270"/>
    <n v="110.32"/>
    <x v="1"/>
    <s v="USD"/>
    <n v="1503550800"/>
    <x v="331"/>
    <x v="5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x v="271"/>
    <n v="66.010000000000005"/>
    <x v="1"/>
    <s v="USD"/>
    <n v="1423634400"/>
    <x v="332"/>
    <x v="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x v="272"/>
    <n v="41.01"/>
    <x v="1"/>
    <s v="USD"/>
    <n v="1487224800"/>
    <x v="333"/>
    <x v="5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x v="273"/>
    <n v="103.96"/>
    <x v="1"/>
    <s v="USD"/>
    <n v="1500008400"/>
    <x v="296"/>
    <x v="5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x v="334"/>
    <x v="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x v="274"/>
    <n v="47.01"/>
    <x v="1"/>
    <s v="USD"/>
    <n v="1440392400"/>
    <x v="335"/>
    <x v="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x v="254"/>
    <n v="29.61"/>
    <x v="0"/>
    <s v="CAD"/>
    <n v="1446876000"/>
    <x v="336"/>
    <x v="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x v="275"/>
    <n v="81.010000000000005"/>
    <x v="1"/>
    <s v="USD"/>
    <n v="1562302800"/>
    <x v="337"/>
    <x v="3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x v="175"/>
    <n v="94.35"/>
    <x v="3"/>
    <s v="DKK"/>
    <n v="1378184400"/>
    <x v="338"/>
    <x v="2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x v="99"/>
    <n v="26.06"/>
    <x v="1"/>
    <s v="USD"/>
    <n v="1485064800"/>
    <x v="339"/>
    <x v="5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x v="174"/>
    <n v="85.78"/>
    <x v="6"/>
    <s v="EUR"/>
    <n v="1326520800"/>
    <x v="340"/>
    <x v="4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x v="142"/>
    <n v="103.73"/>
    <x v="1"/>
    <s v="USD"/>
    <n v="1441256400"/>
    <x v="341"/>
    <x v="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x v="276"/>
    <n v="49.83"/>
    <x v="0"/>
    <s v="CAD"/>
    <n v="1533877200"/>
    <x v="342"/>
    <x v="9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x v="277"/>
    <n v="63.89"/>
    <x v="1"/>
    <s v="USD"/>
    <n v="1314421200"/>
    <x v="343"/>
    <x v="8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x v="278"/>
    <n v="47"/>
    <x v="4"/>
    <s v="GBP"/>
    <n v="1293861600"/>
    <x v="344"/>
    <x v="8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x v="39"/>
    <n v="108.48"/>
    <x v="1"/>
    <s v="USD"/>
    <n v="1507352400"/>
    <x v="345"/>
    <x v="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x v="271"/>
    <n v="72.02"/>
    <x v="1"/>
    <s v="USD"/>
    <n v="1296108000"/>
    <x v="65"/>
    <x v="8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x v="279"/>
    <n v="59.93"/>
    <x v="1"/>
    <s v="USD"/>
    <n v="1324965600"/>
    <x v="346"/>
    <x v="8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x v="129"/>
    <n v="78.209999999999994"/>
    <x v="1"/>
    <s v="USD"/>
    <n v="1520229600"/>
    <x v="347"/>
    <x v="9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x v="192"/>
    <n v="104.78"/>
    <x v="2"/>
    <s v="AUD"/>
    <n v="1482991200"/>
    <x v="348"/>
    <x v="7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x v="196"/>
    <n v="105.52"/>
    <x v="1"/>
    <s v="USD"/>
    <n v="1294034400"/>
    <x v="349"/>
    <x v="8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x v="51"/>
    <n v="24.93"/>
    <x v="1"/>
    <s v="USD"/>
    <n v="1413608400"/>
    <x v="350"/>
    <x v="1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x v="280"/>
    <n v="69.87"/>
    <x v="4"/>
    <s v="GBP"/>
    <n v="1286946000"/>
    <x v="351"/>
    <x v="6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x v="110"/>
    <n v="95.73"/>
    <x v="1"/>
    <s v="USD"/>
    <n v="1359871200"/>
    <x v="352"/>
    <x v="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x v="281"/>
    <n v="30"/>
    <x v="1"/>
    <s v="USD"/>
    <n v="1555304400"/>
    <x v="353"/>
    <x v="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x v="282"/>
    <n v="59.01"/>
    <x v="1"/>
    <s v="USD"/>
    <n v="1423375200"/>
    <x v="354"/>
    <x v="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x v="283"/>
    <n v="84.76"/>
    <x v="1"/>
    <s v="USD"/>
    <n v="1420696800"/>
    <x v="355"/>
    <x v="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x v="284"/>
    <n v="78.010000000000005"/>
    <x v="1"/>
    <s v="USD"/>
    <n v="1502946000"/>
    <x v="356"/>
    <x v="5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x v="165"/>
    <n v="50.05"/>
    <x v="1"/>
    <s v="USD"/>
    <n v="1547186400"/>
    <x v="357"/>
    <x v="3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x v="270"/>
    <n v="59.16"/>
    <x v="1"/>
    <s v="USD"/>
    <n v="1444971600"/>
    <x v="358"/>
    <x v="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x v="54"/>
    <n v="93.7"/>
    <x v="1"/>
    <s v="USD"/>
    <n v="1404622800"/>
    <x v="359"/>
    <x v="1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x v="78"/>
    <n v="40.14"/>
    <x v="1"/>
    <s v="USD"/>
    <n v="1571720400"/>
    <x v="12"/>
    <x v="3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x v="285"/>
    <n v="70.09"/>
    <x v="1"/>
    <s v="USD"/>
    <n v="1526878800"/>
    <x v="360"/>
    <x v="9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x v="9"/>
    <n v="66.180000000000007"/>
    <x v="4"/>
    <s v="GBP"/>
    <n v="1319691600"/>
    <x v="361"/>
    <x v="8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x v="286"/>
    <n v="47.71"/>
    <x v="1"/>
    <s v="USD"/>
    <n v="1371963600"/>
    <x v="362"/>
    <x v="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x v="287"/>
    <n v="62.9"/>
    <x v="1"/>
    <s v="USD"/>
    <n v="1433739600"/>
    <x v="363"/>
    <x v="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x v="109"/>
    <n v="86.61"/>
    <x v="1"/>
    <s v="USD"/>
    <n v="1508130000"/>
    <x v="364"/>
    <x v="5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x v="288"/>
    <n v="75.13"/>
    <x v="1"/>
    <s v="USD"/>
    <n v="1550037600"/>
    <x v="210"/>
    <x v="3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x v="289"/>
    <n v="41"/>
    <x v="1"/>
    <s v="USD"/>
    <n v="1486706400"/>
    <x v="365"/>
    <x v="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x v="290"/>
    <n v="50.01"/>
    <x v="1"/>
    <s v="USD"/>
    <n v="1553835600"/>
    <x v="366"/>
    <x v="3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x v="291"/>
    <n v="96.96"/>
    <x v="1"/>
    <s v="USD"/>
    <n v="1277528400"/>
    <x v="367"/>
    <x v="6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x v="292"/>
    <n v="100.93"/>
    <x v="1"/>
    <s v="USD"/>
    <n v="1339477200"/>
    <x v="368"/>
    <x v="4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x v="293"/>
    <n v="89.23"/>
    <x v="5"/>
    <s v="CHF"/>
    <n v="1325656800"/>
    <x v="369"/>
    <x v="4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x v="294"/>
    <n v="87.98"/>
    <x v="1"/>
    <s v="USD"/>
    <n v="1288242000"/>
    <x v="370"/>
    <x v="6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x v="126"/>
    <n v="89.54"/>
    <x v="1"/>
    <s v="USD"/>
    <n v="1379048400"/>
    <x v="371"/>
    <x v="2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x v="295"/>
    <n v="29.09"/>
    <x v="1"/>
    <s v="USD"/>
    <n v="1389679200"/>
    <x v="287"/>
    <x v="1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x v="296"/>
    <n v="42.01"/>
    <x v="1"/>
    <s v="USD"/>
    <n v="1294293600"/>
    <x v="372"/>
    <x v="8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x v="297"/>
    <n v="47"/>
    <x v="0"/>
    <s v="CAD"/>
    <n v="1500267600"/>
    <x v="373"/>
    <x v="5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x v="298"/>
    <n v="110.44"/>
    <x v="1"/>
    <s v="USD"/>
    <n v="1375074000"/>
    <x v="374"/>
    <x v="2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x v="10"/>
    <n v="41.99"/>
    <x v="1"/>
    <s v="USD"/>
    <n v="1323324000"/>
    <x v="375"/>
    <x v="8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x v="299"/>
    <n v="48.01"/>
    <x v="2"/>
    <s v="AUD"/>
    <n v="1538715600"/>
    <x v="376"/>
    <x v="9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x v="211"/>
    <n v="31.02"/>
    <x v="1"/>
    <s v="USD"/>
    <n v="1369285200"/>
    <x v="377"/>
    <x v="2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x v="300"/>
    <n v="99.2"/>
    <x v="6"/>
    <s v="EUR"/>
    <n v="1525755600"/>
    <x v="378"/>
    <x v="9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x v="301"/>
    <n v="66.02"/>
    <x v="1"/>
    <s v="USD"/>
    <n v="1296626400"/>
    <x v="379"/>
    <x v="8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x v="380"/>
    <x v="2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x v="302"/>
    <n v="46.06"/>
    <x v="1"/>
    <s v="USD"/>
    <n v="1572152400"/>
    <x v="381"/>
    <x v="3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x v="174"/>
    <n v="73.650000000000006"/>
    <x v="1"/>
    <s v="USD"/>
    <n v="1325829600"/>
    <x v="382"/>
    <x v="4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x v="303"/>
    <n v="55.99"/>
    <x v="0"/>
    <s v="CAD"/>
    <n v="1273640400"/>
    <x v="125"/>
    <x v="6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x v="304"/>
    <n v="68.989999999999995"/>
    <x v="1"/>
    <s v="USD"/>
    <n v="1510639200"/>
    <x v="383"/>
    <x v="5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x v="305"/>
    <n v="60.98"/>
    <x v="1"/>
    <s v="USD"/>
    <n v="1528088400"/>
    <x v="384"/>
    <x v="9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x v="306"/>
    <n v="110.98"/>
    <x v="1"/>
    <s v="USD"/>
    <n v="1359525600"/>
    <x v="385"/>
    <x v="2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x v="307"/>
    <n v="25"/>
    <x v="3"/>
    <s v="DKK"/>
    <n v="1570942800"/>
    <x v="386"/>
    <x v="3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x v="110"/>
    <n v="78.760000000000005"/>
    <x v="0"/>
    <s v="CAD"/>
    <n v="1466398800"/>
    <x v="387"/>
    <x v="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x v="308"/>
    <n v="87.96"/>
    <x v="1"/>
    <s v="USD"/>
    <n v="1492491600"/>
    <x v="388"/>
    <x v="5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x v="309"/>
    <n v="49.99"/>
    <x v="1"/>
    <s v="USD"/>
    <n v="1430197200"/>
    <x v="277"/>
    <x v="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x v="172"/>
    <n v="99.52"/>
    <x v="1"/>
    <s v="USD"/>
    <n v="1496034000"/>
    <x v="389"/>
    <x v="5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x v="38"/>
    <n v="104.82"/>
    <x v="1"/>
    <s v="USD"/>
    <n v="1388728800"/>
    <x v="390"/>
    <x v="1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x v="310"/>
    <n v="108.01"/>
    <x v="1"/>
    <s v="USD"/>
    <n v="1543298400"/>
    <x v="391"/>
    <x v="9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x v="311"/>
    <n v="29"/>
    <x v="1"/>
    <s v="USD"/>
    <n v="1271739600"/>
    <x v="392"/>
    <x v="6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x v="312"/>
    <n v="30.03"/>
    <x v="1"/>
    <s v="USD"/>
    <n v="1326434400"/>
    <x v="393"/>
    <x v="4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x v="313"/>
    <n v="41.01"/>
    <x v="1"/>
    <s v="USD"/>
    <n v="1295244000"/>
    <x v="394"/>
    <x v="8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x v="27"/>
    <n v="62.87"/>
    <x v="1"/>
    <s v="USD"/>
    <n v="1541221200"/>
    <x v="395"/>
    <x v="9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x v="314"/>
    <n v="47.01"/>
    <x v="0"/>
    <s v="CAD"/>
    <n v="1336280400"/>
    <x v="396"/>
    <x v="4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x v="315"/>
    <n v="27"/>
    <x v="1"/>
    <s v="USD"/>
    <n v="1324533600"/>
    <x v="397"/>
    <x v="8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x v="115"/>
    <n v="68.33"/>
    <x v="1"/>
    <s v="USD"/>
    <n v="1498366800"/>
    <x v="398"/>
    <x v="5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x v="316"/>
    <n v="50.97"/>
    <x v="1"/>
    <s v="USD"/>
    <n v="1498712400"/>
    <x v="399"/>
    <x v="5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x v="317"/>
    <n v="54.02"/>
    <x v="1"/>
    <s v="USD"/>
    <n v="1271480400"/>
    <x v="400"/>
    <x v="6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x v="318"/>
    <n v="97.06"/>
    <x v="1"/>
    <s v="USD"/>
    <n v="1316667600"/>
    <x v="116"/>
    <x v="8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x v="100"/>
    <n v="24.87"/>
    <x v="1"/>
    <s v="USD"/>
    <n v="1524027600"/>
    <x v="401"/>
    <x v="9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x v="45"/>
    <n v="84.42"/>
    <x v="1"/>
    <s v="USD"/>
    <n v="1438059600"/>
    <x v="402"/>
    <x v="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x v="319"/>
    <n v="47.09"/>
    <x v="1"/>
    <s v="USD"/>
    <n v="1361944800"/>
    <x v="403"/>
    <x v="2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x v="320"/>
    <n v="78"/>
    <x v="1"/>
    <s v="USD"/>
    <n v="1410584400"/>
    <x v="404"/>
    <x v="1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x v="321"/>
    <n v="62.97"/>
    <x v="1"/>
    <s v="USD"/>
    <n v="1297404000"/>
    <x v="405"/>
    <x v="8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x v="322"/>
    <n v="81.010000000000005"/>
    <x v="1"/>
    <s v="USD"/>
    <n v="1392012000"/>
    <x v="406"/>
    <x v="1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x v="286"/>
    <n v="65.319999999999993"/>
    <x v="1"/>
    <s v="USD"/>
    <n v="1569733200"/>
    <x v="407"/>
    <x v="3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x v="115"/>
    <n v="104.44"/>
    <x v="1"/>
    <s v="USD"/>
    <n v="1529643600"/>
    <x v="408"/>
    <x v="9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x v="222"/>
    <n v="69.989999999999995"/>
    <x v="1"/>
    <s v="USD"/>
    <n v="1399006800"/>
    <x v="409"/>
    <x v="1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x v="323"/>
    <n v="83.02"/>
    <x v="1"/>
    <s v="USD"/>
    <n v="1385359200"/>
    <x v="410"/>
    <x v="2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x v="234"/>
    <n v="90.3"/>
    <x v="0"/>
    <s v="CAD"/>
    <n v="1480572000"/>
    <x v="411"/>
    <x v="7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x v="324"/>
    <n v="103.98"/>
    <x v="6"/>
    <s v="EUR"/>
    <n v="1418623200"/>
    <x v="412"/>
    <x v="1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x v="61"/>
    <n v="54.93"/>
    <x v="1"/>
    <s v="USD"/>
    <n v="1555736400"/>
    <x v="413"/>
    <x v="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x v="325"/>
    <n v="51.92"/>
    <x v="1"/>
    <s v="USD"/>
    <n v="1442120400"/>
    <x v="414"/>
    <x v="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x v="326"/>
    <n v="60.03"/>
    <x v="1"/>
    <s v="USD"/>
    <n v="1362376800"/>
    <x v="415"/>
    <x v="2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x v="327"/>
    <n v="44"/>
    <x v="1"/>
    <s v="USD"/>
    <n v="1478408400"/>
    <x v="416"/>
    <x v="7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x v="328"/>
    <n v="53"/>
    <x v="1"/>
    <s v="USD"/>
    <n v="1498798800"/>
    <x v="417"/>
    <x v="5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x v="235"/>
    <n v="54.5"/>
    <x v="1"/>
    <s v="USD"/>
    <n v="1335416400"/>
    <x v="418"/>
    <x v="4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x v="182"/>
    <n v="75.040000000000006"/>
    <x v="6"/>
    <s v="EUR"/>
    <n v="1504328400"/>
    <x v="419"/>
    <x v="5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x v="329"/>
    <n v="35.909999999999997"/>
    <x v="1"/>
    <s v="USD"/>
    <n v="1285822800"/>
    <x v="420"/>
    <x v="6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x v="102"/>
    <n v="36.950000000000003"/>
    <x v="1"/>
    <s v="USD"/>
    <n v="1311483600"/>
    <x v="421"/>
    <x v="8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x v="73"/>
    <n v="63.17"/>
    <x v="1"/>
    <s v="USD"/>
    <n v="1291356000"/>
    <x v="422"/>
    <x v="6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x v="129"/>
    <n v="29.99"/>
    <x v="1"/>
    <s v="USD"/>
    <n v="1355810400"/>
    <x v="423"/>
    <x v="4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x v="330"/>
    <n v="86"/>
    <x v="4"/>
    <s v="GBP"/>
    <n v="1513663200"/>
    <x v="424"/>
    <x v="5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x v="331"/>
    <n v="75.010000000000005"/>
    <x v="1"/>
    <s v="USD"/>
    <n v="1365915600"/>
    <x v="425"/>
    <x v="2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2"/>
    <x v="3"/>
    <s v="DKK"/>
    <n v="1551852000"/>
    <x v="426"/>
    <x v="3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x v="427"/>
    <x v="9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x v="332"/>
    <n v="29"/>
    <x v="1"/>
    <s v="USD"/>
    <n v="1500440400"/>
    <x v="428"/>
    <x v="5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x v="249"/>
    <n v="98.23"/>
    <x v="1"/>
    <s v="USD"/>
    <n v="1278392400"/>
    <x v="429"/>
    <x v="6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x v="333"/>
    <n v="87"/>
    <x v="1"/>
    <s v="USD"/>
    <n v="1480572000"/>
    <x v="411"/>
    <x v="7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x v="334"/>
    <n v="45.21"/>
    <x v="1"/>
    <s v="USD"/>
    <n v="1382331600"/>
    <x v="430"/>
    <x v="2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x v="335"/>
    <n v="37"/>
    <x v="1"/>
    <s v="USD"/>
    <n v="1316754000"/>
    <x v="431"/>
    <x v="8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x v="336"/>
    <n v="94.98"/>
    <x v="1"/>
    <s v="USD"/>
    <n v="1518242400"/>
    <x v="432"/>
    <x v="9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x v="337"/>
    <n v="28.96"/>
    <x v="1"/>
    <s v="USD"/>
    <n v="1476421200"/>
    <x v="433"/>
    <x v="7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x v="338"/>
    <n v="55.99"/>
    <x v="1"/>
    <s v="USD"/>
    <n v="1269752400"/>
    <x v="434"/>
    <x v="6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x v="339"/>
    <n v="54.04"/>
    <x v="1"/>
    <s v="USD"/>
    <n v="1419746400"/>
    <x v="435"/>
    <x v="1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x v="126"/>
    <n v="82.38"/>
    <x v="1"/>
    <s v="USD"/>
    <n v="1281330000"/>
    <x v="8"/>
    <x v="6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x v="340"/>
    <n v="67"/>
    <x v="1"/>
    <s v="USD"/>
    <n v="1398661200"/>
    <x v="436"/>
    <x v="1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x v="341"/>
    <n v="107.91"/>
    <x v="1"/>
    <s v="USD"/>
    <n v="1359525600"/>
    <x v="385"/>
    <x v="2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x v="342"/>
    <n v="69.010000000000005"/>
    <x v="1"/>
    <s v="USD"/>
    <n v="1388469600"/>
    <x v="437"/>
    <x v="2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x v="343"/>
    <n v="39.01"/>
    <x v="1"/>
    <s v="USD"/>
    <n v="1518328800"/>
    <x v="438"/>
    <x v="9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x v="175"/>
    <n v="110.36"/>
    <x v="1"/>
    <s v="USD"/>
    <n v="1517032800"/>
    <x v="439"/>
    <x v="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6"/>
    <x v="1"/>
    <s v="USD"/>
    <n v="1368594000"/>
    <x v="440"/>
    <x v="2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x v="279"/>
    <n v="57.94"/>
    <x v="0"/>
    <s v="CAD"/>
    <n v="1448258400"/>
    <x v="441"/>
    <x v="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x v="36"/>
    <n v="101.25"/>
    <x v="1"/>
    <s v="USD"/>
    <n v="1555218000"/>
    <x v="442"/>
    <x v="3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x v="122"/>
    <n v="64.959999999999994"/>
    <x v="1"/>
    <s v="USD"/>
    <n v="1431925200"/>
    <x v="443"/>
    <x v="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x v="345"/>
    <n v="27.01"/>
    <x v="1"/>
    <s v="USD"/>
    <n v="1481522400"/>
    <x v="315"/>
    <x v="7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"/>
    <x v="4"/>
    <s v="GBP"/>
    <n v="1335934800"/>
    <x v="444"/>
    <x v="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x v="347"/>
    <n v="104.94"/>
    <x v="1"/>
    <s v="USD"/>
    <n v="1552280400"/>
    <x v="445"/>
    <x v="3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x v="88"/>
    <n v="84.03"/>
    <x v="1"/>
    <s v="USD"/>
    <n v="1529989200"/>
    <x v="446"/>
    <x v="9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x v="23"/>
    <n v="102.86"/>
    <x v="1"/>
    <s v="USD"/>
    <n v="1418709600"/>
    <x v="447"/>
    <x v="1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x v="57"/>
    <n v="39.96"/>
    <x v="1"/>
    <s v="USD"/>
    <n v="1372136400"/>
    <x v="448"/>
    <x v="2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x v="348"/>
    <n v="51"/>
    <x v="1"/>
    <s v="USD"/>
    <n v="1533877200"/>
    <x v="342"/>
    <x v="9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x v="86"/>
    <n v="40.82"/>
    <x v="1"/>
    <s v="USD"/>
    <n v="1309064400"/>
    <x v="449"/>
    <x v="8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x v="349"/>
    <n v="59"/>
    <x v="1"/>
    <s v="USD"/>
    <n v="1425877200"/>
    <x v="450"/>
    <x v="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x v="350"/>
    <n v="71.16"/>
    <x v="4"/>
    <s v="GBP"/>
    <n v="1501304400"/>
    <x v="451"/>
    <x v="5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x v="215"/>
    <n v="99.49"/>
    <x v="1"/>
    <s v="USD"/>
    <n v="1268287200"/>
    <x v="452"/>
    <x v="6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x v="351"/>
    <n v="103.99"/>
    <x v="1"/>
    <s v="USD"/>
    <n v="1412139600"/>
    <x v="453"/>
    <x v="1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x v="352"/>
    <n v="76.56"/>
    <x v="1"/>
    <s v="USD"/>
    <n v="1330063200"/>
    <x v="454"/>
    <x v="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x v="353"/>
    <n v="87.07"/>
    <x v="1"/>
    <s v="USD"/>
    <n v="1576130400"/>
    <x v="455"/>
    <x v="3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x v="354"/>
    <n v="49"/>
    <x v="4"/>
    <s v="GBP"/>
    <n v="1407128400"/>
    <x v="456"/>
    <x v="1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x v="355"/>
    <n v="42.97"/>
    <x v="4"/>
    <s v="GBP"/>
    <n v="1560142800"/>
    <x v="457"/>
    <x v="3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x v="356"/>
    <n v="33.43"/>
    <x v="4"/>
    <s v="GBP"/>
    <n v="1520575200"/>
    <x v="458"/>
    <x v="9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x v="357"/>
    <n v="83.98"/>
    <x v="1"/>
    <s v="USD"/>
    <n v="1492664400"/>
    <x v="459"/>
    <x v="5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x v="127"/>
    <n v="101.42"/>
    <x v="1"/>
    <s v="USD"/>
    <n v="1454479200"/>
    <x v="460"/>
    <x v="7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x v="72"/>
    <n v="109.87"/>
    <x v="6"/>
    <s v="EUR"/>
    <n v="1281934800"/>
    <x v="461"/>
    <x v="6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x v="358"/>
    <n v="31.92"/>
    <x v="1"/>
    <s v="USD"/>
    <n v="1573970400"/>
    <x v="462"/>
    <x v="3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x v="120"/>
    <n v="70.989999999999995"/>
    <x v="1"/>
    <s v="USD"/>
    <n v="1372654800"/>
    <x v="463"/>
    <x v="2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x v="359"/>
    <n v="77.03"/>
    <x v="1"/>
    <s v="USD"/>
    <n v="1275886800"/>
    <x v="464"/>
    <x v="6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x v="251"/>
    <n v="101.78"/>
    <x v="1"/>
    <s v="USD"/>
    <n v="1561784400"/>
    <x v="465"/>
    <x v="3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x v="360"/>
    <n v="51.06"/>
    <x v="1"/>
    <s v="USD"/>
    <n v="1332392400"/>
    <x v="466"/>
    <x v="4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x v="135"/>
    <n v="68.02"/>
    <x v="3"/>
    <s v="DKK"/>
    <n v="1402376400"/>
    <x v="467"/>
    <x v="1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x v="71"/>
    <n v="30.87"/>
    <x v="1"/>
    <s v="USD"/>
    <n v="1495342800"/>
    <x v="468"/>
    <x v="5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x v="53"/>
    <n v="27.91"/>
    <x v="1"/>
    <s v="USD"/>
    <n v="1482213600"/>
    <x v="469"/>
    <x v="7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x v="361"/>
    <n v="79.989999999999995"/>
    <x v="3"/>
    <s v="DKK"/>
    <n v="1420092000"/>
    <x v="470"/>
    <x v="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x v="362"/>
    <n v="38"/>
    <x v="1"/>
    <s v="USD"/>
    <n v="1458018000"/>
    <x v="471"/>
    <x v="7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x v="472"/>
    <x v="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x v="363"/>
    <n v="59.99"/>
    <x v="1"/>
    <s v="USD"/>
    <n v="1363064400"/>
    <x v="473"/>
    <x v="2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x v="129"/>
    <n v="37.04"/>
    <x v="2"/>
    <s v="AUD"/>
    <n v="1343365200"/>
    <x v="474"/>
    <x v="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x v="364"/>
    <n v="99.96"/>
    <x v="1"/>
    <s v="USD"/>
    <n v="1435726800"/>
    <x v="72"/>
    <x v="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x v="197"/>
    <n v="111.68"/>
    <x v="6"/>
    <s v="EUR"/>
    <n v="1431925200"/>
    <x v="443"/>
    <x v="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x v="365"/>
    <n v="36.01"/>
    <x v="1"/>
    <s v="USD"/>
    <n v="1362722400"/>
    <x v="475"/>
    <x v="2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x v="366"/>
    <n v="66.010000000000005"/>
    <x v="1"/>
    <s v="USD"/>
    <n v="1511416800"/>
    <x v="81"/>
    <x v="5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x v="161"/>
    <n v="44.05"/>
    <x v="1"/>
    <s v="USD"/>
    <n v="1365483600"/>
    <x v="476"/>
    <x v="2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x v="367"/>
    <n v="53"/>
    <x v="1"/>
    <s v="USD"/>
    <n v="1532840400"/>
    <x v="192"/>
    <x v="9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x v="368"/>
    <n v="95"/>
    <x v="1"/>
    <s v="USD"/>
    <n v="1336194000"/>
    <x v="477"/>
    <x v="4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x v="54"/>
    <n v="70.91"/>
    <x v="2"/>
    <s v="AUD"/>
    <n v="1527742800"/>
    <x v="478"/>
    <x v="9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x v="369"/>
    <n v="98.06"/>
    <x v="1"/>
    <s v="USD"/>
    <n v="1564030800"/>
    <x v="479"/>
    <x v="3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x v="370"/>
    <n v="53.05"/>
    <x v="1"/>
    <s v="USD"/>
    <n v="1404536400"/>
    <x v="480"/>
    <x v="1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x v="164"/>
    <n v="93.14"/>
    <x v="1"/>
    <s v="USD"/>
    <n v="1284008400"/>
    <x v="180"/>
    <x v="6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x v="371"/>
    <n v="58.95"/>
    <x v="5"/>
    <s v="CHF"/>
    <n v="1386309600"/>
    <x v="481"/>
    <x v="2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x v="221"/>
    <n v="36.07"/>
    <x v="0"/>
    <s v="CAD"/>
    <n v="1324620000"/>
    <x v="482"/>
    <x v="8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x v="372"/>
    <n v="63.03"/>
    <x v="1"/>
    <s v="USD"/>
    <n v="1281070800"/>
    <x v="194"/>
    <x v="6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x v="373"/>
    <n v="84.72"/>
    <x v="1"/>
    <s v="USD"/>
    <n v="1493960400"/>
    <x v="483"/>
    <x v="5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x v="234"/>
    <n v="62.2"/>
    <x v="1"/>
    <s v="USD"/>
    <n v="1519365600"/>
    <x v="484"/>
    <x v="9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x v="374"/>
    <n v="101.98"/>
    <x v="1"/>
    <s v="USD"/>
    <n v="1420696800"/>
    <x v="355"/>
    <x v="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x v="235"/>
    <n v="106.44"/>
    <x v="1"/>
    <s v="USD"/>
    <n v="1555650000"/>
    <x v="485"/>
    <x v="3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x v="375"/>
    <n v="29.98"/>
    <x v="1"/>
    <s v="USD"/>
    <n v="1471928400"/>
    <x v="486"/>
    <x v="7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x v="271"/>
    <n v="85.81"/>
    <x v="1"/>
    <s v="USD"/>
    <n v="1341291600"/>
    <x v="487"/>
    <x v="4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x v="121"/>
    <n v="70.819999999999993"/>
    <x v="1"/>
    <s v="USD"/>
    <n v="1267682400"/>
    <x v="488"/>
    <x v="6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x v="376"/>
    <n v="41"/>
    <x v="1"/>
    <s v="USD"/>
    <n v="1272258000"/>
    <x v="489"/>
    <x v="6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x v="377"/>
    <n v="28.06"/>
    <x v="1"/>
    <s v="USD"/>
    <n v="1290492000"/>
    <x v="490"/>
    <x v="6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x v="98"/>
    <n v="88.05"/>
    <x v="1"/>
    <s v="USD"/>
    <n v="1451109600"/>
    <x v="312"/>
    <x v="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x v="378"/>
    <n v="31"/>
    <x v="0"/>
    <s v="CAD"/>
    <n v="1454652000"/>
    <x v="491"/>
    <x v="7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x v="175"/>
    <n v="90.34"/>
    <x v="4"/>
    <s v="GBP"/>
    <n v="1385186400"/>
    <x v="492"/>
    <x v="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x v="352"/>
    <n v="63.78"/>
    <x v="1"/>
    <s v="USD"/>
    <n v="1399698000"/>
    <x v="493"/>
    <x v="1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x v="200"/>
    <n v="54"/>
    <x v="1"/>
    <s v="USD"/>
    <n v="1283230800"/>
    <x v="494"/>
    <x v="6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x v="379"/>
    <n v="48.99"/>
    <x v="5"/>
    <s v="CHF"/>
    <n v="1384149600"/>
    <x v="495"/>
    <x v="2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x v="105"/>
    <n v="63.86"/>
    <x v="0"/>
    <s v="CAD"/>
    <n v="1516860000"/>
    <x v="496"/>
    <x v="9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x v="380"/>
    <n v="83"/>
    <x v="4"/>
    <s v="GBP"/>
    <n v="1374642000"/>
    <x v="497"/>
    <x v="2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x v="166"/>
    <n v="55.08"/>
    <x v="1"/>
    <s v="USD"/>
    <n v="1534482000"/>
    <x v="498"/>
    <x v="9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x v="381"/>
    <n v="62.04"/>
    <x v="6"/>
    <s v="EUR"/>
    <n v="1528434000"/>
    <x v="499"/>
    <x v="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x v="382"/>
    <n v="104.98"/>
    <x v="6"/>
    <s v="EUR"/>
    <n v="1282626000"/>
    <x v="500"/>
    <x v="6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x v="383"/>
    <n v="94.04"/>
    <x v="3"/>
    <s v="DKK"/>
    <n v="1535605200"/>
    <x v="501"/>
    <x v="9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x v="384"/>
    <n v="44.01"/>
    <x v="1"/>
    <s v="USD"/>
    <n v="1379826000"/>
    <x v="502"/>
    <x v="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x v="385"/>
    <n v="92.47"/>
    <x v="1"/>
    <s v="USD"/>
    <n v="1561957200"/>
    <x v="503"/>
    <x v="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x v="326"/>
    <n v="57.07"/>
    <x v="1"/>
    <s v="USD"/>
    <n v="1525496400"/>
    <x v="504"/>
    <x v="9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x v="386"/>
    <n v="109.08"/>
    <x v="6"/>
    <s v="EUR"/>
    <n v="1433912400"/>
    <x v="505"/>
    <x v="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x v="240"/>
    <n v="39.39"/>
    <x v="4"/>
    <s v="GBP"/>
    <n v="1453442400"/>
    <x v="506"/>
    <x v="7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x v="80"/>
    <n v="77.02"/>
    <x v="1"/>
    <s v="USD"/>
    <n v="1378875600"/>
    <x v="507"/>
    <x v="2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x v="286"/>
    <n v="92.17"/>
    <x v="1"/>
    <s v="USD"/>
    <n v="1452232800"/>
    <x v="508"/>
    <x v="7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x v="387"/>
    <n v="61.01"/>
    <x v="1"/>
    <s v="USD"/>
    <n v="1577253600"/>
    <x v="509"/>
    <x v="3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x v="39"/>
    <n v="78.069999999999993"/>
    <x v="1"/>
    <s v="USD"/>
    <n v="1537160400"/>
    <x v="510"/>
    <x v="9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x v="511"/>
    <x v="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x v="389"/>
    <n v="59.99"/>
    <x v="1"/>
    <s v="USD"/>
    <n v="1459486800"/>
    <x v="512"/>
    <x v="7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x v="390"/>
    <n v="110.03"/>
    <x v="1"/>
    <s v="USD"/>
    <n v="1369717200"/>
    <x v="513"/>
    <x v="2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x v="514"/>
    <x v="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x v="391"/>
    <n v="38"/>
    <x v="2"/>
    <s v="AUD"/>
    <n v="1419055200"/>
    <x v="515"/>
    <x v="1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x v="45"/>
    <n v="96.37"/>
    <x v="1"/>
    <s v="USD"/>
    <n v="1480140000"/>
    <x v="516"/>
    <x v="7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x v="392"/>
    <n v="72.98"/>
    <x v="1"/>
    <s v="USD"/>
    <n v="1293948000"/>
    <x v="517"/>
    <x v="8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x v="353"/>
    <n v="26.01"/>
    <x v="0"/>
    <s v="CAD"/>
    <n v="1482127200"/>
    <x v="518"/>
    <x v="7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x v="18"/>
    <n v="104.36"/>
    <x v="3"/>
    <s v="DKK"/>
    <n v="1396414800"/>
    <x v="519"/>
    <x v="1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x v="393"/>
    <n v="102.19"/>
    <x v="1"/>
    <s v="USD"/>
    <n v="1315285200"/>
    <x v="520"/>
    <x v="8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x v="394"/>
    <n v="54.12"/>
    <x v="1"/>
    <s v="USD"/>
    <n v="1443762000"/>
    <x v="521"/>
    <x v="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x v="105"/>
    <n v="63.22"/>
    <x v="1"/>
    <s v="USD"/>
    <n v="1456293600"/>
    <x v="522"/>
    <x v="7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x v="395"/>
    <n v="104.03"/>
    <x v="1"/>
    <s v="USD"/>
    <n v="1470114000"/>
    <x v="523"/>
    <x v="7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x v="396"/>
    <n v="49.99"/>
    <x v="1"/>
    <s v="USD"/>
    <n v="1321596000"/>
    <x v="524"/>
    <x v="8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x v="40"/>
    <n v="56.02"/>
    <x v="5"/>
    <s v="CHF"/>
    <n v="1318827600"/>
    <x v="525"/>
    <x v="8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x v="150"/>
    <n v="48.81"/>
    <x v="5"/>
    <s v="CHF"/>
    <n v="1552366800"/>
    <x v="188"/>
    <x v="3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x v="72"/>
    <n v="60.08"/>
    <x v="2"/>
    <s v="AUD"/>
    <n v="1542088800"/>
    <x v="526"/>
    <x v="9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x v="397"/>
    <n v="78.989999999999995"/>
    <x v="1"/>
    <s v="USD"/>
    <n v="1426395600"/>
    <x v="527"/>
    <x v="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x v="398"/>
    <n v="53.99"/>
    <x v="1"/>
    <s v="USD"/>
    <n v="1321336800"/>
    <x v="528"/>
    <x v="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x v="95"/>
    <n v="111.46"/>
    <x v="1"/>
    <s v="USD"/>
    <n v="1456293600"/>
    <x v="522"/>
    <x v="7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x v="146"/>
    <n v="60.92"/>
    <x v="1"/>
    <s v="USD"/>
    <n v="1404968400"/>
    <x v="529"/>
    <x v="1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x v="399"/>
    <n v="26"/>
    <x v="1"/>
    <s v="USD"/>
    <n v="1279170000"/>
    <x v="530"/>
    <x v="6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x v="400"/>
    <n v="80.989999999999995"/>
    <x v="6"/>
    <s v="EUR"/>
    <n v="1294725600"/>
    <x v="531"/>
    <x v="8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x v="401"/>
    <n v="35"/>
    <x v="1"/>
    <s v="USD"/>
    <n v="1419055200"/>
    <x v="515"/>
    <x v="1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x v="164"/>
    <n v="94.14"/>
    <x v="6"/>
    <s v="EUR"/>
    <n v="1434690000"/>
    <x v="532"/>
    <x v="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x v="115"/>
    <n v="52.09"/>
    <x v="1"/>
    <s v="USD"/>
    <n v="1443416400"/>
    <x v="533"/>
    <x v="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x v="402"/>
    <n v="24.99"/>
    <x v="1"/>
    <s v="USD"/>
    <n v="1399006800"/>
    <x v="409"/>
    <x v="1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x v="358"/>
    <n v="69.22"/>
    <x v="1"/>
    <s v="USD"/>
    <n v="1575698400"/>
    <x v="534"/>
    <x v="3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x v="21"/>
    <n v="93.94"/>
    <x v="1"/>
    <s v="USD"/>
    <n v="1400562000"/>
    <x v="53"/>
    <x v="1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x v="251"/>
    <n v="98.41"/>
    <x v="1"/>
    <s v="USD"/>
    <n v="1509512400"/>
    <x v="535"/>
    <x v="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x v="95"/>
    <n v="41.78"/>
    <x v="1"/>
    <s v="USD"/>
    <n v="1299823200"/>
    <x v="536"/>
    <x v="8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x v="242"/>
    <n v="65.989999999999995"/>
    <x v="1"/>
    <s v="USD"/>
    <n v="1322719200"/>
    <x v="537"/>
    <x v="8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x v="215"/>
    <n v="72.06"/>
    <x v="1"/>
    <s v="USD"/>
    <n v="1312693200"/>
    <x v="538"/>
    <x v="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x v="403"/>
    <n v="48"/>
    <x v="1"/>
    <s v="USD"/>
    <n v="1393394400"/>
    <x v="539"/>
    <x v="1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x v="83"/>
    <n v="54.1"/>
    <x v="1"/>
    <s v="USD"/>
    <n v="1304053200"/>
    <x v="540"/>
    <x v="8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x v="344"/>
    <n v="107.88"/>
    <x v="1"/>
    <s v="USD"/>
    <n v="1433912400"/>
    <x v="505"/>
    <x v="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x v="404"/>
    <n v="67.03"/>
    <x v="1"/>
    <s v="USD"/>
    <n v="1329717600"/>
    <x v="541"/>
    <x v="4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x v="405"/>
    <n v="64.010000000000005"/>
    <x v="1"/>
    <s v="USD"/>
    <n v="1335330000"/>
    <x v="542"/>
    <x v="4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x v="158"/>
    <n v="96.07"/>
    <x v="1"/>
    <s v="USD"/>
    <n v="1268888400"/>
    <x v="543"/>
    <x v="6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x v="406"/>
    <n v="51.18"/>
    <x v="1"/>
    <s v="USD"/>
    <n v="1289973600"/>
    <x v="544"/>
    <x v="6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x v="388"/>
    <n v="43.92"/>
    <x v="0"/>
    <s v="CAD"/>
    <n v="1547877600"/>
    <x v="35"/>
    <x v="3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x v="407"/>
    <n v="91.02"/>
    <x v="4"/>
    <s v="GBP"/>
    <n v="1269493200"/>
    <x v="152"/>
    <x v="6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x v="408"/>
    <n v="50.13"/>
    <x v="1"/>
    <s v="USD"/>
    <n v="1436072400"/>
    <x v="545"/>
    <x v="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x v="99"/>
    <n v="67.72"/>
    <x v="2"/>
    <s v="AUD"/>
    <n v="1419141600"/>
    <x v="546"/>
    <x v="1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x v="408"/>
    <n v="61.04"/>
    <x v="1"/>
    <s v="USD"/>
    <n v="1279083600"/>
    <x v="547"/>
    <x v="6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x v="259"/>
    <n v="80.010000000000005"/>
    <x v="1"/>
    <s v="USD"/>
    <n v="1401426000"/>
    <x v="548"/>
    <x v="1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x v="409"/>
    <n v="47"/>
    <x v="1"/>
    <s v="USD"/>
    <n v="1395810000"/>
    <x v="549"/>
    <x v="1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x v="144"/>
    <n v="71.13"/>
    <x v="1"/>
    <s v="USD"/>
    <n v="1467003600"/>
    <x v="550"/>
    <x v="7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x v="410"/>
    <n v="89.99"/>
    <x v="1"/>
    <s v="USD"/>
    <n v="1268715600"/>
    <x v="551"/>
    <x v="6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x v="236"/>
    <n v="43.03"/>
    <x v="1"/>
    <s v="USD"/>
    <n v="1457157600"/>
    <x v="552"/>
    <x v="7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x v="411"/>
    <n v="68"/>
    <x v="1"/>
    <s v="USD"/>
    <n v="1573970400"/>
    <x v="462"/>
    <x v="3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x v="412"/>
    <n v="73"/>
    <x v="6"/>
    <s v="EUR"/>
    <n v="1276578000"/>
    <x v="553"/>
    <x v="6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x v="172"/>
    <n v="62.34"/>
    <x v="3"/>
    <s v="DKK"/>
    <n v="1423720800"/>
    <x v="554"/>
    <x v="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x v="555"/>
    <x v="2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x v="346"/>
    <n v="67.099999999999994"/>
    <x v="1"/>
    <s v="USD"/>
    <n v="1401426000"/>
    <x v="548"/>
    <x v="1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x v="413"/>
    <n v="79.98"/>
    <x v="1"/>
    <s v="USD"/>
    <n v="1433480400"/>
    <x v="62"/>
    <x v="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x v="408"/>
    <n v="62.18"/>
    <x v="1"/>
    <s v="USD"/>
    <n v="1555563600"/>
    <x v="556"/>
    <x v="3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x v="414"/>
    <n v="53.01"/>
    <x v="1"/>
    <s v="USD"/>
    <n v="1295676000"/>
    <x v="557"/>
    <x v="8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x v="37"/>
    <n v="57.74"/>
    <x v="1"/>
    <s v="USD"/>
    <n v="1443848400"/>
    <x v="27"/>
    <x v="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x v="415"/>
    <n v="40.03"/>
    <x v="4"/>
    <s v="GBP"/>
    <n v="1457330400"/>
    <x v="558"/>
    <x v="7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x v="416"/>
    <n v="81.02"/>
    <x v="1"/>
    <s v="USD"/>
    <n v="1395550800"/>
    <x v="559"/>
    <x v="1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x v="417"/>
    <n v="35.049999999999997"/>
    <x v="1"/>
    <s v="USD"/>
    <n v="1551852000"/>
    <x v="426"/>
    <x v="3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x v="124"/>
    <n v="102.92"/>
    <x v="1"/>
    <s v="USD"/>
    <n v="1547618400"/>
    <x v="560"/>
    <x v="3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x v="418"/>
    <n v="28"/>
    <x v="1"/>
    <s v="USD"/>
    <n v="1355637600"/>
    <x v="561"/>
    <x v="4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x v="27"/>
    <n v="75.73"/>
    <x v="1"/>
    <s v="USD"/>
    <n v="1374728400"/>
    <x v="562"/>
    <x v="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x v="325"/>
    <n v="45.03"/>
    <x v="1"/>
    <s v="USD"/>
    <n v="1287810000"/>
    <x v="563"/>
    <x v="6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2"/>
    <x v="0"/>
    <s v="CAD"/>
    <n v="1503723600"/>
    <x v="564"/>
    <x v="5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x v="419"/>
    <n v="56.99"/>
    <x v="1"/>
    <s v="USD"/>
    <n v="1484114400"/>
    <x v="565"/>
    <x v="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x v="73"/>
    <n v="85.22"/>
    <x v="6"/>
    <s v="EUR"/>
    <n v="1461906000"/>
    <x v="566"/>
    <x v="7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x v="202"/>
    <n v="50.96"/>
    <x v="4"/>
    <s v="GBP"/>
    <n v="1379653200"/>
    <x v="567"/>
    <x v="2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x v="12"/>
    <n v="63.56"/>
    <x v="1"/>
    <s v="USD"/>
    <n v="1401858000"/>
    <x v="568"/>
    <x v="1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x v="420"/>
    <n v="81"/>
    <x v="1"/>
    <s v="USD"/>
    <n v="1367470800"/>
    <x v="569"/>
    <x v="2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x v="355"/>
    <n v="86.04"/>
    <x v="1"/>
    <s v="USD"/>
    <n v="1304658000"/>
    <x v="570"/>
    <x v="8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x v="58"/>
    <n v="90.04"/>
    <x v="2"/>
    <s v="AUD"/>
    <n v="1467954000"/>
    <x v="571"/>
    <x v="7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x v="421"/>
    <n v="74.010000000000005"/>
    <x v="1"/>
    <s v="USD"/>
    <n v="1473742800"/>
    <x v="572"/>
    <x v="7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x v="251"/>
    <n v="92.44"/>
    <x v="1"/>
    <s v="USD"/>
    <n v="1523768400"/>
    <x v="573"/>
    <x v="9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x v="422"/>
    <n v="56"/>
    <x v="4"/>
    <s v="GBP"/>
    <n v="1437022800"/>
    <x v="574"/>
    <x v="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x v="423"/>
    <n v="32.979999999999997"/>
    <x v="1"/>
    <s v="USD"/>
    <n v="1422165600"/>
    <x v="511"/>
    <x v="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x v="197"/>
    <n v="93.6"/>
    <x v="1"/>
    <s v="USD"/>
    <n v="1580104800"/>
    <x v="575"/>
    <x v="1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x v="288"/>
    <n v="69.87"/>
    <x v="1"/>
    <s v="USD"/>
    <n v="1285650000"/>
    <x v="576"/>
    <x v="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x v="110"/>
    <n v="72.13"/>
    <x v="4"/>
    <s v="GBP"/>
    <n v="1276664400"/>
    <x v="577"/>
    <x v="6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x v="87"/>
    <n v="30.04"/>
    <x v="1"/>
    <s v="USD"/>
    <n v="1286168400"/>
    <x v="578"/>
    <x v="6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x v="424"/>
    <n v="73.97"/>
    <x v="1"/>
    <s v="USD"/>
    <n v="1467781200"/>
    <x v="579"/>
    <x v="7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x v="215"/>
    <n v="68.66"/>
    <x v="1"/>
    <s v="USD"/>
    <n v="1556686800"/>
    <x v="580"/>
    <x v="3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x v="425"/>
    <n v="59.99"/>
    <x v="1"/>
    <s v="USD"/>
    <n v="1553576400"/>
    <x v="581"/>
    <x v="3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x v="426"/>
    <n v="111.16"/>
    <x v="1"/>
    <s v="USD"/>
    <n v="1414904400"/>
    <x v="582"/>
    <x v="1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x v="339"/>
    <n v="53.04"/>
    <x v="1"/>
    <s v="USD"/>
    <n v="1446876000"/>
    <x v="336"/>
    <x v="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x v="427"/>
    <n v="55.99"/>
    <x v="1"/>
    <s v="USD"/>
    <n v="1490418000"/>
    <x v="583"/>
    <x v="5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x v="428"/>
    <n v="69.989999999999995"/>
    <x v="1"/>
    <s v="USD"/>
    <n v="1360389600"/>
    <x v="584"/>
    <x v="2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x v="429"/>
    <n v="49"/>
    <x v="3"/>
    <s v="DKK"/>
    <n v="1326866400"/>
    <x v="585"/>
    <x v="4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x v="167"/>
    <n v="103.85"/>
    <x v="1"/>
    <s v="USD"/>
    <n v="1479103200"/>
    <x v="586"/>
    <x v="7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x v="115"/>
    <n v="99.13"/>
    <x v="1"/>
    <s v="USD"/>
    <n v="1280206800"/>
    <x v="587"/>
    <x v="6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x v="430"/>
    <n v="107.38"/>
    <x v="1"/>
    <s v="USD"/>
    <n v="1532754000"/>
    <x v="588"/>
    <x v="9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x v="431"/>
    <n v="76.92"/>
    <x v="1"/>
    <s v="USD"/>
    <n v="1453096800"/>
    <x v="589"/>
    <x v="7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x v="346"/>
    <n v="58.13"/>
    <x v="5"/>
    <s v="CHF"/>
    <n v="1487570400"/>
    <x v="590"/>
    <x v="5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x v="30"/>
    <n v="103.74"/>
    <x v="0"/>
    <s v="CAD"/>
    <n v="1545026400"/>
    <x v="591"/>
    <x v="9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x v="432"/>
    <n v="87.96"/>
    <x v="1"/>
    <s v="USD"/>
    <n v="1488348000"/>
    <x v="592"/>
    <x v="5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x v="433"/>
    <n v="28"/>
    <x v="0"/>
    <s v="CAD"/>
    <n v="1545112800"/>
    <x v="593"/>
    <x v="9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x v="434"/>
    <n v="38"/>
    <x v="1"/>
    <s v="USD"/>
    <n v="1537938000"/>
    <x v="594"/>
    <x v="9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x v="435"/>
    <n v="30"/>
    <x v="1"/>
    <s v="USD"/>
    <n v="1363150800"/>
    <x v="595"/>
    <x v="2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x v="6"/>
    <n v="103.5"/>
    <x v="1"/>
    <s v="USD"/>
    <n v="1523250000"/>
    <x v="596"/>
    <x v="9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x v="419"/>
    <n v="85.99"/>
    <x v="1"/>
    <s v="USD"/>
    <n v="1499317200"/>
    <x v="597"/>
    <x v="5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x v="436"/>
    <n v="98.01"/>
    <x v="5"/>
    <s v="CHF"/>
    <n v="1287550800"/>
    <x v="598"/>
    <x v="6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x v="599"/>
    <x v="1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x v="437"/>
    <n v="44.99"/>
    <x v="6"/>
    <s v="EUR"/>
    <n v="1393048800"/>
    <x v="600"/>
    <x v="1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x v="438"/>
    <n v="31.01"/>
    <x v="1"/>
    <s v="USD"/>
    <n v="1470373200"/>
    <x v="601"/>
    <x v="7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x v="439"/>
    <n v="59.97"/>
    <x v="1"/>
    <s v="USD"/>
    <n v="1460091600"/>
    <x v="602"/>
    <x v="7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x v="440"/>
    <n v="59"/>
    <x v="1"/>
    <s v="USD"/>
    <n v="1440392400"/>
    <x v="335"/>
    <x v="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x v="441"/>
    <n v="50.05"/>
    <x v="1"/>
    <s v="USD"/>
    <n v="1488434400"/>
    <x v="603"/>
    <x v="5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x v="442"/>
    <n v="98.97"/>
    <x v="2"/>
    <s v="AUD"/>
    <n v="1514440800"/>
    <x v="604"/>
    <x v="5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x v="443"/>
    <n v="58.86"/>
    <x v="1"/>
    <s v="USD"/>
    <n v="1514354400"/>
    <x v="605"/>
    <x v="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x v="444"/>
    <n v="81.010000000000005"/>
    <x v="1"/>
    <s v="USD"/>
    <n v="1440910800"/>
    <x v="606"/>
    <x v="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x v="424"/>
    <n v="76.010000000000005"/>
    <x v="4"/>
    <s v="GBP"/>
    <n v="1296108000"/>
    <x v="65"/>
    <x v="8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x v="385"/>
    <n v="96.6"/>
    <x v="1"/>
    <s v="USD"/>
    <n v="1440133200"/>
    <x v="607"/>
    <x v="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x v="445"/>
    <n v="76.959999999999994"/>
    <x v="3"/>
    <s v="DKK"/>
    <n v="1332910800"/>
    <x v="608"/>
    <x v="4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x v="54"/>
    <n v="67.98"/>
    <x v="1"/>
    <s v="USD"/>
    <n v="1544335200"/>
    <x v="609"/>
    <x v="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x v="215"/>
    <n v="88.78"/>
    <x v="1"/>
    <s v="USD"/>
    <n v="1286427600"/>
    <x v="610"/>
    <x v="6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x v="446"/>
    <n v="25"/>
    <x v="1"/>
    <s v="USD"/>
    <n v="1329717600"/>
    <x v="541"/>
    <x v="4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x v="447"/>
    <n v="44.92"/>
    <x v="1"/>
    <s v="USD"/>
    <n v="1310187600"/>
    <x v="611"/>
    <x v="8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x v="270"/>
    <n v="79.400000000000006"/>
    <x v="1"/>
    <s v="USD"/>
    <n v="1377838800"/>
    <x v="612"/>
    <x v="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x v="448"/>
    <n v="29.01"/>
    <x v="1"/>
    <s v="USD"/>
    <n v="1410325200"/>
    <x v="613"/>
    <x v="1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x v="70"/>
    <n v="73.59"/>
    <x v="1"/>
    <s v="USD"/>
    <n v="1343797200"/>
    <x v="614"/>
    <x v="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x v="449"/>
    <n v="107.97"/>
    <x v="6"/>
    <s v="EUR"/>
    <n v="1498453200"/>
    <x v="615"/>
    <x v="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x v="450"/>
    <n v="68.989999999999995"/>
    <x v="1"/>
    <s v="USD"/>
    <n v="1456380000"/>
    <x v="90"/>
    <x v="7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x v="451"/>
    <n v="111.02"/>
    <x v="1"/>
    <s v="USD"/>
    <n v="1280552400"/>
    <x v="616"/>
    <x v="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x v="452"/>
    <n v="25"/>
    <x v="2"/>
    <s v="AUD"/>
    <n v="1521608400"/>
    <x v="617"/>
    <x v="9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x v="125"/>
    <n v="42.16"/>
    <x v="6"/>
    <s v="EUR"/>
    <n v="1460696400"/>
    <x v="618"/>
    <x v="7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x v="453"/>
    <n v="47"/>
    <x v="1"/>
    <s v="USD"/>
    <n v="1313730000"/>
    <x v="619"/>
    <x v="8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x v="269"/>
    <n v="36.04"/>
    <x v="1"/>
    <s v="USD"/>
    <n v="1568178000"/>
    <x v="620"/>
    <x v="3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x v="454"/>
    <n v="101.04"/>
    <x v="1"/>
    <s v="USD"/>
    <n v="1348635600"/>
    <x v="621"/>
    <x v="4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x v="41"/>
    <n v="39.93"/>
    <x v="1"/>
    <s v="USD"/>
    <n v="1468126800"/>
    <x v="622"/>
    <x v="7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x v="455"/>
    <n v="83.16"/>
    <x v="1"/>
    <s v="USD"/>
    <n v="1547877600"/>
    <x v="35"/>
    <x v="3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x v="456"/>
    <n v="39.979999999999997"/>
    <x v="1"/>
    <s v="USD"/>
    <n v="1571374800"/>
    <x v="623"/>
    <x v="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x v="457"/>
    <n v="47.99"/>
    <x v="1"/>
    <s v="USD"/>
    <n v="1576303200"/>
    <x v="624"/>
    <x v="3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x v="458"/>
    <n v="95.98"/>
    <x v="1"/>
    <s v="USD"/>
    <n v="1324447200"/>
    <x v="625"/>
    <x v="8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x v="459"/>
    <n v="78.73"/>
    <x v="1"/>
    <s v="USD"/>
    <n v="1386741600"/>
    <x v="626"/>
    <x v="2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x v="98"/>
    <n v="56.08"/>
    <x v="1"/>
    <s v="USD"/>
    <n v="1537074000"/>
    <x v="627"/>
    <x v="9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x v="460"/>
    <n v="69.09"/>
    <x v="0"/>
    <s v="CAD"/>
    <n v="1277787600"/>
    <x v="628"/>
    <x v="6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x v="461"/>
    <n v="102.05"/>
    <x v="0"/>
    <s v="CAD"/>
    <n v="1440306000"/>
    <x v="629"/>
    <x v="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x v="38"/>
    <n v="107.32"/>
    <x v="1"/>
    <s v="USD"/>
    <n v="1522126800"/>
    <x v="630"/>
    <x v="9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"/>
    <x v="1"/>
    <s v="USD"/>
    <n v="1489298400"/>
    <x v="631"/>
    <x v="5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x v="463"/>
    <n v="71.14"/>
    <x v="1"/>
    <s v="USD"/>
    <n v="1547100000"/>
    <x v="632"/>
    <x v="3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x v="464"/>
    <n v="106.49"/>
    <x v="1"/>
    <s v="USD"/>
    <n v="1383022800"/>
    <x v="633"/>
    <x v="2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x v="257"/>
    <n v="42.94"/>
    <x v="1"/>
    <s v="USD"/>
    <n v="1322373600"/>
    <x v="634"/>
    <x v="8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x v="465"/>
    <n v="30.04"/>
    <x v="1"/>
    <s v="USD"/>
    <n v="1349240400"/>
    <x v="635"/>
    <x v="4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x v="385"/>
    <n v="70.62"/>
    <x v="4"/>
    <s v="GBP"/>
    <n v="1562648400"/>
    <x v="636"/>
    <x v="3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x v="466"/>
    <n v="66.02"/>
    <x v="1"/>
    <s v="USD"/>
    <n v="1508216400"/>
    <x v="637"/>
    <x v="5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x v="467"/>
    <n v="96.91"/>
    <x v="1"/>
    <s v="USD"/>
    <n v="1511762400"/>
    <x v="638"/>
    <x v="5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x v="468"/>
    <n v="62.87"/>
    <x v="6"/>
    <s v="EUR"/>
    <n v="1447480800"/>
    <x v="639"/>
    <x v="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x v="469"/>
    <n v="108.99"/>
    <x v="1"/>
    <s v="USD"/>
    <n v="1429506000"/>
    <x v="640"/>
    <x v="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x v="470"/>
    <n v="27"/>
    <x v="1"/>
    <s v="USD"/>
    <n v="1522472400"/>
    <x v="641"/>
    <x v="9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x v="471"/>
    <n v="65"/>
    <x v="0"/>
    <s v="CAD"/>
    <n v="1322114400"/>
    <x v="642"/>
    <x v="8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x v="75"/>
    <n v="111.52"/>
    <x v="1"/>
    <s v="USD"/>
    <n v="1561438800"/>
    <x v="230"/>
    <x v="3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x v="67"/>
    <x v="6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x v="472"/>
    <n v="110.99"/>
    <x v="1"/>
    <s v="USD"/>
    <n v="1301202000"/>
    <x v="643"/>
    <x v="8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x v="100"/>
    <n v="56.75"/>
    <x v="1"/>
    <s v="USD"/>
    <n v="1374469200"/>
    <x v="644"/>
    <x v="2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x v="473"/>
    <n v="97.02"/>
    <x v="1"/>
    <s v="USD"/>
    <n v="1334984400"/>
    <x v="645"/>
    <x v="4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x v="220"/>
    <n v="92.09"/>
    <x v="1"/>
    <s v="USD"/>
    <n v="1467608400"/>
    <x v="646"/>
    <x v="7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x v="474"/>
    <n v="82.99"/>
    <x v="4"/>
    <s v="GBP"/>
    <n v="1386741600"/>
    <x v="626"/>
    <x v="2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x v="475"/>
    <n v="103.04"/>
    <x v="2"/>
    <s v="AUD"/>
    <n v="1546754400"/>
    <x v="647"/>
    <x v="3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x v="170"/>
    <n v="68.92"/>
    <x v="1"/>
    <s v="USD"/>
    <n v="1544248800"/>
    <x v="159"/>
    <x v="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x v="231"/>
    <n v="87.74"/>
    <x v="5"/>
    <s v="CHF"/>
    <n v="1495429200"/>
    <x v="648"/>
    <x v="5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x v="129"/>
    <n v="75.02"/>
    <x v="6"/>
    <s v="EUR"/>
    <n v="1334811600"/>
    <x v="267"/>
    <x v="4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x v="476"/>
    <n v="50.86"/>
    <x v="1"/>
    <s v="USD"/>
    <n v="1531544400"/>
    <x v="649"/>
    <x v="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x v="443"/>
    <n v="90"/>
    <x v="6"/>
    <s v="EUR"/>
    <n v="1453615200"/>
    <x v="248"/>
    <x v="7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x v="381"/>
    <n v="72.900000000000006"/>
    <x v="1"/>
    <s v="USD"/>
    <n v="1467954000"/>
    <x v="571"/>
    <x v="7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x v="459"/>
    <n v="108.49"/>
    <x v="1"/>
    <s v="USD"/>
    <n v="1471842000"/>
    <x v="650"/>
    <x v="7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x v="477"/>
    <n v="101.98"/>
    <x v="1"/>
    <s v="USD"/>
    <n v="1408424400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x v="478"/>
    <n v="44.01"/>
    <x v="1"/>
    <s v="USD"/>
    <n v="1281157200"/>
    <x v="651"/>
    <x v="6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x v="144"/>
    <n v="65.94"/>
    <x v="1"/>
    <s v="USD"/>
    <n v="1373432400"/>
    <x v="652"/>
    <x v="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x v="479"/>
    <n v="24.99"/>
    <x v="1"/>
    <s v="USD"/>
    <n v="1313989200"/>
    <x v="653"/>
    <x v="8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x v="480"/>
    <n v="28"/>
    <x v="1"/>
    <s v="USD"/>
    <n v="1371445200"/>
    <x v="654"/>
    <x v="2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3"/>
    <x v="1"/>
    <s v="USD"/>
    <n v="1338267600"/>
    <x v="655"/>
    <x v="4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x v="63"/>
    <n v="84.92"/>
    <x v="3"/>
    <s v="DKK"/>
    <n v="1519192800"/>
    <x v="656"/>
    <x v="9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x v="101"/>
    <n v="90.48"/>
    <x v="1"/>
    <s v="USD"/>
    <n v="1522818000"/>
    <x v="657"/>
    <x v="9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x v="481"/>
    <n v="25"/>
    <x v="1"/>
    <s v="USD"/>
    <n v="1509948000"/>
    <x v="265"/>
    <x v="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x v="358"/>
    <n v="92.01"/>
    <x v="2"/>
    <s v="AUD"/>
    <n v="1456898400"/>
    <x v="658"/>
    <x v="7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x v="246"/>
    <n v="93.07"/>
    <x v="4"/>
    <s v="GBP"/>
    <n v="1413954000"/>
    <x v="659"/>
    <x v="1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x v="482"/>
    <n v="61.01"/>
    <x v="1"/>
    <s v="USD"/>
    <n v="1416031200"/>
    <x v="660"/>
    <x v="1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x v="168"/>
    <n v="92.04"/>
    <x v="1"/>
    <s v="USD"/>
    <n v="1287982800"/>
    <x v="661"/>
    <x v="6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"/>
    <x v="1"/>
    <s v="USD"/>
    <n v="1547964000"/>
    <x v="4"/>
    <x v="3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x v="234"/>
    <n v="73.5"/>
    <x v="1"/>
    <s v="USD"/>
    <n v="1464152400"/>
    <x v="662"/>
    <x v="7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x v="393"/>
    <n v="85.22"/>
    <x v="1"/>
    <s v="USD"/>
    <n v="1359957600"/>
    <x v="663"/>
    <x v="2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x v="130"/>
    <n v="110.97"/>
    <x v="0"/>
    <s v="CAD"/>
    <n v="1432357200"/>
    <x v="664"/>
    <x v="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x v="319"/>
    <n v="32.97"/>
    <x v="1"/>
    <s v="USD"/>
    <n v="1500786000"/>
    <x v="665"/>
    <x v="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x v="484"/>
    <n v="96.01"/>
    <x v="1"/>
    <s v="USD"/>
    <n v="1490158800"/>
    <x v="666"/>
    <x v="5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x v="485"/>
    <n v="84.97"/>
    <x v="1"/>
    <s v="USD"/>
    <n v="1406178000"/>
    <x v="43"/>
    <x v="1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x v="486"/>
    <n v="25.01"/>
    <x v="1"/>
    <s v="USD"/>
    <n v="1485583200"/>
    <x v="667"/>
    <x v="5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x v="487"/>
    <n v="66"/>
    <x v="1"/>
    <s v="USD"/>
    <n v="1459314000"/>
    <x v="668"/>
    <x v="7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x v="226"/>
    <n v="87.34"/>
    <x v="1"/>
    <s v="USD"/>
    <n v="1424412000"/>
    <x v="669"/>
    <x v="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x v="80"/>
    <n v="27.93"/>
    <x v="1"/>
    <s v="USD"/>
    <n v="1478844000"/>
    <x v="670"/>
    <x v="7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x v="27"/>
    <n v="103.8"/>
    <x v="1"/>
    <s v="USD"/>
    <n v="1416117600"/>
    <x v="671"/>
    <x v="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4"/>
    <x v="1"/>
    <s v="USD"/>
    <n v="1340946000"/>
    <x v="672"/>
    <x v="4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x v="36"/>
    <n v="99.5"/>
    <x v="1"/>
    <s v="USD"/>
    <n v="1486101600"/>
    <x v="673"/>
    <x v="5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x v="406"/>
    <n v="108.85"/>
    <x v="1"/>
    <s v="USD"/>
    <n v="1274590800"/>
    <x v="674"/>
    <x v="6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x v="393"/>
    <n v="110.76"/>
    <x v="1"/>
    <s v="USD"/>
    <n v="1263880800"/>
    <x v="675"/>
    <x v="6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x v="68"/>
    <n v="29.65"/>
    <x v="1"/>
    <s v="USD"/>
    <n v="1445403600"/>
    <x v="676"/>
    <x v="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"/>
    <x v="1"/>
    <s v="USD"/>
    <n v="1533877200"/>
    <x v="342"/>
    <x v="9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x v="298"/>
    <n v="61.5"/>
    <x v="1"/>
    <s v="USD"/>
    <n v="1275195600"/>
    <x v="677"/>
    <x v="6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x v="488"/>
    <n v="35"/>
    <x v="1"/>
    <s v="USD"/>
    <n v="1318136400"/>
    <x v="678"/>
    <x v="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x v="489"/>
    <n v="40.049999999999997"/>
    <x v="1"/>
    <s v="USD"/>
    <n v="1283403600"/>
    <x v="679"/>
    <x v="6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x v="490"/>
    <n v="110.97"/>
    <x v="1"/>
    <s v="USD"/>
    <n v="1267423200"/>
    <x v="680"/>
    <x v="6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x v="491"/>
    <n v="36.96"/>
    <x v="6"/>
    <s v="EUR"/>
    <n v="1412744400"/>
    <x v="681"/>
    <x v="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x v="682"/>
    <x v="6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x v="492"/>
    <n v="30.97"/>
    <x v="1"/>
    <s v="USD"/>
    <n v="1458190800"/>
    <x v="683"/>
    <x v="7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x v="493"/>
    <n v="47.04"/>
    <x v="1"/>
    <s v="USD"/>
    <n v="1280984400"/>
    <x v="684"/>
    <x v="6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x v="231"/>
    <n v="88.07"/>
    <x v="1"/>
    <s v="USD"/>
    <n v="1274590800"/>
    <x v="674"/>
    <x v="6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x v="494"/>
    <n v="37.01"/>
    <x v="1"/>
    <s v="USD"/>
    <n v="1351400400"/>
    <x v="685"/>
    <x v="4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x v="495"/>
    <n v="26.03"/>
    <x v="3"/>
    <s v="DKK"/>
    <n v="1514354400"/>
    <x v="605"/>
    <x v="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x v="496"/>
    <n v="67.819999999999993"/>
    <x v="1"/>
    <s v="USD"/>
    <n v="1421733600"/>
    <x v="686"/>
    <x v="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x v="493"/>
    <n v="49.96"/>
    <x v="1"/>
    <s v="USD"/>
    <n v="1305176400"/>
    <x v="687"/>
    <x v="8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x v="497"/>
    <n v="110.02"/>
    <x v="0"/>
    <s v="CAD"/>
    <n v="1414126800"/>
    <x v="688"/>
    <x v="1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x v="498"/>
    <n v="89.96"/>
    <x v="1"/>
    <s v="USD"/>
    <n v="1517810400"/>
    <x v="689"/>
    <x v="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x v="155"/>
    <n v="79.010000000000005"/>
    <x v="6"/>
    <s v="EUR"/>
    <n v="1564635600"/>
    <x v="690"/>
    <x v="3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x v="499"/>
    <n v="86.87"/>
    <x v="1"/>
    <s v="USD"/>
    <n v="1500699600"/>
    <x v="691"/>
    <x v="5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x v="16"/>
    <n v="62.04"/>
    <x v="2"/>
    <s v="AUD"/>
    <n v="1354082400"/>
    <x v="692"/>
    <x v="4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x v="500"/>
    <n v="26.97"/>
    <x v="1"/>
    <s v="USD"/>
    <n v="1336453200"/>
    <x v="693"/>
    <x v="4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x v="496"/>
    <n v="54.12"/>
    <x v="1"/>
    <s v="USD"/>
    <n v="1305262800"/>
    <x v="694"/>
    <x v="8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x v="40"/>
    <n v="41.04"/>
    <x v="1"/>
    <s v="USD"/>
    <n v="1492232400"/>
    <x v="695"/>
    <x v="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x v="501"/>
    <n v="55.05"/>
    <x v="2"/>
    <s v="AUD"/>
    <n v="1537333200"/>
    <x v="123"/>
    <x v="9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x v="502"/>
    <n v="107.94"/>
    <x v="1"/>
    <s v="USD"/>
    <n v="1444107600"/>
    <x v="696"/>
    <x v="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x v="626"/>
    <x v="2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x v="504"/>
    <n v="32"/>
    <x v="1"/>
    <s v="USD"/>
    <n v="1376542800"/>
    <x v="697"/>
    <x v="2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x v="505"/>
    <n v="53.9"/>
    <x v="6"/>
    <s v="EUR"/>
    <n v="1397451600"/>
    <x v="698"/>
    <x v="1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x v="150"/>
    <n v="106.5"/>
    <x v="1"/>
    <s v="USD"/>
    <n v="1548482400"/>
    <x v="699"/>
    <x v="3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x v="506"/>
    <n v="33"/>
    <x v="1"/>
    <s v="USD"/>
    <n v="1549692000"/>
    <x v="700"/>
    <x v="3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x v="507"/>
    <n v="43"/>
    <x v="1"/>
    <s v="USD"/>
    <n v="1492059600"/>
    <x v="701"/>
    <x v="5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x v="373"/>
    <n v="86.86"/>
    <x v="6"/>
    <s v="EUR"/>
    <n v="1463979600"/>
    <x v="702"/>
    <x v="7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x v="234"/>
    <n v="96.8"/>
    <x v="1"/>
    <s v="USD"/>
    <n v="1415253600"/>
    <x v="703"/>
    <x v="1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x v="508"/>
    <n v="33"/>
    <x v="1"/>
    <s v="USD"/>
    <n v="1562216400"/>
    <x v="704"/>
    <x v="3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x v="103"/>
    <n v="68.03"/>
    <x v="1"/>
    <s v="USD"/>
    <n v="1316754000"/>
    <x v="431"/>
    <x v="8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x v="5"/>
    <n v="58.87"/>
    <x v="5"/>
    <s v="CHF"/>
    <n v="1313211600"/>
    <x v="705"/>
    <x v="8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x v="509"/>
    <n v="105.05"/>
    <x v="1"/>
    <s v="USD"/>
    <n v="1439528400"/>
    <x v="706"/>
    <x v="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x v="55"/>
    <n v="33.049999999999997"/>
    <x v="1"/>
    <s v="USD"/>
    <n v="1469163600"/>
    <x v="707"/>
    <x v="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x v="75"/>
    <n v="78.819999999999993"/>
    <x v="5"/>
    <s v="CHF"/>
    <n v="1288501200"/>
    <x v="708"/>
    <x v="6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x v="510"/>
    <n v="68.2"/>
    <x v="1"/>
    <s v="USD"/>
    <n v="1298959200"/>
    <x v="709"/>
    <x v="8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x v="188"/>
    <n v="75.73"/>
    <x v="1"/>
    <s v="USD"/>
    <n v="1387260000"/>
    <x v="710"/>
    <x v="2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x v="511"/>
    <n v="31"/>
    <x v="1"/>
    <s v="USD"/>
    <n v="1457244000"/>
    <x v="711"/>
    <x v="7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x v="78"/>
    <n v="101.88"/>
    <x v="2"/>
    <s v="AUD"/>
    <n v="1556341200"/>
    <x v="157"/>
    <x v="3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x v="512"/>
    <n v="52.88"/>
    <x v="6"/>
    <s v="EUR"/>
    <n v="1522126800"/>
    <x v="630"/>
    <x v="9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x v="513"/>
    <n v="71.010000000000005"/>
    <x v="0"/>
    <s v="CAD"/>
    <n v="1305954000"/>
    <x v="712"/>
    <x v="8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x v="249"/>
    <n v="102.39"/>
    <x v="1"/>
    <s v="USD"/>
    <n v="1350709200"/>
    <x v="93"/>
    <x v="4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x v="430"/>
    <n v="74.47"/>
    <x v="1"/>
    <s v="USD"/>
    <n v="1401166800"/>
    <x v="713"/>
    <x v="1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x v="260"/>
    <n v="51.01"/>
    <x v="1"/>
    <s v="USD"/>
    <n v="1266127200"/>
    <x v="714"/>
    <x v="6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x v="514"/>
    <n v="90"/>
    <x v="1"/>
    <s v="USD"/>
    <n v="1481436000"/>
    <x v="715"/>
    <x v="7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"/>
    <x v="1"/>
    <s v="USD"/>
    <n v="1372222800"/>
    <x v="716"/>
    <x v="2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x v="483"/>
    <n v="72.069999999999993"/>
    <x v="5"/>
    <s v="CHF"/>
    <n v="1372136400"/>
    <x v="448"/>
    <x v="2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x v="460"/>
    <n v="75.239999999999995"/>
    <x v="1"/>
    <s v="USD"/>
    <n v="1513922400"/>
    <x v="717"/>
    <x v="5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x v="249"/>
    <n v="32.97"/>
    <x v="1"/>
    <s v="USD"/>
    <n v="1477976400"/>
    <x v="718"/>
    <x v="7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x v="373"/>
    <n v="54.81"/>
    <x v="1"/>
    <s v="USD"/>
    <n v="1407474000"/>
    <x v="719"/>
    <x v="1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x v="515"/>
    <n v="45.04"/>
    <x v="1"/>
    <s v="USD"/>
    <n v="1546149600"/>
    <x v="720"/>
    <x v="9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x v="246"/>
    <n v="52.96"/>
    <x v="1"/>
    <s v="USD"/>
    <n v="1338440400"/>
    <x v="721"/>
    <x v="4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x v="516"/>
    <n v="60.02"/>
    <x v="4"/>
    <s v="GBP"/>
    <n v="1454133600"/>
    <x v="722"/>
    <x v="7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x v="139"/>
    <x v="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x v="88"/>
    <n v="44.03"/>
    <x v="1"/>
    <s v="USD"/>
    <n v="1577772000"/>
    <x v="723"/>
    <x v="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x v="23"/>
    <n v="86.03"/>
    <x v="1"/>
    <s v="USD"/>
    <n v="1562216400"/>
    <x v="704"/>
    <x v="3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"/>
    <x v="1"/>
    <s v="USD"/>
    <n v="1548568800"/>
    <x v="724"/>
    <x v="3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x v="205"/>
    <n v="32.049999999999997"/>
    <x v="1"/>
    <s v="USD"/>
    <n v="1514872800"/>
    <x v="725"/>
    <x v="9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x v="109"/>
    <n v="73.61"/>
    <x v="2"/>
    <s v="AUD"/>
    <n v="1416031200"/>
    <x v="660"/>
    <x v="1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x v="70"/>
    <n v="108.71"/>
    <x v="1"/>
    <s v="USD"/>
    <n v="1330927200"/>
    <x v="726"/>
    <x v="4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8"/>
    <x v="1"/>
    <s v="USD"/>
    <n v="1571115600"/>
    <x v="727"/>
    <x v="3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x v="161"/>
    <n v="83.32"/>
    <x v="1"/>
    <s v="USD"/>
    <n v="1463461200"/>
    <x v="728"/>
    <x v="7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x v="518"/>
    <n v="42"/>
    <x v="5"/>
    <s v="CHF"/>
    <n v="1344920400"/>
    <x v="729"/>
    <x v="4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x v="394"/>
    <n v="55.93"/>
    <x v="1"/>
    <s v="USD"/>
    <n v="1511848800"/>
    <x v="730"/>
    <x v="5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x v="89"/>
    <n v="105.04"/>
    <x v="1"/>
    <s v="USD"/>
    <n v="1452319200"/>
    <x v="731"/>
    <x v="7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x v="519"/>
    <n v="48"/>
    <x v="0"/>
    <s v="CAD"/>
    <n v="1523854800"/>
    <x v="78"/>
    <x v="9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x v="520"/>
    <n v="112.66"/>
    <x v="1"/>
    <s v="USD"/>
    <n v="1346043600"/>
    <x v="732"/>
    <x v="4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x v="521"/>
    <n v="81.94"/>
    <x v="3"/>
    <s v="DKK"/>
    <n v="1464325200"/>
    <x v="733"/>
    <x v="7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x v="236"/>
    <n v="64.05"/>
    <x v="0"/>
    <s v="CAD"/>
    <n v="1511935200"/>
    <x v="734"/>
    <x v="5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x v="221"/>
    <n v="106.39"/>
    <x v="1"/>
    <s v="USD"/>
    <n v="1392012000"/>
    <x v="406"/>
    <x v="1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x v="522"/>
    <n v="76.010000000000005"/>
    <x v="6"/>
    <s v="EUR"/>
    <n v="1556946000"/>
    <x v="735"/>
    <x v="3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x v="464"/>
    <n v="111.07"/>
    <x v="1"/>
    <s v="USD"/>
    <n v="1548050400"/>
    <x v="736"/>
    <x v="3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x v="523"/>
    <n v="95.94"/>
    <x v="1"/>
    <s v="USD"/>
    <n v="1353736800"/>
    <x v="737"/>
    <x v="4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x v="524"/>
    <n v="43.04"/>
    <x v="4"/>
    <s v="GBP"/>
    <n v="1532840400"/>
    <x v="192"/>
    <x v="9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x v="155"/>
    <n v="67.97"/>
    <x v="1"/>
    <s v="USD"/>
    <n v="1488261600"/>
    <x v="738"/>
    <x v="5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x v="525"/>
    <n v="89.99"/>
    <x v="1"/>
    <s v="USD"/>
    <n v="1393567200"/>
    <x v="739"/>
    <x v="1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x v="526"/>
    <n v="58.1"/>
    <x v="1"/>
    <s v="USD"/>
    <n v="1410325200"/>
    <x v="613"/>
    <x v="1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x v="527"/>
    <n v="84"/>
    <x v="1"/>
    <s v="USD"/>
    <n v="1276923600"/>
    <x v="740"/>
    <x v="6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x v="144"/>
    <n v="88.85"/>
    <x v="4"/>
    <s v="GBP"/>
    <n v="1500958800"/>
    <x v="145"/>
    <x v="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x v="346"/>
    <n v="65.959999999999994"/>
    <x v="1"/>
    <s v="USD"/>
    <n v="1292220000"/>
    <x v="741"/>
    <x v="6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x v="172"/>
    <n v="74.8"/>
    <x v="2"/>
    <s v="AUD"/>
    <n v="1304398800"/>
    <x v="742"/>
    <x v="8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9999999999995"/>
    <x v="1"/>
    <s v="USD"/>
    <n v="1535432400"/>
    <x v="202"/>
    <x v="9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x v="110"/>
    <n v="32.01"/>
    <x v="1"/>
    <s v="USD"/>
    <n v="1433826000"/>
    <x v="743"/>
    <x v="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x v="528"/>
    <n v="64.73"/>
    <x v="1"/>
    <s v="USD"/>
    <n v="1514959200"/>
    <x v="744"/>
    <x v="9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x v="529"/>
    <n v="25"/>
    <x v="1"/>
    <s v="USD"/>
    <n v="1332738000"/>
    <x v="745"/>
    <x v="4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x v="265"/>
    <n v="104.98"/>
    <x v="3"/>
    <s v="DKK"/>
    <n v="1445490000"/>
    <x v="746"/>
    <x v="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x v="34"/>
    <n v="64.989999999999995"/>
    <x v="3"/>
    <s v="DKK"/>
    <n v="1297663200"/>
    <x v="747"/>
    <x v="8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x v="530"/>
    <n v="94.35"/>
    <x v="1"/>
    <s v="USD"/>
    <n v="1371963600"/>
    <x v="362"/>
    <x v="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x v="531"/>
    <n v="44"/>
    <x v="1"/>
    <s v="USD"/>
    <n v="1425103200"/>
    <x v="748"/>
    <x v="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x v="115"/>
    <n v="64.739999999999995"/>
    <x v="1"/>
    <s v="USD"/>
    <n v="1265349600"/>
    <x v="749"/>
    <x v="6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x v="532"/>
    <n v="84.01"/>
    <x v="1"/>
    <s v="USD"/>
    <n v="1301202000"/>
    <x v="643"/>
    <x v="8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x v="210"/>
    <n v="34.06"/>
    <x v="1"/>
    <s v="USD"/>
    <n v="1538024400"/>
    <x v="750"/>
    <x v="9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x v="144"/>
    <n v="93.27"/>
    <x v="1"/>
    <s v="USD"/>
    <n v="1395032400"/>
    <x v="751"/>
    <x v="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x v="533"/>
    <n v="33"/>
    <x v="1"/>
    <s v="USD"/>
    <n v="1405486800"/>
    <x v="752"/>
    <x v="1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x v="287"/>
    <n v="83.81"/>
    <x v="1"/>
    <s v="USD"/>
    <n v="1455861600"/>
    <x v="753"/>
    <x v="7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x v="227"/>
    <n v="63.99"/>
    <x v="6"/>
    <s v="EUR"/>
    <n v="1529038800"/>
    <x v="754"/>
    <x v="9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x v="254"/>
    <n v="81.91"/>
    <x v="1"/>
    <s v="USD"/>
    <n v="1535259600"/>
    <x v="755"/>
    <x v="9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x v="115"/>
    <n v="93.05"/>
    <x v="1"/>
    <s v="USD"/>
    <n v="1327212000"/>
    <x v="756"/>
    <x v="4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x v="534"/>
    <n v="101.98"/>
    <x v="4"/>
    <s v="GBP"/>
    <n v="1526360400"/>
    <x v="757"/>
    <x v="9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x v="44"/>
    <n v="105.94"/>
    <x v="1"/>
    <s v="USD"/>
    <n v="1532149200"/>
    <x v="758"/>
    <x v="9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x v="460"/>
    <n v="101.58"/>
    <x v="1"/>
    <s v="USD"/>
    <n v="1515304800"/>
    <x v="759"/>
    <x v="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x v="535"/>
    <n v="62.97"/>
    <x v="1"/>
    <s v="USD"/>
    <n v="1276318800"/>
    <x v="760"/>
    <x v="6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x v="253"/>
    <n v="29.05"/>
    <x v="1"/>
    <s v="USD"/>
    <n v="1328767200"/>
    <x v="761"/>
    <x v="4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x v="762"/>
    <x v="8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x v="415"/>
    <n v="77.930000000000007"/>
    <x v="1"/>
    <s v="USD"/>
    <n v="1335934800"/>
    <x v="444"/>
    <x v="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x v="249"/>
    <n v="80.81"/>
    <x v="1"/>
    <s v="USD"/>
    <n v="1310792400"/>
    <x v="763"/>
    <x v="8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x v="50"/>
    <n v="76.010000000000005"/>
    <x v="0"/>
    <s v="CAD"/>
    <n v="1308546000"/>
    <x v="764"/>
    <x v="8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x v="536"/>
    <n v="72.989999999999995"/>
    <x v="0"/>
    <s v="CAD"/>
    <n v="1574056800"/>
    <x v="765"/>
    <x v="3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x v="15"/>
    <n v="53"/>
    <x v="2"/>
    <s v="AUD"/>
    <n v="1308373200"/>
    <x v="766"/>
    <x v="8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x v="1"/>
    <n v="54.16"/>
    <x v="1"/>
    <s v="USD"/>
    <n v="1335243600"/>
    <x v="767"/>
    <x v="4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x v="537"/>
    <n v="32.950000000000003"/>
    <x v="5"/>
    <s v="CHF"/>
    <n v="1328421600"/>
    <x v="768"/>
    <x v="4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x v="164"/>
    <n v="79.37"/>
    <x v="1"/>
    <s v="USD"/>
    <n v="1524286800"/>
    <x v="769"/>
    <x v="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x v="377"/>
    <n v="41.17"/>
    <x v="1"/>
    <s v="USD"/>
    <n v="1362117600"/>
    <x v="770"/>
    <x v="2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x v="167"/>
    <n v="77.430000000000007"/>
    <x v="1"/>
    <s v="USD"/>
    <n v="1550556000"/>
    <x v="771"/>
    <x v="3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x v="25"/>
    <n v="57.16"/>
    <x v="1"/>
    <s v="USD"/>
    <n v="1269147600"/>
    <x v="772"/>
    <x v="6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x v="72"/>
    <n v="77.180000000000007"/>
    <x v="1"/>
    <s v="USD"/>
    <n v="1312174800"/>
    <x v="773"/>
    <x v="8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x v="538"/>
    <n v="24.95"/>
    <x v="1"/>
    <s v="USD"/>
    <n v="1434517200"/>
    <x v="774"/>
    <x v="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x v="503"/>
    <n v="97.18"/>
    <x v="1"/>
    <s v="USD"/>
    <n v="1471582800"/>
    <x v="775"/>
    <x v="7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x v="539"/>
    <n v="46"/>
    <x v="1"/>
    <s v="USD"/>
    <n v="1410757200"/>
    <x v="776"/>
    <x v="1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x v="540"/>
    <n v="88.02"/>
    <x v="1"/>
    <s v="USD"/>
    <n v="1304830800"/>
    <x v="777"/>
    <x v="8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x v="402"/>
    <n v="25.99"/>
    <x v="1"/>
    <s v="USD"/>
    <n v="1539061200"/>
    <x v="778"/>
    <x v="9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x v="105"/>
    <n v="102.69"/>
    <x v="1"/>
    <s v="USD"/>
    <n v="1381554000"/>
    <x v="779"/>
    <x v="2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x v="541"/>
    <n v="72.959999999999994"/>
    <x v="1"/>
    <s v="USD"/>
    <n v="1277096400"/>
    <x v="780"/>
    <x v="6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x v="246"/>
    <n v="57.19"/>
    <x v="1"/>
    <s v="USD"/>
    <n v="1440392400"/>
    <x v="335"/>
    <x v="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x v="542"/>
    <n v="84.01"/>
    <x v="1"/>
    <s v="USD"/>
    <n v="1509512400"/>
    <x v="535"/>
    <x v="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x v="543"/>
    <n v="98.67"/>
    <x v="2"/>
    <s v="AUD"/>
    <n v="1535950800"/>
    <x v="270"/>
    <x v="9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x v="544"/>
    <n v="42.01"/>
    <x v="1"/>
    <s v="USD"/>
    <n v="1389160800"/>
    <x v="781"/>
    <x v="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x v="545"/>
    <n v="32"/>
    <x v="1"/>
    <s v="USD"/>
    <n v="1271998800"/>
    <x v="782"/>
    <x v="6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x v="109"/>
    <n v="81.569999999999993"/>
    <x v="1"/>
    <s v="USD"/>
    <n v="1294898400"/>
    <x v="783"/>
    <x v="8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x v="176"/>
    <n v="37.04"/>
    <x v="0"/>
    <s v="CAD"/>
    <n v="1559970000"/>
    <x v="784"/>
    <x v="3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x v="546"/>
    <n v="103.03"/>
    <x v="1"/>
    <s v="USD"/>
    <n v="1469509200"/>
    <x v="785"/>
    <x v="7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x v="65"/>
    <n v="84.33"/>
    <x v="6"/>
    <s v="EUR"/>
    <n v="1579068000"/>
    <x v="786"/>
    <x v="1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x v="4"/>
    <n v="102.6"/>
    <x v="1"/>
    <s v="USD"/>
    <n v="1487743200"/>
    <x v="787"/>
    <x v="5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x v="547"/>
    <n v="79.989999999999995"/>
    <x v="1"/>
    <s v="USD"/>
    <n v="1563685200"/>
    <x v="788"/>
    <x v="3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x v="15"/>
    <n v="70.06"/>
    <x v="1"/>
    <s v="USD"/>
    <n v="1436418000"/>
    <x v="330"/>
    <x v="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x v="789"/>
    <x v="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x v="548"/>
    <n v="41.91"/>
    <x v="1"/>
    <s v="USD"/>
    <n v="1274763600"/>
    <x v="790"/>
    <x v="6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x v="549"/>
    <n v="57.99"/>
    <x v="1"/>
    <s v="USD"/>
    <n v="1399179600"/>
    <x v="791"/>
    <x v="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x v="550"/>
    <n v="40.94"/>
    <x v="1"/>
    <s v="USD"/>
    <n v="1275800400"/>
    <x v="792"/>
    <x v="6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x v="551"/>
    <n v="70"/>
    <x v="1"/>
    <s v="USD"/>
    <n v="1282798800"/>
    <x v="793"/>
    <x v="6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x v="249"/>
    <n v="73.84"/>
    <x v="1"/>
    <s v="USD"/>
    <n v="1437109200"/>
    <x v="794"/>
    <x v="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x v="552"/>
    <n v="41.98"/>
    <x v="1"/>
    <s v="USD"/>
    <n v="1491886800"/>
    <x v="795"/>
    <x v="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x v="393"/>
    <n v="77.930000000000007"/>
    <x v="1"/>
    <s v="USD"/>
    <n v="1394600400"/>
    <x v="796"/>
    <x v="1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x v="553"/>
    <n v="106.02"/>
    <x v="1"/>
    <s v="USD"/>
    <n v="1561352400"/>
    <x v="797"/>
    <x v="3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x v="34"/>
    <n v="47.02"/>
    <x v="0"/>
    <s v="CAD"/>
    <n v="1322892000"/>
    <x v="798"/>
    <x v="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x v="554"/>
    <n v="76.02"/>
    <x v="1"/>
    <s v="USD"/>
    <n v="1274418000"/>
    <x v="799"/>
    <x v="6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x v="134"/>
    <n v="54.12"/>
    <x v="6"/>
    <s v="EUR"/>
    <n v="1434344400"/>
    <x v="800"/>
    <x v="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x v="75"/>
    <n v="57.29"/>
    <x v="4"/>
    <s v="GBP"/>
    <n v="1373518800"/>
    <x v="801"/>
    <x v="2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x v="37"/>
    <n v="103.81"/>
    <x v="1"/>
    <s v="USD"/>
    <n v="1517637600"/>
    <x v="802"/>
    <x v="9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x v="555"/>
    <n v="105.03"/>
    <x v="2"/>
    <s v="AUD"/>
    <n v="1310619600"/>
    <x v="803"/>
    <x v="8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x v="11"/>
    <n v="90.26"/>
    <x v="1"/>
    <s v="USD"/>
    <n v="1556427600"/>
    <x v="212"/>
    <x v="3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x v="556"/>
    <n v="76.98"/>
    <x v="1"/>
    <s v="USD"/>
    <n v="1576476000"/>
    <x v="804"/>
    <x v="3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x v="300"/>
    <n v="102.6"/>
    <x v="5"/>
    <s v="CHF"/>
    <n v="1381122000"/>
    <x v="805"/>
    <x v="2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x v="806"/>
    <x v="1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x v="122"/>
    <n v="55.01"/>
    <x v="1"/>
    <s v="USD"/>
    <n v="1531803600"/>
    <x v="807"/>
    <x v="9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x v="460"/>
    <n v="32.130000000000003"/>
    <x v="1"/>
    <s v="USD"/>
    <n v="1454133600"/>
    <x v="722"/>
    <x v="7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x v="443"/>
    <n v="50.64"/>
    <x v="1"/>
    <s v="USD"/>
    <n v="1336194000"/>
    <x v="477"/>
    <x v="4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x v="36"/>
    <n v="49.69"/>
    <x v="1"/>
    <s v="USD"/>
    <n v="1349326800"/>
    <x v="259"/>
    <x v="4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x v="64"/>
    <n v="54.89"/>
    <x v="1"/>
    <s v="USD"/>
    <n v="1379566800"/>
    <x v="9"/>
    <x v="2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x v="271"/>
    <n v="46.93"/>
    <x v="1"/>
    <s v="USD"/>
    <n v="1494651600"/>
    <x v="808"/>
    <x v="5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x v="142"/>
    <n v="44.95"/>
    <x v="1"/>
    <s v="USD"/>
    <n v="1303880400"/>
    <x v="809"/>
    <x v="8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x v="557"/>
    <n v="31"/>
    <x v="1"/>
    <s v="USD"/>
    <n v="1335934800"/>
    <x v="444"/>
    <x v="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x v="175"/>
    <n v="107.76"/>
    <x v="0"/>
    <s v="CAD"/>
    <n v="1528088400"/>
    <x v="384"/>
    <x v="9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x v="102"/>
    <n v="102.08"/>
    <x v="1"/>
    <s v="USD"/>
    <n v="1421906400"/>
    <x v="810"/>
    <x v="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x v="558"/>
    <n v="24.98"/>
    <x v="1"/>
    <s v="USD"/>
    <n v="1568005200"/>
    <x v="811"/>
    <x v="3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"/>
    <x v="1"/>
    <s v="USD"/>
    <n v="1346821200"/>
    <x v="812"/>
    <x v="4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x v="560"/>
    <n v="67.95"/>
    <x v="2"/>
    <s v="AUD"/>
    <n v="1557637200"/>
    <x v="813"/>
    <x v="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x v="561"/>
    <n v="26.07"/>
    <x v="4"/>
    <s v="GBP"/>
    <n v="1375592400"/>
    <x v="814"/>
    <x v="2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x v="562"/>
    <n v="105"/>
    <x v="4"/>
    <s v="GBP"/>
    <n v="1503982800"/>
    <x v="80"/>
    <x v="5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x v="550"/>
    <n v="25.83"/>
    <x v="1"/>
    <s v="USD"/>
    <n v="1418882400"/>
    <x v="815"/>
    <x v="1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x v="11"/>
    <n v="77.67"/>
    <x v="4"/>
    <s v="GBP"/>
    <n v="1309237200"/>
    <x v="816"/>
    <x v="8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x v="388"/>
    <n v="57.83"/>
    <x v="5"/>
    <s v="CHF"/>
    <n v="1343365200"/>
    <x v="474"/>
    <x v="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x v="537"/>
    <n v="92.96"/>
    <x v="2"/>
    <s v="AUD"/>
    <n v="1507957200"/>
    <x v="817"/>
    <x v="5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x v="563"/>
    <n v="37.950000000000003"/>
    <x v="1"/>
    <s v="USD"/>
    <n v="1549519200"/>
    <x v="818"/>
    <x v="3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x v="63"/>
    <n v="31.84"/>
    <x v="1"/>
    <s v="USD"/>
    <n v="1329026400"/>
    <x v="819"/>
    <x v="4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x v="564"/>
    <n v="40"/>
    <x v="1"/>
    <s v="USD"/>
    <n v="1544335200"/>
    <x v="609"/>
    <x v="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x v="174"/>
    <n v="101.1"/>
    <x v="1"/>
    <s v="USD"/>
    <n v="1279083600"/>
    <x v="547"/>
    <x v="6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x v="565"/>
    <n v="84.01"/>
    <x v="6"/>
    <s v="EUR"/>
    <n v="1572498000"/>
    <x v="820"/>
    <x v="3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x v="167"/>
    <n v="103.42"/>
    <x v="1"/>
    <s v="USD"/>
    <n v="1506056400"/>
    <x v="821"/>
    <x v="5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x v="27"/>
    <n v="105.13"/>
    <x v="1"/>
    <s v="USD"/>
    <n v="1463029200"/>
    <x v="151"/>
    <x v="7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x v="95"/>
    <n v="89.22"/>
    <x v="1"/>
    <s v="USD"/>
    <n v="1342069200"/>
    <x v="822"/>
    <x v="4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x v="566"/>
    <n v="52"/>
    <x v="6"/>
    <s v="EUR"/>
    <n v="1388296800"/>
    <x v="823"/>
    <x v="2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x v="229"/>
    <n v="64.959999999999994"/>
    <x v="4"/>
    <s v="GBP"/>
    <n v="1493787600"/>
    <x v="824"/>
    <x v="5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x v="72"/>
    <n v="46.24"/>
    <x v="1"/>
    <s v="USD"/>
    <n v="1424844000"/>
    <x v="825"/>
    <x v="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x v="192"/>
    <n v="51.15"/>
    <x v="1"/>
    <s v="USD"/>
    <n v="1403931600"/>
    <x v="826"/>
    <x v="1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x v="358"/>
    <n v="33.909999999999997"/>
    <x v="1"/>
    <s v="USD"/>
    <n v="1394514000"/>
    <x v="827"/>
    <x v="1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x v="567"/>
    <n v="92.02"/>
    <x v="1"/>
    <s v="USD"/>
    <n v="1365397200"/>
    <x v="828"/>
    <x v="2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x v="339"/>
    <n v="107.43"/>
    <x v="1"/>
    <s v="USD"/>
    <n v="1456120800"/>
    <x v="829"/>
    <x v="7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x v="227"/>
    <n v="75.849999999999994"/>
    <x v="1"/>
    <s v="USD"/>
    <n v="1437714000"/>
    <x v="830"/>
    <x v="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x v="356"/>
    <n v="80.48"/>
    <x v="1"/>
    <s v="USD"/>
    <n v="1563771600"/>
    <x v="831"/>
    <x v="3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x v="568"/>
    <n v="86.98"/>
    <x v="1"/>
    <s v="USD"/>
    <n v="1448517600"/>
    <x v="832"/>
    <x v="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x v="87"/>
    <n v="105.14"/>
    <x v="1"/>
    <s v="USD"/>
    <n v="1528779600"/>
    <x v="833"/>
    <x v="9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x v="109"/>
    <n v="57.3"/>
    <x v="1"/>
    <s v="USD"/>
    <n v="1304744400"/>
    <x v="834"/>
    <x v="8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x v="569"/>
    <n v="93.35"/>
    <x v="0"/>
    <s v="CAD"/>
    <n v="1354341600"/>
    <x v="835"/>
    <x v="4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x v="373"/>
    <n v="71.989999999999995"/>
    <x v="1"/>
    <s v="USD"/>
    <n v="1294552800"/>
    <x v="836"/>
    <x v="8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x v="109"/>
    <n v="92.61"/>
    <x v="2"/>
    <s v="AUD"/>
    <n v="1295935200"/>
    <x v="837"/>
    <x v="8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x v="493"/>
    <n v="104.99"/>
    <x v="1"/>
    <s v="USD"/>
    <n v="1411534800"/>
    <x v="219"/>
    <x v="1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x v="570"/>
    <n v="30.96"/>
    <x v="2"/>
    <s v="AUD"/>
    <n v="1486706400"/>
    <x v="365"/>
    <x v="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x v="571"/>
    <n v="33"/>
    <x v="1"/>
    <s v="USD"/>
    <n v="1333602000"/>
    <x v="838"/>
    <x v="4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x v="483"/>
    <n v="84.19"/>
    <x v="1"/>
    <s v="USD"/>
    <n v="1308200400"/>
    <x v="839"/>
    <x v="8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x v="171"/>
    <n v="73.92"/>
    <x v="1"/>
    <s v="USD"/>
    <n v="1411707600"/>
    <x v="840"/>
    <x v="1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x v="415"/>
    <n v="36.99"/>
    <x v="1"/>
    <s v="USD"/>
    <n v="1418364000"/>
    <x v="841"/>
    <x v="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x v="84"/>
    <n v="46.9"/>
    <x v="1"/>
    <s v="USD"/>
    <n v="1429333200"/>
    <x v="842"/>
    <x v="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x v="843"/>
    <x v="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x v="572"/>
    <n v="102.02"/>
    <x v="1"/>
    <s v="USD"/>
    <n v="1482732000"/>
    <x v="844"/>
    <x v="7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x v="428"/>
    <n v="45.01"/>
    <x v="1"/>
    <s v="USD"/>
    <n v="1470718800"/>
    <x v="845"/>
    <x v="7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9"/>
    <x v="1"/>
    <s v="USD"/>
    <n v="1450591200"/>
    <x v="846"/>
    <x v="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x v="573"/>
    <n v="101.02"/>
    <x v="2"/>
    <s v="AUD"/>
    <n v="1348290000"/>
    <x v="110"/>
    <x v="4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4"/>
    <x v="1"/>
    <s v="USD"/>
    <n v="1353823200"/>
    <x v="847"/>
    <x v="4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x v="268"/>
    <n v="43.01"/>
    <x v="1"/>
    <s v="USD"/>
    <n v="1450764000"/>
    <x v="848"/>
    <x v="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x v="54"/>
    <n v="94.92"/>
    <x v="1"/>
    <s v="USD"/>
    <n v="1329372000"/>
    <x v="849"/>
    <x v="4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x v="192"/>
    <n v="72.150000000000006"/>
    <x v="1"/>
    <s v="USD"/>
    <n v="1277096400"/>
    <x v="780"/>
    <x v="6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x v="406"/>
    <n v="51.01"/>
    <x v="1"/>
    <s v="USD"/>
    <n v="1277701200"/>
    <x v="140"/>
    <x v="6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x v="12"/>
    <n v="85.05"/>
    <x v="1"/>
    <s v="USD"/>
    <n v="1454911200"/>
    <x v="850"/>
    <x v="7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x v="287"/>
    <n v="43.87"/>
    <x v="1"/>
    <s v="USD"/>
    <n v="1297922400"/>
    <x v="851"/>
    <x v="8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x v="574"/>
    <n v="40.06"/>
    <x v="1"/>
    <s v="USD"/>
    <n v="1384408800"/>
    <x v="852"/>
    <x v="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x v="493"/>
    <n v="43.83"/>
    <x v="6"/>
    <s v="EUR"/>
    <n v="1299304800"/>
    <x v="853"/>
    <x v="8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x v="287"/>
    <n v="84.93"/>
    <x v="1"/>
    <s v="USD"/>
    <n v="1431320400"/>
    <x v="854"/>
    <x v="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x v="512"/>
    <n v="41.07"/>
    <x v="4"/>
    <s v="GBP"/>
    <n v="1264399200"/>
    <x v="67"/>
    <x v="6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x v="242"/>
    <n v="54.97"/>
    <x v="1"/>
    <s v="USD"/>
    <n v="1497502800"/>
    <x v="855"/>
    <x v="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x v="575"/>
    <n v="77.010000000000005"/>
    <x v="1"/>
    <s v="USD"/>
    <n v="1333688400"/>
    <x v="107"/>
    <x v="4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x v="493"/>
    <n v="71.2"/>
    <x v="1"/>
    <s v="USD"/>
    <n v="1293861600"/>
    <x v="344"/>
    <x v="8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x v="576"/>
    <n v="91.94"/>
    <x v="1"/>
    <s v="USD"/>
    <n v="1576994400"/>
    <x v="856"/>
    <x v="3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x v="577"/>
    <n v="97.07"/>
    <x v="1"/>
    <s v="USD"/>
    <n v="1304917200"/>
    <x v="857"/>
    <x v="8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x v="3"/>
    <n v="58.92"/>
    <x v="1"/>
    <s v="USD"/>
    <n v="1381208400"/>
    <x v="858"/>
    <x v="2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x v="578"/>
    <n v="58.02"/>
    <x v="1"/>
    <s v="USD"/>
    <n v="1401685200"/>
    <x v="859"/>
    <x v="1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x v="526"/>
    <n v="103.87"/>
    <x v="1"/>
    <s v="USD"/>
    <n v="1291960800"/>
    <x v="860"/>
    <x v="6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x v="235"/>
    <n v="93.47"/>
    <x v="1"/>
    <s v="USD"/>
    <n v="1368853200"/>
    <x v="170"/>
    <x v="2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x v="18"/>
    <n v="61.97"/>
    <x v="1"/>
    <s v="USD"/>
    <n v="1448776800"/>
    <x v="861"/>
    <x v="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x v="382"/>
    <n v="92.04"/>
    <x v="1"/>
    <s v="USD"/>
    <n v="1296194400"/>
    <x v="862"/>
    <x v="8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x v="109"/>
    <n v="77.27"/>
    <x v="1"/>
    <s v="USD"/>
    <n v="1517983200"/>
    <x v="863"/>
    <x v="9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x v="45"/>
    <n v="93.92"/>
    <x v="1"/>
    <s v="USD"/>
    <n v="1478930400"/>
    <x v="864"/>
    <x v="7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x v="579"/>
    <n v="84.97"/>
    <x v="4"/>
    <s v="GBP"/>
    <n v="1426395600"/>
    <x v="527"/>
    <x v="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x v="580"/>
    <n v="105.97"/>
    <x v="1"/>
    <s v="USD"/>
    <n v="1446181200"/>
    <x v="865"/>
    <x v="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x v="581"/>
    <n v="36.97"/>
    <x v="1"/>
    <s v="USD"/>
    <n v="1514181600"/>
    <x v="866"/>
    <x v="5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x v="51"/>
    <n v="81.53"/>
    <x v="1"/>
    <s v="USD"/>
    <n v="1311051600"/>
    <x v="867"/>
    <x v="8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x v="582"/>
    <n v="81"/>
    <x v="1"/>
    <s v="USD"/>
    <n v="1564894800"/>
    <x v="868"/>
    <x v="3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x v="345"/>
    <n v="26.01"/>
    <x v="1"/>
    <s v="USD"/>
    <n v="1567918800"/>
    <x v="105"/>
    <x v="3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x v="583"/>
    <n v="26"/>
    <x v="1"/>
    <s v="USD"/>
    <n v="1386309600"/>
    <x v="481"/>
    <x v="2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x v="45"/>
    <n v="34.17"/>
    <x v="1"/>
    <s v="USD"/>
    <n v="1301979600"/>
    <x v="253"/>
    <x v="8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x v="584"/>
    <n v="28"/>
    <x v="1"/>
    <s v="USD"/>
    <n v="1493269200"/>
    <x v="869"/>
    <x v="5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x v="251"/>
    <n v="76.55"/>
    <x v="1"/>
    <s v="USD"/>
    <n v="1478930400"/>
    <x v="864"/>
    <x v="7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x v="31"/>
    <n v="53.05"/>
    <x v="1"/>
    <s v="USD"/>
    <n v="1555390800"/>
    <x v="843"/>
    <x v="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x v="251"/>
    <n v="106.86"/>
    <x v="1"/>
    <s v="USD"/>
    <n v="1456984800"/>
    <x v="289"/>
    <x v="7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x v="585"/>
    <n v="46.02"/>
    <x v="1"/>
    <s v="USD"/>
    <n v="1411621200"/>
    <x v="870"/>
    <x v="1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x v="227"/>
    <n v="100.17"/>
    <x v="1"/>
    <s v="USD"/>
    <n v="1525669200"/>
    <x v="871"/>
    <x v="9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x v="51"/>
    <n v="101.44"/>
    <x v="6"/>
    <s v="EUR"/>
    <n v="1450936800"/>
    <x v="872"/>
    <x v="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x v="586"/>
    <n v="87.97"/>
    <x v="1"/>
    <s v="USD"/>
    <n v="1413522000"/>
    <x v="873"/>
    <x v="1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x v="587"/>
    <n v="75"/>
    <x v="1"/>
    <s v="USD"/>
    <n v="1541307600"/>
    <x v="874"/>
    <x v="9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x v="192"/>
    <n v="42.98"/>
    <x v="1"/>
    <s v="USD"/>
    <n v="1357106400"/>
    <x v="875"/>
    <x v="2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x v="279"/>
    <n v="33.119999999999997"/>
    <x v="6"/>
    <s v="EUR"/>
    <n v="1390197600"/>
    <x v="876"/>
    <x v="1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x v="82"/>
    <n v="101.13"/>
    <x v="1"/>
    <s v="USD"/>
    <n v="1265868000"/>
    <x v="877"/>
    <x v="6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x v="588"/>
    <n v="55.99"/>
    <x v="1"/>
    <s v="USD"/>
    <n v="1467176400"/>
    <x v="878"/>
    <x v="7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1730C-B410-3D4E-93BA-6D1A5492C52F}" name="PivotTable1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B55B12-86F8-E441-BEF5-6B50E0DBD33A}" name="PivotTable2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FE1B2-E82B-5747-B8D8-7F9DD0C634F8}" name="PivotTable3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3FB70-AE00-E441-8B21-12B570E72D5B}" name="PivotTable12" cacheId="1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3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aptionNotContains" evalOrder="-1" id="1" stringValue1="live">
      <autoFilter ref="A1">
        <filterColumn colId="0">
          <customFilters>
            <customFilter operator="notEqual" val="*liv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09E2-D442-7743-A67B-2577C34F559B}">
  <dimension ref="A1:F14"/>
  <sheetViews>
    <sheetView workbookViewId="0">
      <selection activeCell="C10" sqref="C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2069</v>
      </c>
    </row>
    <row r="3" spans="1:6" x14ac:dyDescent="0.2">
      <c r="A3" s="4" t="s">
        <v>2070</v>
      </c>
      <c r="B3" s="4" t="s">
        <v>2068</v>
      </c>
    </row>
    <row r="4" spans="1:6" x14ac:dyDescent="0.2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5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5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5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5" t="s">
        <v>2064</v>
      </c>
      <c r="B8" s="7"/>
      <c r="C8" s="7"/>
      <c r="D8" s="7"/>
      <c r="E8" s="7">
        <v>4</v>
      </c>
      <c r="F8" s="7">
        <v>4</v>
      </c>
    </row>
    <row r="9" spans="1:6" x14ac:dyDescent="0.2">
      <c r="A9" s="5" t="s">
        <v>2035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5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5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5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5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5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B1B5-25F9-3D45-BEF3-7A528D6D7CB5}">
  <dimension ref="A1:F30"/>
  <sheetViews>
    <sheetView topLeftCell="A2" workbookViewId="0">
      <selection activeCell="C33" sqref="C3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2069</v>
      </c>
    </row>
    <row r="2" spans="1:6" x14ac:dyDescent="0.2">
      <c r="A2" s="4" t="s">
        <v>2031</v>
      </c>
      <c r="B2" t="s">
        <v>2069</v>
      </c>
    </row>
    <row r="4" spans="1:6" x14ac:dyDescent="0.2">
      <c r="A4" s="4" t="s">
        <v>2070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5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5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5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5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5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5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5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5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5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5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5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5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5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5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5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5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5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5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5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5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5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5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5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5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CA83-C8A3-014A-92EF-397B018629D3}">
  <dimension ref="A1:F30"/>
  <sheetViews>
    <sheetView workbookViewId="0">
      <selection activeCell="A8" sqref="A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2069</v>
      </c>
    </row>
    <row r="2" spans="1:6" x14ac:dyDescent="0.2">
      <c r="A2" s="4" t="s">
        <v>2031</v>
      </c>
      <c r="B2" t="s">
        <v>2069</v>
      </c>
    </row>
    <row r="4" spans="1:6" x14ac:dyDescent="0.2">
      <c r="A4" s="4" t="s">
        <v>2070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5" t="s">
        <v>2065</v>
      </c>
      <c r="B7" s="7"/>
      <c r="C7" s="7"/>
      <c r="D7" s="7"/>
      <c r="E7" s="7">
        <v>4</v>
      </c>
      <c r="F7" s="7">
        <v>4</v>
      </c>
    </row>
    <row r="8" spans="1:6" x14ac:dyDescent="0.2">
      <c r="A8" s="5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5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5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5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5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5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5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5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5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5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5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5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5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5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5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5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5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5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5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5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5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5" t="s">
        <v>2062</v>
      </c>
      <c r="B29" s="7"/>
      <c r="C29" s="7"/>
      <c r="D29" s="7"/>
      <c r="E29" s="7">
        <v>3</v>
      </c>
      <c r="F29" s="7">
        <v>3</v>
      </c>
    </row>
    <row r="30" spans="1:6" x14ac:dyDescent="0.2">
      <c r="A30" s="5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F0D3-30B7-9547-8CFC-A55167679708}">
  <dimension ref="A1:E18"/>
  <sheetViews>
    <sheetView workbookViewId="0">
      <selection activeCell="B11" sqref="B1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3" bestFit="1" customWidth="1"/>
    <col min="8" max="8" width="15.6640625" bestFit="1" customWidth="1"/>
    <col min="9" max="9" width="13" bestFit="1" customWidth="1"/>
    <col min="10" max="10" width="20.5" bestFit="1" customWidth="1"/>
    <col min="11" max="11" width="17.83203125" bestFit="1" customWidth="1"/>
  </cols>
  <sheetData>
    <row r="1" spans="1:5" x14ac:dyDescent="0.2">
      <c r="A1" s="4" t="s">
        <v>2031</v>
      </c>
      <c r="B1" t="s">
        <v>2069</v>
      </c>
    </row>
    <row r="2" spans="1:5" x14ac:dyDescent="0.2">
      <c r="A2" s="4" t="s">
        <v>2085</v>
      </c>
      <c r="B2" t="s">
        <v>2069</v>
      </c>
    </row>
    <row r="4" spans="1:5" x14ac:dyDescent="0.2">
      <c r="A4" s="4" t="s">
        <v>2070</v>
      </c>
      <c r="B4" s="4" t="s">
        <v>2068</v>
      </c>
    </row>
    <row r="5" spans="1:5" x14ac:dyDescent="0.2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8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">
      <c r="A7" s="8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">
      <c r="A8" s="8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">
      <c r="A9" s="8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">
      <c r="A10" s="8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">
      <c r="A11" s="8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">
      <c r="A12" s="8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">
      <c r="A13" s="8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">
      <c r="A14" s="8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">
      <c r="A15" s="8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">
      <c r="A16" s="8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">
      <c r="A17" s="8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">
      <c r="A18" s="8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9233-8DC1-F947-9CCE-1148F47152AB}">
  <dimension ref="A1:H13"/>
  <sheetViews>
    <sheetView workbookViewId="0">
      <selection activeCell="L10" sqref="L10"/>
    </sheetView>
  </sheetViews>
  <sheetFormatPr baseColWidth="10" defaultRowHeight="16" x14ac:dyDescent="0.2"/>
  <cols>
    <col min="1" max="1" width="13.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8.1640625" bestFit="1" customWidth="1"/>
  </cols>
  <sheetData>
    <row r="1" spans="1:8" x14ac:dyDescent="0.2">
      <c r="A1" s="10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2" t="s">
        <v>2091</v>
      </c>
      <c r="G1" s="12" t="s">
        <v>2092</v>
      </c>
      <c r="H1" s="12" t="s">
        <v>2105</v>
      </c>
    </row>
    <row r="2" spans="1:8" x14ac:dyDescent="0.2">
      <c r="A2" s="13" t="s">
        <v>2093</v>
      </c>
      <c r="B2">
        <f>COUNTIFS('Crowdfunding Data'!$D:$D,"&lt;1000",'Crowdfunding Data'!$G:$G,"successful")</f>
        <v>30</v>
      </c>
      <c r="C2">
        <f>COUNTIFS('Crowdfunding Data'!$D:$D,"&lt;1000",'Crowdfunding Data'!$G:$G,"failed")</f>
        <v>20</v>
      </c>
      <c r="D2">
        <f>COUNTIFS('Crowdfunding Data'!$D:$D,"&lt;1000",'Crowdfunding Data'!$G:$G,"canceled")</f>
        <v>1</v>
      </c>
      <c r="E2">
        <f>SUM($B2:$D2)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s="13" t="s">
        <v>2094</v>
      </c>
      <c r="B3">
        <f>COUNTIFS('Crowdfunding Data'!$D:$D,"&gt;=1000",'Crowdfunding Data'!$G:$G,"successful",'Crowdfunding Data'!$D:$D,"&lt;=4999")</f>
        <v>191</v>
      </c>
      <c r="C3">
        <f>COUNTIFS('Crowdfunding Data'!$D:$D,"&gt;=1000",'Crowdfunding Data'!$G:$G,"failed",'Crowdfunding Data'!$D:$D,"&lt;=4999")</f>
        <v>38</v>
      </c>
      <c r="D3">
        <f>COUNTIFS('Crowdfunding Data'!$D:$D,"&gt;=1000",'Crowdfunding Data'!$G:$G,"canceled",'Crowdfunding Data'!$D:$D,"&lt;=4999")</f>
        <v>2</v>
      </c>
      <c r="E3">
        <f t="shared" ref="E3:E13" si="0">SUM($B3:$D3)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s="13" t="s">
        <v>2095</v>
      </c>
      <c r="B4">
        <f>COUNTIFS('Crowdfunding Data'!$D:$D,"&gt;=5000",'Crowdfunding Data'!$G:$G,"successful",'Crowdfunding Data'!$D:$D,"&lt;=9999")</f>
        <v>164</v>
      </c>
      <c r="C4">
        <f>COUNTIFS('Crowdfunding Data'!$D:$D,"&gt;=5000",'Crowdfunding Data'!$G:$G,"failed",'Crowdfunding Data'!$D:$D,"&lt;=9999")</f>
        <v>126</v>
      </c>
      <c r="D4">
        <f>COUNTIFS('Crowdfunding Data'!$D:$D,"&gt;=5000",'Crowdfunding Data'!$G:$G,"canceled",'Crowdfunding Data'!$D:$D,"&lt;=9999")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s="13" t="s">
        <v>2096</v>
      </c>
      <c r="B5">
        <f>COUNTIFS('Crowdfunding Data'!$D:$D,"&gt;=10000",'Crowdfunding Data'!$G:$G,"successful",'Crowdfunding Data'!$D:$D,"&lt;=14999")</f>
        <v>4</v>
      </c>
      <c r="C5">
        <f>COUNTIFS('Crowdfunding Data'!$D:$D,"&gt;=10000",'Crowdfunding Data'!$G:$G,"failed",'Crowdfunding Data'!$D:$D,"&lt;=14999")</f>
        <v>5</v>
      </c>
      <c r="D5">
        <f>COUNTIFS('Crowdfunding Data'!$D:$D,"&gt;=10000",'Crowdfunding Data'!$G:$G,"canceled",'Crowdfunding Data'!$D:$D,"&lt;=14999")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s="13" t="s">
        <v>2097</v>
      </c>
      <c r="B6">
        <f>COUNTIFS('Crowdfunding Data'!$D:$D,"&gt;=15000",'Crowdfunding Data'!$G:$G,"successful",'Crowdfunding Data'!$D:$D,"&lt;=19999")</f>
        <v>10</v>
      </c>
      <c r="C6">
        <f>COUNTIFS('Crowdfunding Data'!$D:$D,"&gt;=15000",'Crowdfunding Data'!$G:$G,"failed",'Crowdfunding Data'!$D:$D,"&lt;=19999")</f>
        <v>0</v>
      </c>
      <c r="D6">
        <f>COUNTIFS('Crowdfunding Data'!$D:$D,"&gt;=15000",'Crowdfunding Data'!$G:$G,"canceled",'Crowdfunding Data'!$D:$D,"&lt;=19999")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s="13" t="s">
        <v>2098</v>
      </c>
      <c r="B7">
        <f>COUNTIFS('Crowdfunding Data'!$D:$D,"&gt;=20000",'Crowdfunding Data'!$G:$G,"successful",'Crowdfunding Data'!$D:$D,"&lt;=24999")</f>
        <v>7</v>
      </c>
      <c r="C7">
        <f>COUNTIFS('Crowdfunding Data'!$D:$D,"&gt;=20000",'Crowdfunding Data'!$G:$G,"failed",'Crowdfunding Data'!$D:$D,"&lt;=24999")</f>
        <v>0</v>
      </c>
      <c r="D7">
        <f>COUNTIFS('Crowdfunding Data'!$D:$D,"&gt;=20000",'Crowdfunding Data'!$G:$G,"canceled",'Crowdfunding Data'!$D:$D,"&lt;=24999")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s="13" t="s">
        <v>2099</v>
      </c>
      <c r="B8">
        <f>COUNTIFS('Crowdfunding Data'!$D:$D,"&gt;=25000",'Crowdfunding Data'!$G:$G,"successful",'Crowdfunding Data'!$D:$D,"&lt;=29999")</f>
        <v>11</v>
      </c>
      <c r="C8">
        <f>COUNTIFS('Crowdfunding Data'!$D:$D,"&gt;=25000",'Crowdfunding Data'!$G:$G,"failed",'Crowdfunding Data'!$D:$D,"&lt;=29999")</f>
        <v>3</v>
      </c>
      <c r="D8">
        <f>COUNTIFS('Crowdfunding Data'!$D:$D,"&gt;=25000",'Crowdfunding Data'!$G:$G,"canceled",'Crowdfunding Data'!$D:$D,"&lt;=29999")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s="13" t="s">
        <v>2100</v>
      </c>
      <c r="B9">
        <f>COUNTIFS('Crowdfunding Data'!$D:$D,"&gt;=30000",'Crowdfunding Data'!$G:$G,"successful",'Crowdfunding Data'!$D:$D,"&lt;=34999")</f>
        <v>7</v>
      </c>
      <c r="C9">
        <f>COUNTIFS('Crowdfunding Data'!$D:$D,"&gt;=30000",'Crowdfunding Data'!$G:$G,"failed",'Crowdfunding Data'!$D:$D,"&lt;=34999")</f>
        <v>0</v>
      </c>
      <c r="D9">
        <f>COUNTIFS('Crowdfunding Data'!$D:$D,"&gt;=30000",'Crowdfunding Data'!$G:$G,"canceled",'Crowdfunding Data'!$D:$D,"&lt;=34999")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s="13" t="s">
        <v>2101</v>
      </c>
      <c r="B10">
        <f>COUNTIFS('Crowdfunding Data'!$D:$D,"&gt;=35000",'Crowdfunding Data'!$G:$G,"successful",'Crowdfunding Data'!$D:$D,"&lt;=39999")</f>
        <v>8</v>
      </c>
      <c r="C10">
        <f>COUNTIFS('Crowdfunding Data'!$D:$D,"&gt;=35000",'Crowdfunding Data'!$G:$G,"failed",'Crowdfunding Data'!$D:$D,"&lt;=39999")</f>
        <v>3</v>
      </c>
      <c r="D10">
        <f>COUNTIFS('Crowdfunding Data'!$D:$D,"&gt;=35000",'Crowdfunding Data'!$G:$G,"canceled",'Crowdfunding Data'!$D:$D,"&lt;=39999")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s="13" t="s">
        <v>2102</v>
      </c>
      <c r="B11">
        <f>COUNTIFS('Crowdfunding Data'!$D:$D,"&gt;=40000",'Crowdfunding Data'!$G:$G,"successful",'Crowdfunding Data'!$D:$D,"&lt;=44999")</f>
        <v>11</v>
      </c>
      <c r="C11">
        <f>COUNTIFS('Crowdfunding Data'!$D:$D,"&gt;=40000",'Crowdfunding Data'!$G:$G,"failed",'Crowdfunding Data'!$D:$D,"&lt;=44999")</f>
        <v>3</v>
      </c>
      <c r="D11">
        <f>COUNTIFS('Crowdfunding Data'!$D:$D,"&gt;=40000",'Crowdfunding Data'!$G:$G,"canceled",'Crowdfunding Data'!$D:$D,"&lt;=44999")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s="13" t="s">
        <v>2103</v>
      </c>
      <c r="B12">
        <f>COUNTIFS('Crowdfunding Data'!$D:$D,"&gt;=45000",'Crowdfunding Data'!$G:$G,"successful",'Crowdfunding Data'!$D:$D,"&lt;=49999")</f>
        <v>8</v>
      </c>
      <c r="C12">
        <f>COUNTIFS('Crowdfunding Data'!$D:$D,"&gt;=45000",'Crowdfunding Data'!$G:$G,"failed",'Crowdfunding Data'!$D:$D,"&lt;=49999")</f>
        <v>3</v>
      </c>
      <c r="D12">
        <f>COUNTIFS('Crowdfunding Data'!$D:$D,"&gt;=45000",'Crowdfunding Data'!$G:$G,"canceled",'Crowdfunding Data'!$D:$D,"&lt;=49999")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s="13" t="s">
        <v>2104</v>
      </c>
      <c r="B13">
        <f>COUNTIFS('Crowdfunding Data'!$D:$D,"&gt;=50000",'Crowdfunding Data'!$G:$G,"successful")</f>
        <v>114</v>
      </c>
      <c r="C13">
        <f>COUNTIFS('Crowdfunding Data'!$D:$D,"&gt;=50000",'Crowdfunding Data'!$G:$G,"failed")</f>
        <v>163</v>
      </c>
      <c r="D13">
        <f>COUNTIFS('Crowdfunding Data'!$D:$D,"&gt;=50000",'Crowdfunding Data'!$G:$G,"canceled")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D7B0-D626-A74D-96B2-0B1719910776}">
  <dimension ref="A1:J566"/>
  <sheetViews>
    <sheetView workbookViewId="0">
      <selection activeCell="N10" sqref="N10"/>
    </sheetView>
  </sheetViews>
  <sheetFormatPr baseColWidth="10" defaultRowHeight="16" x14ac:dyDescent="0.2"/>
  <cols>
    <col min="1" max="1" width="9.5" style="17" bestFit="1" customWidth="1"/>
    <col min="2" max="2" width="13" style="17" bestFit="1" customWidth="1"/>
    <col min="3" max="3" width="10.83203125" style="17"/>
    <col min="4" max="4" width="8.6640625" style="17" bestFit="1" customWidth="1"/>
    <col min="5" max="5" width="13" style="17" bestFit="1" customWidth="1"/>
    <col min="6" max="7" width="10.83203125" style="17"/>
    <col min="8" max="8" width="69.6640625" style="17" customWidth="1"/>
    <col min="9" max="9" width="9.5" style="17" bestFit="1" customWidth="1"/>
    <col min="10" max="16384" width="10.83203125" style="17"/>
  </cols>
  <sheetData>
    <row r="1" spans="1:10" s="15" customFormat="1" ht="17" thickBot="1" x14ac:dyDescent="0.25">
      <c r="A1" s="21" t="s">
        <v>2106</v>
      </c>
      <c r="B1" s="20" t="s">
        <v>5</v>
      </c>
      <c r="D1" s="21" t="s">
        <v>2106</v>
      </c>
      <c r="E1" s="20" t="s">
        <v>5</v>
      </c>
    </row>
    <row r="2" spans="1:10" ht="17" thickBot="1" x14ac:dyDescent="0.25">
      <c r="A2" s="17" t="s">
        <v>20</v>
      </c>
      <c r="B2" s="17">
        <v>158</v>
      </c>
      <c r="D2" s="17" t="s">
        <v>14</v>
      </c>
      <c r="E2" s="17">
        <v>0</v>
      </c>
      <c r="H2" s="21"/>
      <c r="I2" s="22" t="s">
        <v>20</v>
      </c>
      <c r="J2" s="22" t="s">
        <v>14</v>
      </c>
    </row>
    <row r="3" spans="1:10" x14ac:dyDescent="0.2">
      <c r="A3" s="17" t="s">
        <v>20</v>
      </c>
      <c r="B3" s="17">
        <v>1425</v>
      </c>
      <c r="D3" s="17" t="s">
        <v>14</v>
      </c>
      <c r="E3" s="17">
        <v>24</v>
      </c>
      <c r="H3" s="23" t="s">
        <v>2109</v>
      </c>
      <c r="I3" s="24">
        <f>AVERAGE($B$2:$B$566)</f>
        <v>851.14690265486729</v>
      </c>
      <c r="J3" s="25">
        <f>AVERAGE($E$2:$E$365)</f>
        <v>585.61538461538464</v>
      </c>
    </row>
    <row r="4" spans="1:10" x14ac:dyDescent="0.2">
      <c r="A4" s="17" t="s">
        <v>20</v>
      </c>
      <c r="B4" s="17">
        <v>174</v>
      </c>
      <c r="D4" s="17" t="s">
        <v>14</v>
      </c>
      <c r="E4" s="17">
        <v>53</v>
      </c>
      <c r="H4" s="23" t="s">
        <v>2107</v>
      </c>
      <c r="I4" s="24">
        <f>MEDIAN($B$2:$B$566)</f>
        <v>201</v>
      </c>
      <c r="J4" s="25">
        <f>MEDIAN($E$2:$E$365)</f>
        <v>114.5</v>
      </c>
    </row>
    <row r="5" spans="1:10" x14ac:dyDescent="0.2">
      <c r="A5" s="17" t="s">
        <v>20</v>
      </c>
      <c r="B5" s="17">
        <v>227</v>
      </c>
      <c r="D5" s="17" t="s">
        <v>14</v>
      </c>
      <c r="E5" s="17">
        <v>18</v>
      </c>
      <c r="H5" s="23" t="s">
        <v>2110</v>
      </c>
      <c r="I5" s="24">
        <f>MIN($B$2:$B$566)</f>
        <v>16</v>
      </c>
      <c r="J5" s="25">
        <f>MIN($E$2:$E$365)</f>
        <v>0</v>
      </c>
    </row>
    <row r="6" spans="1:10" x14ac:dyDescent="0.2">
      <c r="A6" s="17" t="s">
        <v>20</v>
      </c>
      <c r="B6" s="17">
        <v>220</v>
      </c>
      <c r="D6" s="17" t="s">
        <v>14</v>
      </c>
      <c r="E6" s="17">
        <v>44</v>
      </c>
      <c r="H6" s="23" t="s">
        <v>2111</v>
      </c>
      <c r="I6" s="24">
        <f>MAX($B$2:$B$566)</f>
        <v>7295</v>
      </c>
      <c r="J6" s="25">
        <f>MAX($E$2:$E$365)</f>
        <v>6080</v>
      </c>
    </row>
    <row r="7" spans="1:10" x14ac:dyDescent="0.2">
      <c r="A7" s="17" t="s">
        <v>20</v>
      </c>
      <c r="B7" s="17">
        <v>98</v>
      </c>
      <c r="D7" s="17" t="s">
        <v>14</v>
      </c>
      <c r="E7" s="17">
        <v>27</v>
      </c>
      <c r="H7" s="23" t="s">
        <v>2112</v>
      </c>
      <c r="I7" s="24">
        <f>_xlfn.VAR.P($B$2:$B$566)</f>
        <v>1603373.7324019109</v>
      </c>
      <c r="J7" s="25">
        <f>_xlfn.VAR.P($E$2:$E$365)</f>
        <v>921574.68174133555</v>
      </c>
    </row>
    <row r="8" spans="1:10" ht="17" thickBot="1" x14ac:dyDescent="0.25">
      <c r="A8" s="17" t="s">
        <v>20</v>
      </c>
      <c r="B8" s="17">
        <v>100</v>
      </c>
      <c r="D8" s="17" t="s">
        <v>14</v>
      </c>
      <c r="E8" s="17">
        <v>55</v>
      </c>
      <c r="H8" s="26" t="s">
        <v>2108</v>
      </c>
      <c r="I8" s="27">
        <f>_xlfn.STDEV.P($B$2:$B$566)</f>
        <v>1266.2439466397898</v>
      </c>
      <c r="J8" s="28">
        <f>_xlfn.STDEV.P($E$2:$E$365)</f>
        <v>959.98681331637863</v>
      </c>
    </row>
    <row r="9" spans="1:10" ht="35" thickBot="1" x14ac:dyDescent="0.25">
      <c r="A9" s="17" t="s">
        <v>20</v>
      </c>
      <c r="B9" s="17">
        <v>1249</v>
      </c>
      <c r="D9" s="17" t="s">
        <v>14</v>
      </c>
      <c r="E9" s="17">
        <v>200</v>
      </c>
      <c r="H9" s="19" t="s">
        <v>2113</v>
      </c>
      <c r="I9" s="29"/>
      <c r="J9" s="29"/>
    </row>
    <row r="10" spans="1:10" ht="137" thickBot="1" x14ac:dyDescent="0.25">
      <c r="A10" s="17" t="s">
        <v>20</v>
      </c>
      <c r="B10" s="17">
        <v>1396</v>
      </c>
      <c r="D10" s="17" t="s">
        <v>14</v>
      </c>
      <c r="E10" s="17">
        <v>452</v>
      </c>
      <c r="H10" s="19" t="s">
        <v>2114</v>
      </c>
      <c r="I10" s="29"/>
      <c r="J10" s="29"/>
    </row>
    <row r="11" spans="1:10" x14ac:dyDescent="0.2">
      <c r="A11" s="17" t="s">
        <v>20</v>
      </c>
      <c r="B11" s="17">
        <v>890</v>
      </c>
      <c r="D11" s="17" t="s">
        <v>14</v>
      </c>
      <c r="E11" s="17">
        <v>674</v>
      </c>
      <c r="H11" s="15"/>
      <c r="I11" s="29"/>
      <c r="J11" s="29"/>
    </row>
    <row r="12" spans="1:10" x14ac:dyDescent="0.2">
      <c r="A12" s="17" t="s">
        <v>20</v>
      </c>
      <c r="B12" s="17">
        <v>142</v>
      </c>
      <c r="D12" s="17" t="s">
        <v>14</v>
      </c>
      <c r="E12" s="17">
        <v>558</v>
      </c>
      <c r="J12" s="29"/>
    </row>
    <row r="13" spans="1:10" x14ac:dyDescent="0.2">
      <c r="A13" s="17" t="s">
        <v>20</v>
      </c>
      <c r="B13" s="17">
        <v>2673</v>
      </c>
      <c r="D13" s="17" t="s">
        <v>14</v>
      </c>
      <c r="E13" s="17">
        <v>15</v>
      </c>
      <c r="H13" s="18"/>
      <c r="I13" s="30"/>
      <c r="J13" s="29"/>
    </row>
    <row r="14" spans="1:10" x14ac:dyDescent="0.2">
      <c r="A14" s="17" t="s">
        <v>20</v>
      </c>
      <c r="B14" s="17">
        <v>163</v>
      </c>
      <c r="D14" s="17" t="s">
        <v>14</v>
      </c>
      <c r="E14" s="17">
        <v>2307</v>
      </c>
      <c r="H14" s="15"/>
      <c r="I14" s="29"/>
      <c r="J14" s="29"/>
    </row>
    <row r="15" spans="1:10" x14ac:dyDescent="0.2">
      <c r="A15" s="17" t="s">
        <v>20</v>
      </c>
      <c r="B15" s="17">
        <v>2220</v>
      </c>
      <c r="D15" s="17" t="s">
        <v>14</v>
      </c>
      <c r="E15" s="17">
        <v>88</v>
      </c>
      <c r="H15" s="15"/>
      <c r="I15" s="29"/>
      <c r="J15" s="29"/>
    </row>
    <row r="16" spans="1:10" x14ac:dyDescent="0.2">
      <c r="A16" s="17" t="s">
        <v>20</v>
      </c>
      <c r="B16" s="17">
        <v>1606</v>
      </c>
      <c r="D16" s="17" t="s">
        <v>14</v>
      </c>
      <c r="E16" s="17">
        <v>48</v>
      </c>
      <c r="H16" s="15"/>
      <c r="I16" s="29"/>
      <c r="J16" s="29"/>
    </row>
    <row r="17" spans="1:10" x14ac:dyDescent="0.2">
      <c r="A17" s="17" t="s">
        <v>20</v>
      </c>
      <c r="B17" s="17">
        <v>129</v>
      </c>
      <c r="D17" s="17" t="s">
        <v>14</v>
      </c>
      <c r="E17" s="17">
        <v>1</v>
      </c>
      <c r="H17" s="15"/>
      <c r="I17" s="29"/>
      <c r="J17" s="29"/>
    </row>
    <row r="18" spans="1:10" x14ac:dyDescent="0.2">
      <c r="A18" s="17" t="s">
        <v>20</v>
      </c>
      <c r="B18" s="17">
        <v>226</v>
      </c>
      <c r="D18" s="17" t="s">
        <v>14</v>
      </c>
      <c r="E18" s="17">
        <v>1467</v>
      </c>
      <c r="I18" s="29"/>
      <c r="J18" s="29"/>
    </row>
    <row r="19" spans="1:10" x14ac:dyDescent="0.2">
      <c r="A19" s="17" t="s">
        <v>20</v>
      </c>
      <c r="B19" s="17">
        <v>5419</v>
      </c>
      <c r="D19" s="17" t="s">
        <v>14</v>
      </c>
      <c r="E19" s="17">
        <v>75</v>
      </c>
      <c r="I19" s="29"/>
      <c r="J19" s="29"/>
    </row>
    <row r="20" spans="1:10" x14ac:dyDescent="0.2">
      <c r="A20" s="17" t="s">
        <v>20</v>
      </c>
      <c r="B20" s="17">
        <v>165</v>
      </c>
      <c r="D20" s="17" t="s">
        <v>14</v>
      </c>
      <c r="E20" s="17">
        <v>120</v>
      </c>
    </row>
    <row r="21" spans="1:10" x14ac:dyDescent="0.2">
      <c r="A21" s="17" t="s">
        <v>20</v>
      </c>
      <c r="B21" s="17">
        <v>1965</v>
      </c>
      <c r="D21" s="17" t="s">
        <v>14</v>
      </c>
      <c r="E21" s="17">
        <v>2253</v>
      </c>
    </row>
    <row r="22" spans="1:10" x14ac:dyDescent="0.2">
      <c r="A22" s="17" t="s">
        <v>20</v>
      </c>
      <c r="B22" s="17">
        <v>16</v>
      </c>
      <c r="D22" s="17" t="s">
        <v>14</v>
      </c>
      <c r="E22" s="17">
        <v>5</v>
      </c>
    </row>
    <row r="23" spans="1:10" x14ac:dyDescent="0.2">
      <c r="A23" s="17" t="s">
        <v>20</v>
      </c>
      <c r="B23" s="17">
        <v>107</v>
      </c>
      <c r="D23" s="17" t="s">
        <v>14</v>
      </c>
      <c r="E23" s="17">
        <v>38</v>
      </c>
    </row>
    <row r="24" spans="1:10" x14ac:dyDescent="0.2">
      <c r="A24" s="17" t="s">
        <v>20</v>
      </c>
      <c r="B24" s="17">
        <v>134</v>
      </c>
      <c r="D24" s="17" t="s">
        <v>14</v>
      </c>
      <c r="E24" s="17">
        <v>12</v>
      </c>
    </row>
    <row r="25" spans="1:10" x14ac:dyDescent="0.2">
      <c r="A25" s="17" t="s">
        <v>20</v>
      </c>
      <c r="B25" s="17">
        <v>198</v>
      </c>
      <c r="D25" s="17" t="s">
        <v>14</v>
      </c>
      <c r="E25" s="17">
        <v>1684</v>
      </c>
    </row>
    <row r="26" spans="1:10" x14ac:dyDescent="0.2">
      <c r="A26" s="17" t="s">
        <v>20</v>
      </c>
      <c r="B26" s="17">
        <v>111</v>
      </c>
      <c r="D26" s="17" t="s">
        <v>14</v>
      </c>
      <c r="E26" s="17">
        <v>56</v>
      </c>
    </row>
    <row r="27" spans="1:10" x14ac:dyDescent="0.2">
      <c r="A27" s="17" t="s">
        <v>20</v>
      </c>
      <c r="B27" s="17">
        <v>222</v>
      </c>
      <c r="D27" s="17" t="s">
        <v>14</v>
      </c>
      <c r="E27" s="17">
        <v>838</v>
      </c>
    </row>
    <row r="28" spans="1:10" x14ac:dyDescent="0.2">
      <c r="A28" s="17" t="s">
        <v>20</v>
      </c>
      <c r="B28" s="17">
        <v>6212</v>
      </c>
      <c r="D28" s="17" t="s">
        <v>14</v>
      </c>
      <c r="E28" s="17">
        <v>1000</v>
      </c>
    </row>
    <row r="29" spans="1:10" x14ac:dyDescent="0.2">
      <c r="A29" s="17" t="s">
        <v>20</v>
      </c>
      <c r="B29" s="17">
        <v>98</v>
      </c>
      <c r="D29" s="17" t="s">
        <v>14</v>
      </c>
      <c r="E29" s="17">
        <v>1482</v>
      </c>
    </row>
    <row r="30" spans="1:10" x14ac:dyDescent="0.2">
      <c r="A30" s="17" t="s">
        <v>20</v>
      </c>
      <c r="B30" s="17">
        <v>92</v>
      </c>
      <c r="D30" s="17" t="s">
        <v>14</v>
      </c>
      <c r="E30" s="17">
        <v>106</v>
      </c>
    </row>
    <row r="31" spans="1:10" x14ac:dyDescent="0.2">
      <c r="A31" s="17" t="s">
        <v>20</v>
      </c>
      <c r="B31" s="17">
        <v>149</v>
      </c>
      <c r="D31" s="17" t="s">
        <v>14</v>
      </c>
      <c r="E31" s="17">
        <v>679</v>
      </c>
    </row>
    <row r="32" spans="1:10" x14ac:dyDescent="0.2">
      <c r="A32" s="17" t="s">
        <v>20</v>
      </c>
      <c r="B32" s="17">
        <v>2431</v>
      </c>
      <c r="D32" s="17" t="s">
        <v>14</v>
      </c>
      <c r="E32" s="17">
        <v>1220</v>
      </c>
    </row>
    <row r="33" spans="1:5" x14ac:dyDescent="0.2">
      <c r="A33" s="17" t="s">
        <v>20</v>
      </c>
      <c r="B33" s="17">
        <v>303</v>
      </c>
      <c r="D33" s="17" t="s">
        <v>14</v>
      </c>
      <c r="E33" s="17">
        <v>1</v>
      </c>
    </row>
    <row r="34" spans="1:5" x14ac:dyDescent="0.2">
      <c r="A34" s="17" t="s">
        <v>20</v>
      </c>
      <c r="B34" s="17">
        <v>209</v>
      </c>
      <c r="D34" s="17" t="s">
        <v>14</v>
      </c>
      <c r="E34" s="17">
        <v>37</v>
      </c>
    </row>
    <row r="35" spans="1:5" x14ac:dyDescent="0.2">
      <c r="A35" s="17" t="s">
        <v>20</v>
      </c>
      <c r="B35" s="17">
        <v>131</v>
      </c>
      <c r="D35" s="17" t="s">
        <v>14</v>
      </c>
      <c r="E35" s="17">
        <v>60</v>
      </c>
    </row>
    <row r="36" spans="1:5" x14ac:dyDescent="0.2">
      <c r="A36" s="17" t="s">
        <v>20</v>
      </c>
      <c r="B36" s="17">
        <v>164</v>
      </c>
      <c r="D36" s="17" t="s">
        <v>14</v>
      </c>
      <c r="E36" s="17">
        <v>296</v>
      </c>
    </row>
    <row r="37" spans="1:5" x14ac:dyDescent="0.2">
      <c r="A37" s="17" t="s">
        <v>20</v>
      </c>
      <c r="B37" s="17">
        <v>201</v>
      </c>
      <c r="D37" s="17" t="s">
        <v>14</v>
      </c>
      <c r="E37" s="17">
        <v>3304</v>
      </c>
    </row>
    <row r="38" spans="1:5" x14ac:dyDescent="0.2">
      <c r="A38" s="17" t="s">
        <v>20</v>
      </c>
      <c r="B38" s="17">
        <v>211</v>
      </c>
      <c r="D38" s="17" t="s">
        <v>14</v>
      </c>
      <c r="E38" s="17">
        <v>73</v>
      </c>
    </row>
    <row r="39" spans="1:5" x14ac:dyDescent="0.2">
      <c r="A39" s="17" t="s">
        <v>20</v>
      </c>
      <c r="B39" s="17">
        <v>128</v>
      </c>
      <c r="D39" s="17" t="s">
        <v>14</v>
      </c>
      <c r="E39" s="17">
        <v>3387</v>
      </c>
    </row>
    <row r="40" spans="1:5" x14ac:dyDescent="0.2">
      <c r="A40" s="17" t="s">
        <v>20</v>
      </c>
      <c r="B40" s="17">
        <v>1600</v>
      </c>
      <c r="D40" s="17" t="s">
        <v>14</v>
      </c>
      <c r="E40" s="17">
        <v>662</v>
      </c>
    </row>
    <row r="41" spans="1:5" x14ac:dyDescent="0.2">
      <c r="A41" s="17" t="s">
        <v>20</v>
      </c>
      <c r="B41" s="17">
        <v>249</v>
      </c>
      <c r="D41" s="17" t="s">
        <v>14</v>
      </c>
      <c r="E41" s="17">
        <v>774</v>
      </c>
    </row>
    <row r="42" spans="1:5" x14ac:dyDescent="0.2">
      <c r="A42" s="17" t="s">
        <v>20</v>
      </c>
      <c r="B42" s="17">
        <v>236</v>
      </c>
      <c r="D42" s="17" t="s">
        <v>14</v>
      </c>
      <c r="E42" s="17">
        <v>672</v>
      </c>
    </row>
    <row r="43" spans="1:5" x14ac:dyDescent="0.2">
      <c r="A43" s="17" t="s">
        <v>20</v>
      </c>
      <c r="B43" s="17">
        <v>4065</v>
      </c>
      <c r="D43" s="17" t="s">
        <v>14</v>
      </c>
      <c r="E43" s="17">
        <v>940</v>
      </c>
    </row>
    <row r="44" spans="1:5" x14ac:dyDescent="0.2">
      <c r="A44" s="17" t="s">
        <v>20</v>
      </c>
      <c r="B44" s="17">
        <v>246</v>
      </c>
      <c r="D44" s="17" t="s">
        <v>14</v>
      </c>
      <c r="E44" s="17">
        <v>117</v>
      </c>
    </row>
    <row r="45" spans="1:5" x14ac:dyDescent="0.2">
      <c r="A45" s="17" t="s">
        <v>20</v>
      </c>
      <c r="B45" s="17">
        <v>2475</v>
      </c>
      <c r="D45" s="17" t="s">
        <v>14</v>
      </c>
      <c r="E45" s="17">
        <v>115</v>
      </c>
    </row>
    <row r="46" spans="1:5" x14ac:dyDescent="0.2">
      <c r="A46" s="17" t="s">
        <v>20</v>
      </c>
      <c r="B46" s="17">
        <v>76</v>
      </c>
      <c r="D46" s="17" t="s">
        <v>14</v>
      </c>
      <c r="E46" s="17">
        <v>326</v>
      </c>
    </row>
    <row r="47" spans="1:5" x14ac:dyDescent="0.2">
      <c r="A47" s="17" t="s">
        <v>20</v>
      </c>
      <c r="B47" s="17">
        <v>54</v>
      </c>
      <c r="D47" s="17" t="s">
        <v>14</v>
      </c>
      <c r="E47" s="17">
        <v>1</v>
      </c>
    </row>
    <row r="48" spans="1:5" x14ac:dyDescent="0.2">
      <c r="A48" s="17" t="s">
        <v>20</v>
      </c>
      <c r="B48" s="17">
        <v>88</v>
      </c>
      <c r="D48" s="17" t="s">
        <v>14</v>
      </c>
      <c r="E48" s="17">
        <v>1467</v>
      </c>
    </row>
    <row r="49" spans="1:5" x14ac:dyDescent="0.2">
      <c r="A49" s="17" t="s">
        <v>20</v>
      </c>
      <c r="B49" s="17">
        <v>85</v>
      </c>
      <c r="D49" s="17" t="s">
        <v>14</v>
      </c>
      <c r="E49" s="17">
        <v>5681</v>
      </c>
    </row>
    <row r="50" spans="1:5" x14ac:dyDescent="0.2">
      <c r="A50" s="17" t="s">
        <v>20</v>
      </c>
      <c r="B50" s="17">
        <v>170</v>
      </c>
      <c r="D50" s="17" t="s">
        <v>14</v>
      </c>
      <c r="E50" s="17">
        <v>1059</v>
      </c>
    </row>
    <row r="51" spans="1:5" x14ac:dyDescent="0.2">
      <c r="A51" s="17" t="s">
        <v>20</v>
      </c>
      <c r="B51" s="17">
        <v>330</v>
      </c>
      <c r="D51" s="17" t="s">
        <v>14</v>
      </c>
      <c r="E51" s="17">
        <v>1194</v>
      </c>
    </row>
    <row r="52" spans="1:5" x14ac:dyDescent="0.2">
      <c r="A52" s="17" t="s">
        <v>20</v>
      </c>
      <c r="B52" s="17">
        <v>127</v>
      </c>
      <c r="D52" s="17" t="s">
        <v>14</v>
      </c>
      <c r="E52" s="17">
        <v>30</v>
      </c>
    </row>
    <row r="53" spans="1:5" x14ac:dyDescent="0.2">
      <c r="A53" s="17" t="s">
        <v>20</v>
      </c>
      <c r="B53" s="17">
        <v>411</v>
      </c>
      <c r="D53" s="17" t="s">
        <v>14</v>
      </c>
      <c r="E53" s="17">
        <v>75</v>
      </c>
    </row>
    <row r="54" spans="1:5" x14ac:dyDescent="0.2">
      <c r="A54" s="17" t="s">
        <v>20</v>
      </c>
      <c r="B54" s="17">
        <v>180</v>
      </c>
      <c r="D54" s="17" t="s">
        <v>14</v>
      </c>
      <c r="E54" s="17">
        <v>955</v>
      </c>
    </row>
    <row r="55" spans="1:5" x14ac:dyDescent="0.2">
      <c r="A55" s="17" t="s">
        <v>20</v>
      </c>
      <c r="B55" s="17">
        <v>374</v>
      </c>
      <c r="D55" s="17" t="s">
        <v>14</v>
      </c>
      <c r="E55" s="17">
        <v>67</v>
      </c>
    </row>
    <row r="56" spans="1:5" x14ac:dyDescent="0.2">
      <c r="A56" s="17" t="s">
        <v>20</v>
      </c>
      <c r="B56" s="17">
        <v>71</v>
      </c>
      <c r="D56" s="17" t="s">
        <v>14</v>
      </c>
      <c r="E56" s="17">
        <v>5</v>
      </c>
    </row>
    <row r="57" spans="1:5" x14ac:dyDescent="0.2">
      <c r="A57" s="17" t="s">
        <v>20</v>
      </c>
      <c r="B57" s="17">
        <v>203</v>
      </c>
      <c r="D57" s="17" t="s">
        <v>14</v>
      </c>
      <c r="E57" s="17">
        <v>26</v>
      </c>
    </row>
    <row r="58" spans="1:5" x14ac:dyDescent="0.2">
      <c r="A58" s="17" t="s">
        <v>20</v>
      </c>
      <c r="B58" s="17">
        <v>113</v>
      </c>
      <c r="D58" s="17" t="s">
        <v>14</v>
      </c>
      <c r="E58" s="17">
        <v>1130</v>
      </c>
    </row>
    <row r="59" spans="1:5" x14ac:dyDescent="0.2">
      <c r="A59" s="17" t="s">
        <v>20</v>
      </c>
      <c r="B59" s="17">
        <v>96</v>
      </c>
      <c r="D59" s="17" t="s">
        <v>14</v>
      </c>
      <c r="E59" s="17">
        <v>782</v>
      </c>
    </row>
    <row r="60" spans="1:5" x14ac:dyDescent="0.2">
      <c r="A60" s="17" t="s">
        <v>20</v>
      </c>
      <c r="B60" s="17">
        <v>498</v>
      </c>
      <c r="D60" s="17" t="s">
        <v>14</v>
      </c>
      <c r="E60" s="17">
        <v>210</v>
      </c>
    </row>
    <row r="61" spans="1:5" x14ac:dyDescent="0.2">
      <c r="A61" s="17" t="s">
        <v>20</v>
      </c>
      <c r="B61" s="17">
        <v>180</v>
      </c>
      <c r="D61" s="17" t="s">
        <v>14</v>
      </c>
      <c r="E61" s="17">
        <v>136</v>
      </c>
    </row>
    <row r="62" spans="1:5" x14ac:dyDescent="0.2">
      <c r="A62" s="17" t="s">
        <v>20</v>
      </c>
      <c r="B62" s="17">
        <v>27</v>
      </c>
      <c r="D62" s="17" t="s">
        <v>14</v>
      </c>
      <c r="E62" s="17">
        <v>86</v>
      </c>
    </row>
    <row r="63" spans="1:5" x14ac:dyDescent="0.2">
      <c r="A63" s="17" t="s">
        <v>20</v>
      </c>
      <c r="B63" s="17">
        <v>2331</v>
      </c>
      <c r="D63" s="17" t="s">
        <v>14</v>
      </c>
      <c r="E63" s="17">
        <v>19</v>
      </c>
    </row>
    <row r="64" spans="1:5" x14ac:dyDescent="0.2">
      <c r="A64" s="17" t="s">
        <v>20</v>
      </c>
      <c r="B64" s="17">
        <v>113</v>
      </c>
      <c r="D64" s="17" t="s">
        <v>14</v>
      </c>
      <c r="E64" s="17">
        <v>886</v>
      </c>
    </row>
    <row r="65" spans="1:5" x14ac:dyDescent="0.2">
      <c r="A65" s="17" t="s">
        <v>20</v>
      </c>
      <c r="B65" s="17">
        <v>164</v>
      </c>
      <c r="D65" s="17" t="s">
        <v>14</v>
      </c>
      <c r="E65" s="17">
        <v>35</v>
      </c>
    </row>
    <row r="66" spans="1:5" x14ac:dyDescent="0.2">
      <c r="A66" s="17" t="s">
        <v>20</v>
      </c>
      <c r="B66" s="17">
        <v>164</v>
      </c>
      <c r="D66" s="17" t="s">
        <v>14</v>
      </c>
      <c r="E66" s="17">
        <v>24</v>
      </c>
    </row>
    <row r="67" spans="1:5" x14ac:dyDescent="0.2">
      <c r="A67" s="17" t="s">
        <v>20</v>
      </c>
      <c r="B67" s="17">
        <v>336</v>
      </c>
      <c r="D67" s="17" t="s">
        <v>14</v>
      </c>
      <c r="E67" s="17">
        <v>86</v>
      </c>
    </row>
    <row r="68" spans="1:5" x14ac:dyDescent="0.2">
      <c r="A68" s="17" t="s">
        <v>20</v>
      </c>
      <c r="B68" s="17">
        <v>1917</v>
      </c>
      <c r="D68" s="17" t="s">
        <v>14</v>
      </c>
      <c r="E68" s="17">
        <v>243</v>
      </c>
    </row>
    <row r="69" spans="1:5" x14ac:dyDescent="0.2">
      <c r="A69" s="17" t="s">
        <v>20</v>
      </c>
      <c r="B69" s="17">
        <v>95</v>
      </c>
      <c r="D69" s="17" t="s">
        <v>14</v>
      </c>
      <c r="E69" s="17">
        <v>65</v>
      </c>
    </row>
    <row r="70" spans="1:5" x14ac:dyDescent="0.2">
      <c r="A70" s="17" t="s">
        <v>20</v>
      </c>
      <c r="B70" s="17">
        <v>147</v>
      </c>
      <c r="D70" s="17" t="s">
        <v>14</v>
      </c>
      <c r="E70" s="17">
        <v>100</v>
      </c>
    </row>
    <row r="71" spans="1:5" x14ac:dyDescent="0.2">
      <c r="A71" s="17" t="s">
        <v>20</v>
      </c>
      <c r="B71" s="17">
        <v>86</v>
      </c>
      <c r="D71" s="17" t="s">
        <v>14</v>
      </c>
      <c r="E71" s="17">
        <v>168</v>
      </c>
    </row>
    <row r="72" spans="1:5" x14ac:dyDescent="0.2">
      <c r="A72" s="17" t="s">
        <v>20</v>
      </c>
      <c r="B72" s="17">
        <v>83</v>
      </c>
      <c r="D72" s="17" t="s">
        <v>14</v>
      </c>
      <c r="E72" s="17">
        <v>13</v>
      </c>
    </row>
    <row r="73" spans="1:5" x14ac:dyDescent="0.2">
      <c r="A73" s="17" t="s">
        <v>20</v>
      </c>
      <c r="B73" s="17">
        <v>676</v>
      </c>
      <c r="D73" s="17" t="s">
        <v>14</v>
      </c>
      <c r="E73" s="17">
        <v>1</v>
      </c>
    </row>
    <row r="74" spans="1:5" x14ac:dyDescent="0.2">
      <c r="A74" s="17" t="s">
        <v>20</v>
      </c>
      <c r="B74" s="17">
        <v>361</v>
      </c>
      <c r="D74" s="17" t="s">
        <v>14</v>
      </c>
      <c r="E74" s="17">
        <v>40</v>
      </c>
    </row>
    <row r="75" spans="1:5" x14ac:dyDescent="0.2">
      <c r="A75" s="17" t="s">
        <v>20</v>
      </c>
      <c r="B75" s="17">
        <v>131</v>
      </c>
      <c r="D75" s="17" t="s">
        <v>14</v>
      </c>
      <c r="E75" s="17">
        <v>226</v>
      </c>
    </row>
    <row r="76" spans="1:5" x14ac:dyDescent="0.2">
      <c r="A76" s="17" t="s">
        <v>20</v>
      </c>
      <c r="B76" s="17">
        <v>126</v>
      </c>
      <c r="D76" s="17" t="s">
        <v>14</v>
      </c>
      <c r="E76" s="17">
        <v>1625</v>
      </c>
    </row>
    <row r="77" spans="1:5" x14ac:dyDescent="0.2">
      <c r="A77" s="17" t="s">
        <v>20</v>
      </c>
      <c r="B77" s="17">
        <v>275</v>
      </c>
      <c r="D77" s="17" t="s">
        <v>14</v>
      </c>
      <c r="E77" s="17">
        <v>143</v>
      </c>
    </row>
    <row r="78" spans="1:5" x14ac:dyDescent="0.2">
      <c r="A78" s="17" t="s">
        <v>20</v>
      </c>
      <c r="B78" s="17">
        <v>67</v>
      </c>
      <c r="D78" s="17" t="s">
        <v>14</v>
      </c>
      <c r="E78" s="17">
        <v>934</v>
      </c>
    </row>
    <row r="79" spans="1:5" x14ac:dyDescent="0.2">
      <c r="A79" s="17" t="s">
        <v>20</v>
      </c>
      <c r="B79" s="17">
        <v>154</v>
      </c>
      <c r="D79" s="17" t="s">
        <v>14</v>
      </c>
      <c r="E79" s="17">
        <v>17</v>
      </c>
    </row>
    <row r="80" spans="1:5" x14ac:dyDescent="0.2">
      <c r="A80" s="17" t="s">
        <v>20</v>
      </c>
      <c r="B80" s="17">
        <v>1782</v>
      </c>
      <c r="D80" s="17" t="s">
        <v>14</v>
      </c>
      <c r="E80" s="17">
        <v>2179</v>
      </c>
    </row>
    <row r="81" spans="1:5" x14ac:dyDescent="0.2">
      <c r="A81" s="17" t="s">
        <v>20</v>
      </c>
      <c r="B81" s="17">
        <v>903</v>
      </c>
      <c r="D81" s="17" t="s">
        <v>14</v>
      </c>
      <c r="E81" s="17">
        <v>931</v>
      </c>
    </row>
    <row r="82" spans="1:5" x14ac:dyDescent="0.2">
      <c r="A82" s="17" t="s">
        <v>20</v>
      </c>
      <c r="B82" s="17">
        <v>94</v>
      </c>
      <c r="D82" s="17" t="s">
        <v>14</v>
      </c>
      <c r="E82" s="17">
        <v>92</v>
      </c>
    </row>
    <row r="83" spans="1:5" x14ac:dyDescent="0.2">
      <c r="A83" s="17" t="s">
        <v>20</v>
      </c>
      <c r="B83" s="17">
        <v>180</v>
      </c>
      <c r="D83" s="17" t="s">
        <v>14</v>
      </c>
      <c r="E83" s="17">
        <v>57</v>
      </c>
    </row>
    <row r="84" spans="1:5" x14ac:dyDescent="0.2">
      <c r="A84" s="17" t="s">
        <v>20</v>
      </c>
      <c r="B84" s="17">
        <v>533</v>
      </c>
      <c r="D84" s="17" t="s">
        <v>14</v>
      </c>
      <c r="E84" s="17">
        <v>41</v>
      </c>
    </row>
    <row r="85" spans="1:5" x14ac:dyDescent="0.2">
      <c r="A85" s="17" t="s">
        <v>20</v>
      </c>
      <c r="B85" s="17">
        <v>2443</v>
      </c>
      <c r="D85" s="17" t="s">
        <v>14</v>
      </c>
      <c r="E85" s="17">
        <v>1</v>
      </c>
    </row>
    <row r="86" spans="1:5" x14ac:dyDescent="0.2">
      <c r="A86" s="17" t="s">
        <v>20</v>
      </c>
      <c r="B86" s="17">
        <v>89</v>
      </c>
      <c r="D86" s="17" t="s">
        <v>14</v>
      </c>
      <c r="E86" s="17">
        <v>101</v>
      </c>
    </row>
    <row r="87" spans="1:5" x14ac:dyDescent="0.2">
      <c r="A87" s="17" t="s">
        <v>20</v>
      </c>
      <c r="B87" s="17">
        <v>159</v>
      </c>
      <c r="D87" s="17" t="s">
        <v>14</v>
      </c>
      <c r="E87" s="17">
        <v>1335</v>
      </c>
    </row>
    <row r="88" spans="1:5" x14ac:dyDescent="0.2">
      <c r="A88" s="17" t="s">
        <v>20</v>
      </c>
      <c r="B88" s="17">
        <v>50</v>
      </c>
      <c r="D88" s="17" t="s">
        <v>14</v>
      </c>
      <c r="E88" s="17">
        <v>15</v>
      </c>
    </row>
    <row r="89" spans="1:5" x14ac:dyDescent="0.2">
      <c r="A89" s="17" t="s">
        <v>20</v>
      </c>
      <c r="B89" s="17">
        <v>186</v>
      </c>
      <c r="D89" s="17" t="s">
        <v>14</v>
      </c>
      <c r="E89" s="17">
        <v>454</v>
      </c>
    </row>
    <row r="90" spans="1:5" x14ac:dyDescent="0.2">
      <c r="A90" s="17" t="s">
        <v>20</v>
      </c>
      <c r="B90" s="17">
        <v>1071</v>
      </c>
      <c r="D90" s="17" t="s">
        <v>14</v>
      </c>
      <c r="E90" s="17">
        <v>3182</v>
      </c>
    </row>
    <row r="91" spans="1:5" x14ac:dyDescent="0.2">
      <c r="A91" s="17" t="s">
        <v>20</v>
      </c>
      <c r="B91" s="17">
        <v>117</v>
      </c>
      <c r="D91" s="17" t="s">
        <v>14</v>
      </c>
      <c r="E91" s="17">
        <v>15</v>
      </c>
    </row>
    <row r="92" spans="1:5" x14ac:dyDescent="0.2">
      <c r="A92" s="17" t="s">
        <v>20</v>
      </c>
      <c r="B92" s="17">
        <v>70</v>
      </c>
      <c r="D92" s="17" t="s">
        <v>14</v>
      </c>
      <c r="E92" s="17">
        <v>133</v>
      </c>
    </row>
    <row r="93" spans="1:5" x14ac:dyDescent="0.2">
      <c r="A93" s="17" t="s">
        <v>20</v>
      </c>
      <c r="B93" s="17">
        <v>135</v>
      </c>
      <c r="D93" s="17" t="s">
        <v>14</v>
      </c>
      <c r="E93" s="17">
        <v>2062</v>
      </c>
    </row>
    <row r="94" spans="1:5" x14ac:dyDescent="0.2">
      <c r="A94" s="17" t="s">
        <v>20</v>
      </c>
      <c r="B94" s="17">
        <v>768</v>
      </c>
      <c r="D94" s="17" t="s">
        <v>14</v>
      </c>
      <c r="E94" s="17">
        <v>29</v>
      </c>
    </row>
    <row r="95" spans="1:5" x14ac:dyDescent="0.2">
      <c r="A95" s="17" t="s">
        <v>20</v>
      </c>
      <c r="B95" s="17">
        <v>199</v>
      </c>
      <c r="D95" s="17" t="s">
        <v>14</v>
      </c>
      <c r="E95" s="17">
        <v>132</v>
      </c>
    </row>
    <row r="96" spans="1:5" x14ac:dyDescent="0.2">
      <c r="A96" s="17" t="s">
        <v>20</v>
      </c>
      <c r="B96" s="17">
        <v>107</v>
      </c>
      <c r="D96" s="17" t="s">
        <v>14</v>
      </c>
      <c r="E96" s="17">
        <v>137</v>
      </c>
    </row>
    <row r="97" spans="1:5" x14ac:dyDescent="0.2">
      <c r="A97" s="17" t="s">
        <v>20</v>
      </c>
      <c r="B97" s="17">
        <v>195</v>
      </c>
      <c r="D97" s="17" t="s">
        <v>14</v>
      </c>
      <c r="E97" s="17">
        <v>908</v>
      </c>
    </row>
    <row r="98" spans="1:5" x14ac:dyDescent="0.2">
      <c r="A98" s="17" t="s">
        <v>20</v>
      </c>
      <c r="B98" s="17">
        <v>3376</v>
      </c>
      <c r="D98" s="17" t="s">
        <v>14</v>
      </c>
      <c r="E98" s="17">
        <v>10</v>
      </c>
    </row>
    <row r="99" spans="1:5" x14ac:dyDescent="0.2">
      <c r="A99" s="17" t="s">
        <v>20</v>
      </c>
      <c r="B99" s="17">
        <v>41</v>
      </c>
      <c r="D99" s="17" t="s">
        <v>14</v>
      </c>
      <c r="E99" s="17">
        <v>1910</v>
      </c>
    </row>
    <row r="100" spans="1:5" x14ac:dyDescent="0.2">
      <c r="A100" s="17" t="s">
        <v>20</v>
      </c>
      <c r="B100" s="17">
        <v>1821</v>
      </c>
      <c r="D100" s="17" t="s">
        <v>14</v>
      </c>
      <c r="E100" s="17">
        <v>38</v>
      </c>
    </row>
    <row r="101" spans="1:5" x14ac:dyDescent="0.2">
      <c r="A101" s="17" t="s">
        <v>20</v>
      </c>
      <c r="B101" s="17">
        <v>164</v>
      </c>
      <c r="D101" s="17" t="s">
        <v>14</v>
      </c>
      <c r="E101" s="17">
        <v>104</v>
      </c>
    </row>
    <row r="102" spans="1:5" x14ac:dyDescent="0.2">
      <c r="A102" s="17" t="s">
        <v>20</v>
      </c>
      <c r="B102" s="17">
        <v>157</v>
      </c>
      <c r="D102" s="17" t="s">
        <v>14</v>
      </c>
      <c r="E102" s="17">
        <v>49</v>
      </c>
    </row>
    <row r="103" spans="1:5" x14ac:dyDescent="0.2">
      <c r="A103" s="17" t="s">
        <v>20</v>
      </c>
      <c r="B103" s="17">
        <v>246</v>
      </c>
      <c r="D103" s="17" t="s">
        <v>14</v>
      </c>
      <c r="E103" s="17">
        <v>1</v>
      </c>
    </row>
    <row r="104" spans="1:5" x14ac:dyDescent="0.2">
      <c r="A104" s="17" t="s">
        <v>20</v>
      </c>
      <c r="B104" s="17">
        <v>1396</v>
      </c>
      <c r="D104" s="17" t="s">
        <v>14</v>
      </c>
      <c r="E104" s="17">
        <v>245</v>
      </c>
    </row>
    <row r="105" spans="1:5" x14ac:dyDescent="0.2">
      <c r="A105" s="17" t="s">
        <v>20</v>
      </c>
      <c r="B105" s="17">
        <v>2506</v>
      </c>
      <c r="D105" s="17" t="s">
        <v>14</v>
      </c>
      <c r="E105" s="17">
        <v>32</v>
      </c>
    </row>
    <row r="106" spans="1:5" x14ac:dyDescent="0.2">
      <c r="A106" s="17" t="s">
        <v>20</v>
      </c>
      <c r="B106" s="17">
        <v>244</v>
      </c>
      <c r="D106" s="17" t="s">
        <v>14</v>
      </c>
      <c r="E106" s="17">
        <v>7</v>
      </c>
    </row>
    <row r="107" spans="1:5" x14ac:dyDescent="0.2">
      <c r="A107" s="17" t="s">
        <v>20</v>
      </c>
      <c r="B107" s="17">
        <v>146</v>
      </c>
      <c r="D107" s="17" t="s">
        <v>14</v>
      </c>
      <c r="E107" s="17">
        <v>803</v>
      </c>
    </row>
    <row r="108" spans="1:5" x14ac:dyDescent="0.2">
      <c r="A108" s="17" t="s">
        <v>20</v>
      </c>
      <c r="B108" s="17">
        <v>1267</v>
      </c>
      <c r="D108" s="17" t="s">
        <v>14</v>
      </c>
      <c r="E108" s="17">
        <v>16</v>
      </c>
    </row>
    <row r="109" spans="1:5" x14ac:dyDescent="0.2">
      <c r="A109" s="17" t="s">
        <v>20</v>
      </c>
      <c r="B109" s="17">
        <v>1561</v>
      </c>
      <c r="D109" s="17" t="s">
        <v>14</v>
      </c>
      <c r="E109" s="17">
        <v>31</v>
      </c>
    </row>
    <row r="110" spans="1:5" x14ac:dyDescent="0.2">
      <c r="A110" s="17" t="s">
        <v>20</v>
      </c>
      <c r="B110" s="17">
        <v>48</v>
      </c>
      <c r="D110" s="17" t="s">
        <v>14</v>
      </c>
      <c r="E110" s="17">
        <v>108</v>
      </c>
    </row>
    <row r="111" spans="1:5" x14ac:dyDescent="0.2">
      <c r="A111" s="17" t="s">
        <v>20</v>
      </c>
      <c r="B111" s="17">
        <v>2739</v>
      </c>
      <c r="D111" s="17" t="s">
        <v>14</v>
      </c>
      <c r="E111" s="17">
        <v>30</v>
      </c>
    </row>
    <row r="112" spans="1:5" x14ac:dyDescent="0.2">
      <c r="A112" s="17" t="s">
        <v>20</v>
      </c>
      <c r="B112" s="17">
        <v>3537</v>
      </c>
      <c r="D112" s="17" t="s">
        <v>14</v>
      </c>
      <c r="E112" s="17">
        <v>17</v>
      </c>
    </row>
    <row r="113" spans="1:5" x14ac:dyDescent="0.2">
      <c r="A113" s="17" t="s">
        <v>20</v>
      </c>
      <c r="B113" s="17">
        <v>2107</v>
      </c>
      <c r="D113" s="17" t="s">
        <v>14</v>
      </c>
      <c r="E113" s="17">
        <v>80</v>
      </c>
    </row>
    <row r="114" spans="1:5" x14ac:dyDescent="0.2">
      <c r="A114" s="17" t="s">
        <v>20</v>
      </c>
      <c r="B114" s="17">
        <v>3318</v>
      </c>
      <c r="D114" s="17" t="s">
        <v>14</v>
      </c>
      <c r="E114" s="17">
        <v>2468</v>
      </c>
    </row>
    <row r="115" spans="1:5" x14ac:dyDescent="0.2">
      <c r="A115" s="17" t="s">
        <v>20</v>
      </c>
      <c r="B115" s="17">
        <v>340</v>
      </c>
      <c r="D115" s="17" t="s">
        <v>14</v>
      </c>
      <c r="E115" s="17">
        <v>26</v>
      </c>
    </row>
    <row r="116" spans="1:5" x14ac:dyDescent="0.2">
      <c r="A116" s="17" t="s">
        <v>20</v>
      </c>
      <c r="B116" s="17">
        <v>1442</v>
      </c>
      <c r="D116" s="17" t="s">
        <v>14</v>
      </c>
      <c r="E116" s="17">
        <v>73</v>
      </c>
    </row>
    <row r="117" spans="1:5" x14ac:dyDescent="0.2">
      <c r="A117" s="17" t="s">
        <v>20</v>
      </c>
      <c r="B117" s="17">
        <v>126</v>
      </c>
      <c r="D117" s="17" t="s">
        <v>14</v>
      </c>
      <c r="E117" s="17">
        <v>128</v>
      </c>
    </row>
    <row r="118" spans="1:5" x14ac:dyDescent="0.2">
      <c r="A118" s="17" t="s">
        <v>20</v>
      </c>
      <c r="B118" s="17">
        <v>524</v>
      </c>
      <c r="D118" s="17" t="s">
        <v>14</v>
      </c>
      <c r="E118" s="17">
        <v>33</v>
      </c>
    </row>
    <row r="119" spans="1:5" x14ac:dyDescent="0.2">
      <c r="A119" s="17" t="s">
        <v>20</v>
      </c>
      <c r="B119" s="17">
        <v>1989</v>
      </c>
      <c r="D119" s="17" t="s">
        <v>14</v>
      </c>
      <c r="E119" s="17">
        <v>1072</v>
      </c>
    </row>
    <row r="120" spans="1:5" x14ac:dyDescent="0.2">
      <c r="A120" s="17" t="s">
        <v>20</v>
      </c>
      <c r="B120" s="17">
        <v>157</v>
      </c>
      <c r="D120" s="17" t="s">
        <v>14</v>
      </c>
      <c r="E120" s="17">
        <v>393</v>
      </c>
    </row>
    <row r="121" spans="1:5" x14ac:dyDescent="0.2">
      <c r="A121" s="17" t="s">
        <v>20</v>
      </c>
      <c r="B121" s="17">
        <v>4498</v>
      </c>
      <c r="D121" s="17" t="s">
        <v>14</v>
      </c>
      <c r="E121" s="17">
        <v>1257</v>
      </c>
    </row>
    <row r="122" spans="1:5" x14ac:dyDescent="0.2">
      <c r="A122" s="17" t="s">
        <v>20</v>
      </c>
      <c r="B122" s="17">
        <v>80</v>
      </c>
      <c r="D122" s="17" t="s">
        <v>14</v>
      </c>
      <c r="E122" s="17">
        <v>328</v>
      </c>
    </row>
    <row r="123" spans="1:5" x14ac:dyDescent="0.2">
      <c r="A123" s="17" t="s">
        <v>20</v>
      </c>
      <c r="B123" s="17">
        <v>43</v>
      </c>
      <c r="D123" s="17" t="s">
        <v>14</v>
      </c>
      <c r="E123" s="17">
        <v>147</v>
      </c>
    </row>
    <row r="124" spans="1:5" x14ac:dyDescent="0.2">
      <c r="A124" s="17" t="s">
        <v>20</v>
      </c>
      <c r="B124" s="17">
        <v>2053</v>
      </c>
      <c r="D124" s="17" t="s">
        <v>14</v>
      </c>
      <c r="E124" s="17">
        <v>830</v>
      </c>
    </row>
    <row r="125" spans="1:5" x14ac:dyDescent="0.2">
      <c r="A125" s="17" t="s">
        <v>20</v>
      </c>
      <c r="B125" s="17">
        <v>168</v>
      </c>
      <c r="D125" s="17" t="s">
        <v>14</v>
      </c>
      <c r="E125" s="17">
        <v>331</v>
      </c>
    </row>
    <row r="126" spans="1:5" x14ac:dyDescent="0.2">
      <c r="A126" s="17" t="s">
        <v>20</v>
      </c>
      <c r="B126" s="17">
        <v>4289</v>
      </c>
      <c r="D126" s="17" t="s">
        <v>14</v>
      </c>
      <c r="E126" s="17">
        <v>25</v>
      </c>
    </row>
    <row r="127" spans="1:5" x14ac:dyDescent="0.2">
      <c r="A127" s="17" t="s">
        <v>20</v>
      </c>
      <c r="B127" s="17">
        <v>165</v>
      </c>
      <c r="D127" s="17" t="s">
        <v>14</v>
      </c>
      <c r="E127" s="17">
        <v>3483</v>
      </c>
    </row>
    <row r="128" spans="1:5" x14ac:dyDescent="0.2">
      <c r="A128" s="17" t="s">
        <v>20</v>
      </c>
      <c r="B128" s="17">
        <v>1815</v>
      </c>
      <c r="D128" s="17" t="s">
        <v>14</v>
      </c>
      <c r="E128" s="17">
        <v>923</v>
      </c>
    </row>
    <row r="129" spans="1:5" x14ac:dyDescent="0.2">
      <c r="A129" s="17" t="s">
        <v>20</v>
      </c>
      <c r="B129" s="17">
        <v>397</v>
      </c>
      <c r="D129" s="17" t="s">
        <v>14</v>
      </c>
      <c r="E129" s="17">
        <v>1</v>
      </c>
    </row>
    <row r="130" spans="1:5" x14ac:dyDescent="0.2">
      <c r="A130" s="17" t="s">
        <v>20</v>
      </c>
      <c r="B130" s="17">
        <v>1539</v>
      </c>
      <c r="D130" s="17" t="s">
        <v>14</v>
      </c>
      <c r="E130" s="17">
        <v>33</v>
      </c>
    </row>
    <row r="131" spans="1:5" x14ac:dyDescent="0.2">
      <c r="A131" s="17" t="s">
        <v>20</v>
      </c>
      <c r="B131" s="17">
        <v>138</v>
      </c>
      <c r="D131" s="17" t="s">
        <v>14</v>
      </c>
      <c r="E131" s="17">
        <v>40</v>
      </c>
    </row>
    <row r="132" spans="1:5" x14ac:dyDescent="0.2">
      <c r="A132" s="17" t="s">
        <v>20</v>
      </c>
      <c r="B132" s="17">
        <v>3594</v>
      </c>
      <c r="D132" s="17" t="s">
        <v>14</v>
      </c>
      <c r="E132" s="17">
        <v>23</v>
      </c>
    </row>
    <row r="133" spans="1:5" x14ac:dyDescent="0.2">
      <c r="A133" s="17" t="s">
        <v>20</v>
      </c>
      <c r="B133" s="17">
        <v>5880</v>
      </c>
      <c r="D133" s="17" t="s">
        <v>14</v>
      </c>
      <c r="E133" s="17">
        <v>75</v>
      </c>
    </row>
    <row r="134" spans="1:5" x14ac:dyDescent="0.2">
      <c r="A134" s="17" t="s">
        <v>20</v>
      </c>
      <c r="B134" s="17">
        <v>112</v>
      </c>
      <c r="D134" s="17" t="s">
        <v>14</v>
      </c>
      <c r="E134" s="17">
        <v>2176</v>
      </c>
    </row>
    <row r="135" spans="1:5" x14ac:dyDescent="0.2">
      <c r="A135" s="17" t="s">
        <v>20</v>
      </c>
      <c r="B135" s="17">
        <v>943</v>
      </c>
      <c r="D135" s="17" t="s">
        <v>14</v>
      </c>
      <c r="E135" s="17">
        <v>441</v>
      </c>
    </row>
    <row r="136" spans="1:5" x14ac:dyDescent="0.2">
      <c r="A136" s="17" t="s">
        <v>20</v>
      </c>
      <c r="B136" s="17">
        <v>2468</v>
      </c>
      <c r="D136" s="17" t="s">
        <v>14</v>
      </c>
      <c r="E136" s="17">
        <v>25</v>
      </c>
    </row>
    <row r="137" spans="1:5" x14ac:dyDescent="0.2">
      <c r="A137" s="17" t="s">
        <v>20</v>
      </c>
      <c r="B137" s="17">
        <v>2551</v>
      </c>
      <c r="D137" s="17" t="s">
        <v>14</v>
      </c>
      <c r="E137" s="17">
        <v>127</v>
      </c>
    </row>
    <row r="138" spans="1:5" x14ac:dyDescent="0.2">
      <c r="A138" s="17" t="s">
        <v>20</v>
      </c>
      <c r="B138" s="17">
        <v>101</v>
      </c>
      <c r="D138" s="17" t="s">
        <v>14</v>
      </c>
      <c r="E138" s="17">
        <v>355</v>
      </c>
    </row>
    <row r="139" spans="1:5" x14ac:dyDescent="0.2">
      <c r="A139" s="17" t="s">
        <v>20</v>
      </c>
      <c r="B139" s="17">
        <v>92</v>
      </c>
      <c r="D139" s="17" t="s">
        <v>14</v>
      </c>
      <c r="E139" s="17">
        <v>44</v>
      </c>
    </row>
    <row r="140" spans="1:5" x14ac:dyDescent="0.2">
      <c r="A140" s="17" t="s">
        <v>20</v>
      </c>
      <c r="B140" s="17">
        <v>62</v>
      </c>
      <c r="D140" s="17" t="s">
        <v>14</v>
      </c>
      <c r="E140" s="17">
        <v>67</v>
      </c>
    </row>
    <row r="141" spans="1:5" x14ac:dyDescent="0.2">
      <c r="A141" s="17" t="s">
        <v>20</v>
      </c>
      <c r="B141" s="17">
        <v>149</v>
      </c>
      <c r="D141" s="17" t="s">
        <v>14</v>
      </c>
      <c r="E141" s="17">
        <v>1068</v>
      </c>
    </row>
    <row r="142" spans="1:5" x14ac:dyDescent="0.2">
      <c r="A142" s="17" t="s">
        <v>20</v>
      </c>
      <c r="B142" s="17">
        <v>329</v>
      </c>
      <c r="D142" s="17" t="s">
        <v>14</v>
      </c>
      <c r="E142" s="17">
        <v>424</v>
      </c>
    </row>
    <row r="143" spans="1:5" x14ac:dyDescent="0.2">
      <c r="A143" s="17" t="s">
        <v>20</v>
      </c>
      <c r="B143" s="17">
        <v>97</v>
      </c>
      <c r="D143" s="17" t="s">
        <v>14</v>
      </c>
      <c r="E143" s="17">
        <v>151</v>
      </c>
    </row>
    <row r="144" spans="1:5" x14ac:dyDescent="0.2">
      <c r="A144" s="17" t="s">
        <v>20</v>
      </c>
      <c r="B144" s="17">
        <v>1784</v>
      </c>
      <c r="D144" s="17" t="s">
        <v>14</v>
      </c>
      <c r="E144" s="17">
        <v>1608</v>
      </c>
    </row>
    <row r="145" spans="1:5" x14ac:dyDescent="0.2">
      <c r="A145" s="17" t="s">
        <v>20</v>
      </c>
      <c r="B145" s="17">
        <v>1684</v>
      </c>
      <c r="D145" s="17" t="s">
        <v>14</v>
      </c>
      <c r="E145" s="17">
        <v>941</v>
      </c>
    </row>
    <row r="146" spans="1:5" x14ac:dyDescent="0.2">
      <c r="A146" s="17" t="s">
        <v>20</v>
      </c>
      <c r="B146" s="17">
        <v>250</v>
      </c>
      <c r="D146" s="17" t="s">
        <v>14</v>
      </c>
      <c r="E146" s="17">
        <v>1</v>
      </c>
    </row>
    <row r="147" spans="1:5" x14ac:dyDescent="0.2">
      <c r="A147" s="17" t="s">
        <v>20</v>
      </c>
      <c r="B147" s="17">
        <v>238</v>
      </c>
      <c r="D147" s="17" t="s">
        <v>14</v>
      </c>
      <c r="E147" s="17">
        <v>40</v>
      </c>
    </row>
    <row r="148" spans="1:5" x14ac:dyDescent="0.2">
      <c r="A148" s="17" t="s">
        <v>20</v>
      </c>
      <c r="B148" s="17">
        <v>53</v>
      </c>
      <c r="D148" s="17" t="s">
        <v>14</v>
      </c>
      <c r="E148" s="17">
        <v>3015</v>
      </c>
    </row>
    <row r="149" spans="1:5" x14ac:dyDescent="0.2">
      <c r="A149" s="17" t="s">
        <v>20</v>
      </c>
      <c r="B149" s="17">
        <v>214</v>
      </c>
      <c r="D149" s="17" t="s">
        <v>14</v>
      </c>
      <c r="E149" s="17">
        <v>435</v>
      </c>
    </row>
    <row r="150" spans="1:5" x14ac:dyDescent="0.2">
      <c r="A150" s="17" t="s">
        <v>20</v>
      </c>
      <c r="B150" s="17">
        <v>222</v>
      </c>
      <c r="D150" s="17" t="s">
        <v>14</v>
      </c>
      <c r="E150" s="17">
        <v>714</v>
      </c>
    </row>
    <row r="151" spans="1:5" x14ac:dyDescent="0.2">
      <c r="A151" s="17" t="s">
        <v>20</v>
      </c>
      <c r="B151" s="17">
        <v>1884</v>
      </c>
      <c r="D151" s="17" t="s">
        <v>14</v>
      </c>
      <c r="E151" s="17">
        <v>5497</v>
      </c>
    </row>
    <row r="152" spans="1:5" x14ac:dyDescent="0.2">
      <c r="A152" s="17" t="s">
        <v>20</v>
      </c>
      <c r="B152" s="17">
        <v>218</v>
      </c>
      <c r="D152" s="17" t="s">
        <v>14</v>
      </c>
      <c r="E152" s="17">
        <v>418</v>
      </c>
    </row>
    <row r="153" spans="1:5" x14ac:dyDescent="0.2">
      <c r="A153" s="17" t="s">
        <v>20</v>
      </c>
      <c r="B153" s="17">
        <v>6465</v>
      </c>
      <c r="D153" s="17" t="s">
        <v>14</v>
      </c>
      <c r="E153" s="17">
        <v>1439</v>
      </c>
    </row>
    <row r="154" spans="1:5" x14ac:dyDescent="0.2">
      <c r="A154" s="17" t="s">
        <v>20</v>
      </c>
      <c r="B154" s="17">
        <v>59</v>
      </c>
      <c r="D154" s="17" t="s">
        <v>14</v>
      </c>
      <c r="E154" s="17">
        <v>15</v>
      </c>
    </row>
    <row r="155" spans="1:5" x14ac:dyDescent="0.2">
      <c r="A155" s="17" t="s">
        <v>20</v>
      </c>
      <c r="B155" s="17">
        <v>88</v>
      </c>
      <c r="D155" s="17" t="s">
        <v>14</v>
      </c>
      <c r="E155" s="17">
        <v>1999</v>
      </c>
    </row>
    <row r="156" spans="1:5" x14ac:dyDescent="0.2">
      <c r="A156" s="17" t="s">
        <v>20</v>
      </c>
      <c r="B156" s="17">
        <v>1697</v>
      </c>
      <c r="D156" s="17" t="s">
        <v>14</v>
      </c>
      <c r="E156" s="17">
        <v>118</v>
      </c>
    </row>
    <row r="157" spans="1:5" x14ac:dyDescent="0.2">
      <c r="A157" s="17" t="s">
        <v>20</v>
      </c>
      <c r="B157" s="17">
        <v>92</v>
      </c>
      <c r="D157" s="17" t="s">
        <v>14</v>
      </c>
      <c r="E157" s="17">
        <v>162</v>
      </c>
    </row>
    <row r="158" spans="1:5" x14ac:dyDescent="0.2">
      <c r="A158" s="17" t="s">
        <v>20</v>
      </c>
      <c r="B158" s="17">
        <v>186</v>
      </c>
      <c r="D158" s="17" t="s">
        <v>14</v>
      </c>
      <c r="E158" s="17">
        <v>83</v>
      </c>
    </row>
    <row r="159" spans="1:5" x14ac:dyDescent="0.2">
      <c r="A159" s="17" t="s">
        <v>20</v>
      </c>
      <c r="B159" s="17">
        <v>138</v>
      </c>
      <c r="D159" s="17" t="s">
        <v>14</v>
      </c>
      <c r="E159" s="17">
        <v>747</v>
      </c>
    </row>
    <row r="160" spans="1:5" x14ac:dyDescent="0.2">
      <c r="A160" s="17" t="s">
        <v>20</v>
      </c>
      <c r="B160" s="17">
        <v>261</v>
      </c>
      <c r="D160" s="17" t="s">
        <v>14</v>
      </c>
      <c r="E160" s="17">
        <v>84</v>
      </c>
    </row>
    <row r="161" spans="1:5" x14ac:dyDescent="0.2">
      <c r="A161" s="17" t="s">
        <v>20</v>
      </c>
      <c r="B161" s="17">
        <v>107</v>
      </c>
      <c r="D161" s="17" t="s">
        <v>14</v>
      </c>
      <c r="E161" s="17">
        <v>91</v>
      </c>
    </row>
    <row r="162" spans="1:5" x14ac:dyDescent="0.2">
      <c r="A162" s="17" t="s">
        <v>20</v>
      </c>
      <c r="B162" s="17">
        <v>199</v>
      </c>
      <c r="D162" s="17" t="s">
        <v>14</v>
      </c>
      <c r="E162" s="17">
        <v>792</v>
      </c>
    </row>
    <row r="163" spans="1:5" x14ac:dyDescent="0.2">
      <c r="A163" s="17" t="s">
        <v>20</v>
      </c>
      <c r="B163" s="17">
        <v>5512</v>
      </c>
      <c r="D163" s="17" t="s">
        <v>14</v>
      </c>
      <c r="E163" s="17">
        <v>32</v>
      </c>
    </row>
    <row r="164" spans="1:5" x14ac:dyDescent="0.2">
      <c r="A164" s="17" t="s">
        <v>20</v>
      </c>
      <c r="B164" s="17">
        <v>86</v>
      </c>
      <c r="D164" s="17" t="s">
        <v>14</v>
      </c>
      <c r="E164" s="17">
        <v>186</v>
      </c>
    </row>
    <row r="165" spans="1:5" x14ac:dyDescent="0.2">
      <c r="A165" s="17" t="s">
        <v>20</v>
      </c>
      <c r="B165" s="17">
        <v>2768</v>
      </c>
      <c r="D165" s="17" t="s">
        <v>14</v>
      </c>
      <c r="E165" s="17">
        <v>605</v>
      </c>
    </row>
    <row r="166" spans="1:5" x14ac:dyDescent="0.2">
      <c r="A166" s="17" t="s">
        <v>20</v>
      </c>
      <c r="B166" s="17">
        <v>48</v>
      </c>
      <c r="D166" s="17" t="s">
        <v>14</v>
      </c>
      <c r="E166" s="17">
        <v>1</v>
      </c>
    </row>
    <row r="167" spans="1:5" x14ac:dyDescent="0.2">
      <c r="A167" s="17" t="s">
        <v>20</v>
      </c>
      <c r="B167" s="17">
        <v>87</v>
      </c>
      <c r="D167" s="17" t="s">
        <v>14</v>
      </c>
      <c r="E167" s="17">
        <v>31</v>
      </c>
    </row>
    <row r="168" spans="1:5" x14ac:dyDescent="0.2">
      <c r="A168" s="17" t="s">
        <v>20</v>
      </c>
      <c r="B168" s="17">
        <v>1894</v>
      </c>
      <c r="D168" s="17" t="s">
        <v>14</v>
      </c>
      <c r="E168" s="17">
        <v>1181</v>
      </c>
    </row>
    <row r="169" spans="1:5" x14ac:dyDescent="0.2">
      <c r="A169" s="17" t="s">
        <v>20</v>
      </c>
      <c r="B169" s="17">
        <v>282</v>
      </c>
      <c r="D169" s="17" t="s">
        <v>14</v>
      </c>
      <c r="E169" s="17">
        <v>39</v>
      </c>
    </row>
    <row r="170" spans="1:5" x14ac:dyDescent="0.2">
      <c r="A170" s="17" t="s">
        <v>20</v>
      </c>
      <c r="B170" s="17">
        <v>116</v>
      </c>
      <c r="D170" s="17" t="s">
        <v>14</v>
      </c>
      <c r="E170" s="17">
        <v>46</v>
      </c>
    </row>
    <row r="171" spans="1:5" x14ac:dyDescent="0.2">
      <c r="A171" s="17" t="s">
        <v>20</v>
      </c>
      <c r="B171" s="17">
        <v>83</v>
      </c>
      <c r="D171" s="17" t="s">
        <v>14</v>
      </c>
      <c r="E171" s="17">
        <v>105</v>
      </c>
    </row>
    <row r="172" spans="1:5" x14ac:dyDescent="0.2">
      <c r="A172" s="17" t="s">
        <v>20</v>
      </c>
      <c r="B172" s="17">
        <v>91</v>
      </c>
      <c r="D172" s="17" t="s">
        <v>14</v>
      </c>
      <c r="E172" s="17">
        <v>535</v>
      </c>
    </row>
    <row r="173" spans="1:5" x14ac:dyDescent="0.2">
      <c r="A173" s="17" t="s">
        <v>20</v>
      </c>
      <c r="B173" s="17">
        <v>546</v>
      </c>
      <c r="D173" s="17" t="s">
        <v>14</v>
      </c>
      <c r="E173" s="17">
        <v>16</v>
      </c>
    </row>
    <row r="174" spans="1:5" x14ac:dyDescent="0.2">
      <c r="A174" s="17" t="s">
        <v>20</v>
      </c>
      <c r="B174" s="17">
        <v>393</v>
      </c>
      <c r="D174" s="17" t="s">
        <v>14</v>
      </c>
      <c r="E174" s="17">
        <v>575</v>
      </c>
    </row>
    <row r="175" spans="1:5" x14ac:dyDescent="0.2">
      <c r="A175" s="17" t="s">
        <v>20</v>
      </c>
      <c r="B175" s="17">
        <v>133</v>
      </c>
      <c r="D175" s="17" t="s">
        <v>14</v>
      </c>
      <c r="E175" s="17">
        <v>1120</v>
      </c>
    </row>
    <row r="176" spans="1:5" x14ac:dyDescent="0.2">
      <c r="A176" s="17" t="s">
        <v>20</v>
      </c>
      <c r="B176" s="17">
        <v>254</v>
      </c>
      <c r="D176" s="17" t="s">
        <v>14</v>
      </c>
      <c r="E176" s="17">
        <v>113</v>
      </c>
    </row>
    <row r="177" spans="1:5" x14ac:dyDescent="0.2">
      <c r="A177" s="17" t="s">
        <v>20</v>
      </c>
      <c r="B177" s="17">
        <v>176</v>
      </c>
      <c r="D177" s="17" t="s">
        <v>14</v>
      </c>
      <c r="E177" s="17">
        <v>1538</v>
      </c>
    </row>
    <row r="178" spans="1:5" x14ac:dyDescent="0.2">
      <c r="A178" s="17" t="s">
        <v>20</v>
      </c>
      <c r="B178" s="17">
        <v>337</v>
      </c>
      <c r="D178" s="17" t="s">
        <v>14</v>
      </c>
      <c r="E178" s="17">
        <v>9</v>
      </c>
    </row>
    <row r="179" spans="1:5" x14ac:dyDescent="0.2">
      <c r="A179" s="17" t="s">
        <v>20</v>
      </c>
      <c r="B179" s="17">
        <v>107</v>
      </c>
      <c r="D179" s="17" t="s">
        <v>14</v>
      </c>
      <c r="E179" s="17">
        <v>554</v>
      </c>
    </row>
    <row r="180" spans="1:5" x14ac:dyDescent="0.2">
      <c r="A180" s="17" t="s">
        <v>20</v>
      </c>
      <c r="B180" s="17">
        <v>183</v>
      </c>
      <c r="D180" s="17" t="s">
        <v>14</v>
      </c>
      <c r="E180" s="17">
        <v>648</v>
      </c>
    </row>
    <row r="181" spans="1:5" x14ac:dyDescent="0.2">
      <c r="A181" s="17" t="s">
        <v>20</v>
      </c>
      <c r="B181" s="17">
        <v>72</v>
      </c>
      <c r="D181" s="17" t="s">
        <v>14</v>
      </c>
      <c r="E181" s="17">
        <v>21</v>
      </c>
    </row>
    <row r="182" spans="1:5" x14ac:dyDescent="0.2">
      <c r="A182" s="17" t="s">
        <v>20</v>
      </c>
      <c r="B182" s="17">
        <v>295</v>
      </c>
      <c r="D182" s="17" t="s">
        <v>14</v>
      </c>
      <c r="E182" s="17">
        <v>54</v>
      </c>
    </row>
    <row r="183" spans="1:5" x14ac:dyDescent="0.2">
      <c r="A183" s="17" t="s">
        <v>20</v>
      </c>
      <c r="B183" s="17">
        <v>142</v>
      </c>
      <c r="D183" s="17" t="s">
        <v>14</v>
      </c>
      <c r="E183" s="17">
        <v>120</v>
      </c>
    </row>
    <row r="184" spans="1:5" x14ac:dyDescent="0.2">
      <c r="A184" s="17" t="s">
        <v>20</v>
      </c>
      <c r="B184" s="17">
        <v>85</v>
      </c>
      <c r="D184" s="17" t="s">
        <v>14</v>
      </c>
      <c r="E184" s="17">
        <v>579</v>
      </c>
    </row>
    <row r="185" spans="1:5" x14ac:dyDescent="0.2">
      <c r="A185" s="17" t="s">
        <v>20</v>
      </c>
      <c r="B185" s="17">
        <v>659</v>
      </c>
      <c r="D185" s="17" t="s">
        <v>14</v>
      </c>
      <c r="E185" s="17">
        <v>2072</v>
      </c>
    </row>
    <row r="186" spans="1:5" x14ac:dyDescent="0.2">
      <c r="A186" s="17" t="s">
        <v>20</v>
      </c>
      <c r="B186" s="17">
        <v>121</v>
      </c>
      <c r="D186" s="17" t="s">
        <v>14</v>
      </c>
      <c r="E186" s="17">
        <v>0</v>
      </c>
    </row>
    <row r="187" spans="1:5" x14ac:dyDescent="0.2">
      <c r="A187" s="17" t="s">
        <v>20</v>
      </c>
      <c r="B187" s="17">
        <v>3742</v>
      </c>
      <c r="D187" s="17" t="s">
        <v>14</v>
      </c>
      <c r="E187" s="17">
        <v>1796</v>
      </c>
    </row>
    <row r="188" spans="1:5" x14ac:dyDescent="0.2">
      <c r="A188" s="17" t="s">
        <v>20</v>
      </c>
      <c r="B188" s="17">
        <v>223</v>
      </c>
      <c r="D188" s="17" t="s">
        <v>14</v>
      </c>
      <c r="E188" s="17">
        <v>62</v>
      </c>
    </row>
    <row r="189" spans="1:5" x14ac:dyDescent="0.2">
      <c r="A189" s="17" t="s">
        <v>20</v>
      </c>
      <c r="B189" s="17">
        <v>133</v>
      </c>
      <c r="D189" s="17" t="s">
        <v>14</v>
      </c>
      <c r="E189" s="17">
        <v>347</v>
      </c>
    </row>
    <row r="190" spans="1:5" x14ac:dyDescent="0.2">
      <c r="A190" s="17" t="s">
        <v>20</v>
      </c>
      <c r="B190" s="17">
        <v>5168</v>
      </c>
      <c r="D190" s="17" t="s">
        <v>14</v>
      </c>
      <c r="E190" s="17">
        <v>19</v>
      </c>
    </row>
    <row r="191" spans="1:5" x14ac:dyDescent="0.2">
      <c r="A191" s="17" t="s">
        <v>20</v>
      </c>
      <c r="B191" s="17">
        <v>307</v>
      </c>
      <c r="D191" s="17" t="s">
        <v>14</v>
      </c>
      <c r="E191" s="17">
        <v>1258</v>
      </c>
    </row>
    <row r="192" spans="1:5" x14ac:dyDescent="0.2">
      <c r="A192" s="17" t="s">
        <v>20</v>
      </c>
      <c r="B192" s="17">
        <v>2441</v>
      </c>
      <c r="D192" s="17" t="s">
        <v>14</v>
      </c>
      <c r="E192" s="17">
        <v>362</v>
      </c>
    </row>
    <row r="193" spans="1:5" x14ac:dyDescent="0.2">
      <c r="A193" s="17" t="s">
        <v>20</v>
      </c>
      <c r="B193" s="17">
        <v>1385</v>
      </c>
      <c r="D193" s="17" t="s">
        <v>14</v>
      </c>
      <c r="E193" s="17">
        <v>133</v>
      </c>
    </row>
    <row r="194" spans="1:5" x14ac:dyDescent="0.2">
      <c r="A194" s="17" t="s">
        <v>20</v>
      </c>
      <c r="B194" s="17">
        <v>190</v>
      </c>
      <c r="D194" s="17" t="s">
        <v>14</v>
      </c>
      <c r="E194" s="17">
        <v>846</v>
      </c>
    </row>
    <row r="195" spans="1:5" x14ac:dyDescent="0.2">
      <c r="A195" s="17" t="s">
        <v>20</v>
      </c>
      <c r="B195" s="17">
        <v>470</v>
      </c>
      <c r="D195" s="17" t="s">
        <v>14</v>
      </c>
      <c r="E195" s="17">
        <v>10</v>
      </c>
    </row>
    <row r="196" spans="1:5" x14ac:dyDescent="0.2">
      <c r="A196" s="17" t="s">
        <v>20</v>
      </c>
      <c r="B196" s="17">
        <v>253</v>
      </c>
      <c r="D196" s="17" t="s">
        <v>14</v>
      </c>
      <c r="E196" s="17">
        <v>191</v>
      </c>
    </row>
    <row r="197" spans="1:5" x14ac:dyDescent="0.2">
      <c r="A197" s="17" t="s">
        <v>20</v>
      </c>
      <c r="B197" s="17">
        <v>1113</v>
      </c>
      <c r="D197" s="17" t="s">
        <v>14</v>
      </c>
      <c r="E197" s="17">
        <v>1979</v>
      </c>
    </row>
    <row r="198" spans="1:5" x14ac:dyDescent="0.2">
      <c r="A198" s="17" t="s">
        <v>20</v>
      </c>
      <c r="B198" s="17">
        <v>2283</v>
      </c>
      <c r="D198" s="17" t="s">
        <v>14</v>
      </c>
      <c r="E198" s="17">
        <v>63</v>
      </c>
    </row>
    <row r="199" spans="1:5" x14ac:dyDescent="0.2">
      <c r="A199" s="17" t="s">
        <v>20</v>
      </c>
      <c r="B199" s="17">
        <v>1095</v>
      </c>
      <c r="D199" s="17" t="s">
        <v>14</v>
      </c>
      <c r="E199" s="17">
        <v>6080</v>
      </c>
    </row>
    <row r="200" spans="1:5" x14ac:dyDescent="0.2">
      <c r="A200" s="17" t="s">
        <v>20</v>
      </c>
      <c r="B200" s="17">
        <v>1690</v>
      </c>
      <c r="D200" s="17" t="s">
        <v>14</v>
      </c>
      <c r="E200" s="17">
        <v>80</v>
      </c>
    </row>
    <row r="201" spans="1:5" x14ac:dyDescent="0.2">
      <c r="A201" s="17" t="s">
        <v>20</v>
      </c>
      <c r="B201" s="17">
        <v>191</v>
      </c>
      <c r="D201" s="17" t="s">
        <v>14</v>
      </c>
      <c r="E201" s="17">
        <v>9</v>
      </c>
    </row>
    <row r="202" spans="1:5" x14ac:dyDescent="0.2">
      <c r="A202" s="17" t="s">
        <v>20</v>
      </c>
      <c r="B202" s="17">
        <v>2013</v>
      </c>
      <c r="D202" s="17" t="s">
        <v>14</v>
      </c>
      <c r="E202" s="17">
        <v>1784</v>
      </c>
    </row>
    <row r="203" spans="1:5" x14ac:dyDescent="0.2">
      <c r="A203" s="17" t="s">
        <v>20</v>
      </c>
      <c r="B203" s="17">
        <v>1703</v>
      </c>
      <c r="D203" s="17" t="s">
        <v>14</v>
      </c>
      <c r="E203" s="17">
        <v>243</v>
      </c>
    </row>
    <row r="204" spans="1:5" x14ac:dyDescent="0.2">
      <c r="A204" s="17" t="s">
        <v>20</v>
      </c>
      <c r="B204" s="17">
        <v>80</v>
      </c>
      <c r="D204" s="17" t="s">
        <v>14</v>
      </c>
      <c r="E204" s="17">
        <v>1296</v>
      </c>
    </row>
    <row r="205" spans="1:5" x14ac:dyDescent="0.2">
      <c r="A205" s="17" t="s">
        <v>20</v>
      </c>
      <c r="B205" s="17">
        <v>41</v>
      </c>
      <c r="D205" s="17" t="s">
        <v>14</v>
      </c>
      <c r="E205" s="17">
        <v>77</v>
      </c>
    </row>
    <row r="206" spans="1:5" x14ac:dyDescent="0.2">
      <c r="A206" s="17" t="s">
        <v>20</v>
      </c>
      <c r="B206" s="17">
        <v>187</v>
      </c>
      <c r="D206" s="17" t="s">
        <v>14</v>
      </c>
      <c r="E206" s="17">
        <v>395</v>
      </c>
    </row>
    <row r="207" spans="1:5" x14ac:dyDescent="0.2">
      <c r="A207" s="17" t="s">
        <v>20</v>
      </c>
      <c r="B207" s="17">
        <v>2875</v>
      </c>
      <c r="D207" s="17" t="s">
        <v>14</v>
      </c>
      <c r="E207" s="17">
        <v>49</v>
      </c>
    </row>
    <row r="208" spans="1:5" x14ac:dyDescent="0.2">
      <c r="A208" s="17" t="s">
        <v>20</v>
      </c>
      <c r="B208" s="17">
        <v>88</v>
      </c>
      <c r="D208" s="17" t="s">
        <v>14</v>
      </c>
      <c r="E208" s="17">
        <v>180</v>
      </c>
    </row>
    <row r="209" spans="1:5" x14ac:dyDescent="0.2">
      <c r="A209" s="17" t="s">
        <v>20</v>
      </c>
      <c r="B209" s="17">
        <v>191</v>
      </c>
      <c r="D209" s="17" t="s">
        <v>14</v>
      </c>
      <c r="E209" s="17">
        <v>2690</v>
      </c>
    </row>
    <row r="210" spans="1:5" x14ac:dyDescent="0.2">
      <c r="A210" s="17" t="s">
        <v>20</v>
      </c>
      <c r="B210" s="17">
        <v>139</v>
      </c>
      <c r="D210" s="17" t="s">
        <v>14</v>
      </c>
      <c r="E210" s="17">
        <v>2779</v>
      </c>
    </row>
    <row r="211" spans="1:5" x14ac:dyDescent="0.2">
      <c r="A211" s="17" t="s">
        <v>20</v>
      </c>
      <c r="B211" s="17">
        <v>186</v>
      </c>
      <c r="D211" s="17" t="s">
        <v>14</v>
      </c>
      <c r="E211" s="17">
        <v>92</v>
      </c>
    </row>
    <row r="212" spans="1:5" x14ac:dyDescent="0.2">
      <c r="A212" s="17" t="s">
        <v>20</v>
      </c>
      <c r="B212" s="17">
        <v>112</v>
      </c>
      <c r="D212" s="17" t="s">
        <v>14</v>
      </c>
      <c r="E212" s="17">
        <v>1028</v>
      </c>
    </row>
    <row r="213" spans="1:5" x14ac:dyDescent="0.2">
      <c r="A213" s="17" t="s">
        <v>20</v>
      </c>
      <c r="B213" s="17">
        <v>101</v>
      </c>
      <c r="D213" s="17" t="s">
        <v>14</v>
      </c>
      <c r="E213" s="17">
        <v>26</v>
      </c>
    </row>
    <row r="214" spans="1:5" x14ac:dyDescent="0.2">
      <c r="A214" s="17" t="s">
        <v>20</v>
      </c>
      <c r="B214" s="17">
        <v>206</v>
      </c>
      <c r="D214" s="17" t="s">
        <v>14</v>
      </c>
      <c r="E214" s="17">
        <v>1790</v>
      </c>
    </row>
    <row r="215" spans="1:5" x14ac:dyDescent="0.2">
      <c r="A215" s="17" t="s">
        <v>20</v>
      </c>
      <c r="B215" s="17">
        <v>154</v>
      </c>
      <c r="D215" s="17" t="s">
        <v>14</v>
      </c>
      <c r="E215" s="17">
        <v>37</v>
      </c>
    </row>
    <row r="216" spans="1:5" x14ac:dyDescent="0.2">
      <c r="A216" s="17" t="s">
        <v>20</v>
      </c>
      <c r="B216" s="17">
        <v>5966</v>
      </c>
      <c r="D216" s="17" t="s">
        <v>14</v>
      </c>
      <c r="E216" s="17">
        <v>35</v>
      </c>
    </row>
    <row r="217" spans="1:5" x14ac:dyDescent="0.2">
      <c r="A217" s="17" t="s">
        <v>20</v>
      </c>
      <c r="B217" s="17">
        <v>169</v>
      </c>
      <c r="D217" s="17" t="s">
        <v>14</v>
      </c>
      <c r="E217" s="17">
        <v>558</v>
      </c>
    </row>
    <row r="218" spans="1:5" x14ac:dyDescent="0.2">
      <c r="A218" s="17" t="s">
        <v>20</v>
      </c>
      <c r="B218" s="17">
        <v>2106</v>
      </c>
      <c r="D218" s="17" t="s">
        <v>14</v>
      </c>
      <c r="E218" s="17">
        <v>64</v>
      </c>
    </row>
    <row r="219" spans="1:5" x14ac:dyDescent="0.2">
      <c r="A219" s="17" t="s">
        <v>20</v>
      </c>
      <c r="B219" s="17">
        <v>131</v>
      </c>
      <c r="D219" s="17" t="s">
        <v>14</v>
      </c>
      <c r="E219" s="17">
        <v>245</v>
      </c>
    </row>
    <row r="220" spans="1:5" x14ac:dyDescent="0.2">
      <c r="A220" s="17" t="s">
        <v>20</v>
      </c>
      <c r="B220" s="17">
        <v>84</v>
      </c>
      <c r="D220" s="17" t="s">
        <v>14</v>
      </c>
      <c r="E220" s="17">
        <v>71</v>
      </c>
    </row>
    <row r="221" spans="1:5" x14ac:dyDescent="0.2">
      <c r="A221" s="17" t="s">
        <v>20</v>
      </c>
      <c r="B221" s="17">
        <v>155</v>
      </c>
      <c r="D221" s="17" t="s">
        <v>14</v>
      </c>
      <c r="E221" s="17">
        <v>42</v>
      </c>
    </row>
    <row r="222" spans="1:5" x14ac:dyDescent="0.2">
      <c r="A222" s="17" t="s">
        <v>20</v>
      </c>
      <c r="B222" s="17">
        <v>189</v>
      </c>
      <c r="D222" s="17" t="s">
        <v>14</v>
      </c>
      <c r="E222" s="17">
        <v>156</v>
      </c>
    </row>
    <row r="223" spans="1:5" x14ac:dyDescent="0.2">
      <c r="A223" s="17" t="s">
        <v>20</v>
      </c>
      <c r="B223" s="17">
        <v>4799</v>
      </c>
      <c r="D223" s="17" t="s">
        <v>14</v>
      </c>
      <c r="E223" s="17">
        <v>1368</v>
      </c>
    </row>
    <row r="224" spans="1:5" x14ac:dyDescent="0.2">
      <c r="A224" s="17" t="s">
        <v>20</v>
      </c>
      <c r="B224" s="17">
        <v>1137</v>
      </c>
      <c r="D224" s="17" t="s">
        <v>14</v>
      </c>
      <c r="E224" s="17">
        <v>102</v>
      </c>
    </row>
    <row r="225" spans="1:5" x14ac:dyDescent="0.2">
      <c r="A225" s="17" t="s">
        <v>20</v>
      </c>
      <c r="B225" s="17">
        <v>1152</v>
      </c>
      <c r="D225" s="17" t="s">
        <v>14</v>
      </c>
      <c r="E225" s="17">
        <v>86</v>
      </c>
    </row>
    <row r="226" spans="1:5" x14ac:dyDescent="0.2">
      <c r="A226" s="17" t="s">
        <v>20</v>
      </c>
      <c r="B226" s="17">
        <v>50</v>
      </c>
      <c r="D226" s="17" t="s">
        <v>14</v>
      </c>
      <c r="E226" s="17">
        <v>253</v>
      </c>
    </row>
    <row r="227" spans="1:5" x14ac:dyDescent="0.2">
      <c r="A227" s="17" t="s">
        <v>20</v>
      </c>
      <c r="B227" s="17">
        <v>3059</v>
      </c>
      <c r="D227" s="17" t="s">
        <v>14</v>
      </c>
      <c r="E227" s="17">
        <v>157</v>
      </c>
    </row>
    <row r="228" spans="1:5" x14ac:dyDescent="0.2">
      <c r="A228" s="17" t="s">
        <v>20</v>
      </c>
      <c r="B228" s="17">
        <v>34</v>
      </c>
      <c r="D228" s="17" t="s">
        <v>14</v>
      </c>
      <c r="E228" s="17">
        <v>183</v>
      </c>
    </row>
    <row r="229" spans="1:5" x14ac:dyDescent="0.2">
      <c r="A229" s="17" t="s">
        <v>20</v>
      </c>
      <c r="B229" s="17">
        <v>220</v>
      </c>
      <c r="D229" s="17" t="s">
        <v>14</v>
      </c>
      <c r="E229" s="17">
        <v>82</v>
      </c>
    </row>
    <row r="230" spans="1:5" x14ac:dyDescent="0.2">
      <c r="A230" s="17" t="s">
        <v>20</v>
      </c>
      <c r="B230" s="17">
        <v>1604</v>
      </c>
      <c r="D230" s="17" t="s">
        <v>14</v>
      </c>
      <c r="E230" s="17">
        <v>1</v>
      </c>
    </row>
    <row r="231" spans="1:5" x14ac:dyDescent="0.2">
      <c r="A231" s="17" t="s">
        <v>20</v>
      </c>
      <c r="B231" s="17">
        <v>454</v>
      </c>
      <c r="D231" s="17" t="s">
        <v>14</v>
      </c>
      <c r="E231" s="17">
        <v>1198</v>
      </c>
    </row>
    <row r="232" spans="1:5" x14ac:dyDescent="0.2">
      <c r="A232" s="17" t="s">
        <v>20</v>
      </c>
      <c r="B232" s="17">
        <v>123</v>
      </c>
      <c r="D232" s="17" t="s">
        <v>14</v>
      </c>
      <c r="E232" s="17">
        <v>648</v>
      </c>
    </row>
    <row r="233" spans="1:5" x14ac:dyDescent="0.2">
      <c r="A233" s="17" t="s">
        <v>20</v>
      </c>
      <c r="B233" s="17">
        <v>299</v>
      </c>
      <c r="D233" s="17" t="s">
        <v>14</v>
      </c>
      <c r="E233" s="17">
        <v>64</v>
      </c>
    </row>
    <row r="234" spans="1:5" x14ac:dyDescent="0.2">
      <c r="A234" s="17" t="s">
        <v>20</v>
      </c>
      <c r="B234" s="17">
        <v>2237</v>
      </c>
      <c r="D234" s="17" t="s">
        <v>14</v>
      </c>
      <c r="E234" s="17">
        <v>62</v>
      </c>
    </row>
    <row r="235" spans="1:5" x14ac:dyDescent="0.2">
      <c r="A235" s="17" t="s">
        <v>20</v>
      </c>
      <c r="B235" s="17">
        <v>645</v>
      </c>
      <c r="D235" s="17" t="s">
        <v>14</v>
      </c>
      <c r="E235" s="17">
        <v>750</v>
      </c>
    </row>
    <row r="236" spans="1:5" x14ac:dyDescent="0.2">
      <c r="A236" s="17" t="s">
        <v>20</v>
      </c>
      <c r="B236" s="17">
        <v>484</v>
      </c>
      <c r="D236" s="17" t="s">
        <v>14</v>
      </c>
      <c r="E236" s="17">
        <v>105</v>
      </c>
    </row>
    <row r="237" spans="1:5" x14ac:dyDescent="0.2">
      <c r="A237" s="17" t="s">
        <v>20</v>
      </c>
      <c r="B237" s="17">
        <v>154</v>
      </c>
      <c r="D237" s="17" t="s">
        <v>14</v>
      </c>
      <c r="E237" s="17">
        <v>2604</v>
      </c>
    </row>
    <row r="238" spans="1:5" x14ac:dyDescent="0.2">
      <c r="A238" s="17" t="s">
        <v>20</v>
      </c>
      <c r="B238" s="17">
        <v>82</v>
      </c>
      <c r="D238" s="17" t="s">
        <v>14</v>
      </c>
      <c r="E238" s="17">
        <v>65</v>
      </c>
    </row>
    <row r="239" spans="1:5" x14ac:dyDescent="0.2">
      <c r="A239" s="17" t="s">
        <v>20</v>
      </c>
      <c r="B239" s="17">
        <v>134</v>
      </c>
      <c r="D239" s="17" t="s">
        <v>14</v>
      </c>
      <c r="E239" s="17">
        <v>94</v>
      </c>
    </row>
    <row r="240" spans="1:5" x14ac:dyDescent="0.2">
      <c r="A240" s="17" t="s">
        <v>20</v>
      </c>
      <c r="B240" s="17">
        <v>5203</v>
      </c>
      <c r="D240" s="17" t="s">
        <v>14</v>
      </c>
      <c r="E240" s="17">
        <v>257</v>
      </c>
    </row>
    <row r="241" spans="1:5" x14ac:dyDescent="0.2">
      <c r="A241" s="17" t="s">
        <v>20</v>
      </c>
      <c r="B241" s="17">
        <v>94</v>
      </c>
      <c r="D241" s="17" t="s">
        <v>14</v>
      </c>
      <c r="E241" s="17">
        <v>2928</v>
      </c>
    </row>
    <row r="242" spans="1:5" x14ac:dyDescent="0.2">
      <c r="A242" s="17" t="s">
        <v>20</v>
      </c>
      <c r="B242" s="17">
        <v>205</v>
      </c>
      <c r="D242" s="17" t="s">
        <v>14</v>
      </c>
      <c r="E242" s="17">
        <v>4697</v>
      </c>
    </row>
    <row r="243" spans="1:5" x14ac:dyDescent="0.2">
      <c r="A243" s="17" t="s">
        <v>20</v>
      </c>
      <c r="B243" s="17">
        <v>92</v>
      </c>
      <c r="D243" s="17" t="s">
        <v>14</v>
      </c>
      <c r="E243" s="17">
        <v>2915</v>
      </c>
    </row>
    <row r="244" spans="1:5" x14ac:dyDescent="0.2">
      <c r="A244" s="17" t="s">
        <v>20</v>
      </c>
      <c r="B244" s="17">
        <v>219</v>
      </c>
      <c r="D244" s="17" t="s">
        <v>14</v>
      </c>
      <c r="E244" s="17">
        <v>18</v>
      </c>
    </row>
    <row r="245" spans="1:5" x14ac:dyDescent="0.2">
      <c r="A245" s="17" t="s">
        <v>20</v>
      </c>
      <c r="B245" s="17">
        <v>2526</v>
      </c>
      <c r="D245" s="17" t="s">
        <v>14</v>
      </c>
      <c r="E245" s="17">
        <v>602</v>
      </c>
    </row>
    <row r="246" spans="1:5" x14ac:dyDescent="0.2">
      <c r="A246" s="17" t="s">
        <v>20</v>
      </c>
      <c r="B246" s="17">
        <v>94</v>
      </c>
      <c r="D246" s="17" t="s">
        <v>14</v>
      </c>
      <c r="E246" s="17">
        <v>1</v>
      </c>
    </row>
    <row r="247" spans="1:5" x14ac:dyDescent="0.2">
      <c r="A247" s="17" t="s">
        <v>20</v>
      </c>
      <c r="B247" s="17">
        <v>1713</v>
      </c>
      <c r="D247" s="17" t="s">
        <v>14</v>
      </c>
      <c r="E247" s="17">
        <v>3868</v>
      </c>
    </row>
    <row r="248" spans="1:5" x14ac:dyDescent="0.2">
      <c r="A248" s="17" t="s">
        <v>20</v>
      </c>
      <c r="B248" s="17">
        <v>249</v>
      </c>
      <c r="D248" s="17" t="s">
        <v>14</v>
      </c>
      <c r="E248" s="17">
        <v>504</v>
      </c>
    </row>
    <row r="249" spans="1:5" x14ac:dyDescent="0.2">
      <c r="A249" s="17" t="s">
        <v>20</v>
      </c>
      <c r="B249" s="17">
        <v>192</v>
      </c>
      <c r="D249" s="17" t="s">
        <v>14</v>
      </c>
      <c r="E249" s="17">
        <v>14</v>
      </c>
    </row>
    <row r="250" spans="1:5" x14ac:dyDescent="0.2">
      <c r="A250" s="17" t="s">
        <v>20</v>
      </c>
      <c r="B250" s="17">
        <v>247</v>
      </c>
      <c r="D250" s="17" t="s">
        <v>14</v>
      </c>
      <c r="E250" s="17">
        <v>750</v>
      </c>
    </row>
    <row r="251" spans="1:5" x14ac:dyDescent="0.2">
      <c r="A251" s="17" t="s">
        <v>20</v>
      </c>
      <c r="B251" s="17">
        <v>2293</v>
      </c>
      <c r="D251" s="17" t="s">
        <v>14</v>
      </c>
      <c r="E251" s="17">
        <v>77</v>
      </c>
    </row>
    <row r="252" spans="1:5" x14ac:dyDescent="0.2">
      <c r="A252" s="17" t="s">
        <v>20</v>
      </c>
      <c r="B252" s="17">
        <v>3131</v>
      </c>
      <c r="D252" s="17" t="s">
        <v>14</v>
      </c>
      <c r="E252" s="17">
        <v>752</v>
      </c>
    </row>
    <row r="253" spans="1:5" x14ac:dyDescent="0.2">
      <c r="A253" s="17" t="s">
        <v>20</v>
      </c>
      <c r="B253" s="17">
        <v>143</v>
      </c>
      <c r="D253" s="17" t="s">
        <v>14</v>
      </c>
      <c r="E253" s="17">
        <v>131</v>
      </c>
    </row>
    <row r="254" spans="1:5" x14ac:dyDescent="0.2">
      <c r="A254" s="17" t="s">
        <v>20</v>
      </c>
      <c r="B254" s="17">
        <v>296</v>
      </c>
      <c r="D254" s="17" t="s">
        <v>14</v>
      </c>
      <c r="E254" s="17">
        <v>87</v>
      </c>
    </row>
    <row r="255" spans="1:5" x14ac:dyDescent="0.2">
      <c r="A255" s="17" t="s">
        <v>20</v>
      </c>
      <c r="B255" s="17">
        <v>170</v>
      </c>
      <c r="D255" s="17" t="s">
        <v>14</v>
      </c>
      <c r="E255" s="17">
        <v>1063</v>
      </c>
    </row>
    <row r="256" spans="1:5" x14ac:dyDescent="0.2">
      <c r="A256" s="17" t="s">
        <v>20</v>
      </c>
      <c r="B256" s="17">
        <v>86</v>
      </c>
      <c r="D256" s="17" t="s">
        <v>14</v>
      </c>
      <c r="E256" s="17">
        <v>76</v>
      </c>
    </row>
    <row r="257" spans="1:5" x14ac:dyDescent="0.2">
      <c r="A257" s="17" t="s">
        <v>20</v>
      </c>
      <c r="B257" s="17">
        <v>6286</v>
      </c>
      <c r="D257" s="17" t="s">
        <v>14</v>
      </c>
      <c r="E257" s="17">
        <v>4428</v>
      </c>
    </row>
    <row r="258" spans="1:5" x14ac:dyDescent="0.2">
      <c r="A258" s="17" t="s">
        <v>20</v>
      </c>
      <c r="B258" s="17">
        <v>3727</v>
      </c>
      <c r="D258" s="17" t="s">
        <v>14</v>
      </c>
      <c r="E258" s="17">
        <v>58</v>
      </c>
    </row>
    <row r="259" spans="1:5" x14ac:dyDescent="0.2">
      <c r="A259" s="17" t="s">
        <v>20</v>
      </c>
      <c r="B259" s="17">
        <v>1605</v>
      </c>
      <c r="D259" s="17" t="s">
        <v>14</v>
      </c>
      <c r="E259" s="17">
        <v>111</v>
      </c>
    </row>
    <row r="260" spans="1:5" x14ac:dyDescent="0.2">
      <c r="A260" s="17" t="s">
        <v>20</v>
      </c>
      <c r="B260" s="17">
        <v>2120</v>
      </c>
      <c r="D260" s="17" t="s">
        <v>14</v>
      </c>
      <c r="E260" s="17">
        <v>2955</v>
      </c>
    </row>
    <row r="261" spans="1:5" x14ac:dyDescent="0.2">
      <c r="A261" s="17" t="s">
        <v>20</v>
      </c>
      <c r="B261" s="17">
        <v>50</v>
      </c>
      <c r="D261" s="17" t="s">
        <v>14</v>
      </c>
      <c r="E261" s="17">
        <v>1657</v>
      </c>
    </row>
    <row r="262" spans="1:5" x14ac:dyDescent="0.2">
      <c r="A262" s="17" t="s">
        <v>20</v>
      </c>
      <c r="B262" s="17">
        <v>2080</v>
      </c>
      <c r="D262" s="17" t="s">
        <v>14</v>
      </c>
      <c r="E262" s="17">
        <v>926</v>
      </c>
    </row>
    <row r="263" spans="1:5" x14ac:dyDescent="0.2">
      <c r="A263" s="17" t="s">
        <v>20</v>
      </c>
      <c r="B263" s="17">
        <v>2105</v>
      </c>
      <c r="D263" s="17" t="s">
        <v>14</v>
      </c>
      <c r="E263" s="17">
        <v>77</v>
      </c>
    </row>
    <row r="264" spans="1:5" x14ac:dyDescent="0.2">
      <c r="A264" s="17" t="s">
        <v>20</v>
      </c>
      <c r="B264" s="17">
        <v>2436</v>
      </c>
      <c r="D264" s="17" t="s">
        <v>14</v>
      </c>
      <c r="E264" s="17">
        <v>1748</v>
      </c>
    </row>
    <row r="265" spans="1:5" x14ac:dyDescent="0.2">
      <c r="A265" s="17" t="s">
        <v>20</v>
      </c>
      <c r="B265" s="17">
        <v>80</v>
      </c>
      <c r="D265" s="17" t="s">
        <v>14</v>
      </c>
      <c r="E265" s="17">
        <v>79</v>
      </c>
    </row>
    <row r="266" spans="1:5" x14ac:dyDescent="0.2">
      <c r="A266" s="17" t="s">
        <v>20</v>
      </c>
      <c r="B266" s="17">
        <v>42</v>
      </c>
      <c r="D266" s="17" t="s">
        <v>14</v>
      </c>
      <c r="E266" s="17">
        <v>889</v>
      </c>
    </row>
    <row r="267" spans="1:5" x14ac:dyDescent="0.2">
      <c r="A267" s="17" t="s">
        <v>20</v>
      </c>
      <c r="B267" s="17">
        <v>139</v>
      </c>
      <c r="D267" s="17" t="s">
        <v>14</v>
      </c>
      <c r="E267" s="17">
        <v>56</v>
      </c>
    </row>
    <row r="268" spans="1:5" x14ac:dyDescent="0.2">
      <c r="A268" s="17" t="s">
        <v>20</v>
      </c>
      <c r="B268" s="17">
        <v>159</v>
      </c>
      <c r="D268" s="17" t="s">
        <v>14</v>
      </c>
      <c r="E268" s="17">
        <v>1</v>
      </c>
    </row>
    <row r="269" spans="1:5" x14ac:dyDescent="0.2">
      <c r="A269" s="17" t="s">
        <v>20</v>
      </c>
      <c r="B269" s="17">
        <v>381</v>
      </c>
      <c r="D269" s="17" t="s">
        <v>14</v>
      </c>
      <c r="E269" s="17">
        <v>83</v>
      </c>
    </row>
    <row r="270" spans="1:5" x14ac:dyDescent="0.2">
      <c r="A270" s="17" t="s">
        <v>20</v>
      </c>
      <c r="B270" s="17">
        <v>194</v>
      </c>
      <c r="D270" s="17" t="s">
        <v>14</v>
      </c>
      <c r="E270" s="17">
        <v>2025</v>
      </c>
    </row>
    <row r="271" spans="1:5" x14ac:dyDescent="0.2">
      <c r="A271" s="17" t="s">
        <v>20</v>
      </c>
      <c r="B271" s="17">
        <v>106</v>
      </c>
      <c r="D271" s="17" t="s">
        <v>14</v>
      </c>
      <c r="E271" s="17">
        <v>14</v>
      </c>
    </row>
    <row r="272" spans="1:5" x14ac:dyDescent="0.2">
      <c r="A272" s="17" t="s">
        <v>20</v>
      </c>
      <c r="B272" s="17">
        <v>142</v>
      </c>
      <c r="D272" s="17" t="s">
        <v>14</v>
      </c>
      <c r="E272" s="17">
        <v>656</v>
      </c>
    </row>
    <row r="273" spans="1:5" x14ac:dyDescent="0.2">
      <c r="A273" s="17" t="s">
        <v>20</v>
      </c>
      <c r="B273" s="17">
        <v>211</v>
      </c>
      <c r="D273" s="17" t="s">
        <v>14</v>
      </c>
      <c r="E273" s="17">
        <v>1596</v>
      </c>
    </row>
    <row r="274" spans="1:5" x14ac:dyDescent="0.2">
      <c r="A274" s="17" t="s">
        <v>20</v>
      </c>
      <c r="B274" s="17">
        <v>2756</v>
      </c>
      <c r="D274" s="17" t="s">
        <v>14</v>
      </c>
      <c r="E274" s="17">
        <v>10</v>
      </c>
    </row>
    <row r="275" spans="1:5" x14ac:dyDescent="0.2">
      <c r="A275" s="17" t="s">
        <v>20</v>
      </c>
      <c r="B275" s="17">
        <v>173</v>
      </c>
      <c r="D275" s="17" t="s">
        <v>14</v>
      </c>
      <c r="E275" s="17">
        <v>1121</v>
      </c>
    </row>
    <row r="276" spans="1:5" x14ac:dyDescent="0.2">
      <c r="A276" s="17" t="s">
        <v>20</v>
      </c>
      <c r="B276" s="17">
        <v>87</v>
      </c>
      <c r="D276" s="17" t="s">
        <v>14</v>
      </c>
      <c r="E276" s="17">
        <v>15</v>
      </c>
    </row>
    <row r="277" spans="1:5" x14ac:dyDescent="0.2">
      <c r="A277" s="17" t="s">
        <v>20</v>
      </c>
      <c r="B277" s="17">
        <v>1572</v>
      </c>
      <c r="D277" s="17" t="s">
        <v>14</v>
      </c>
      <c r="E277" s="17">
        <v>191</v>
      </c>
    </row>
    <row r="278" spans="1:5" x14ac:dyDescent="0.2">
      <c r="A278" s="17" t="s">
        <v>20</v>
      </c>
      <c r="B278" s="17">
        <v>2346</v>
      </c>
      <c r="D278" s="17" t="s">
        <v>14</v>
      </c>
      <c r="E278" s="17">
        <v>16</v>
      </c>
    </row>
    <row r="279" spans="1:5" x14ac:dyDescent="0.2">
      <c r="A279" s="17" t="s">
        <v>20</v>
      </c>
      <c r="B279" s="17">
        <v>115</v>
      </c>
      <c r="D279" s="17" t="s">
        <v>14</v>
      </c>
      <c r="E279" s="17">
        <v>17</v>
      </c>
    </row>
    <row r="280" spans="1:5" x14ac:dyDescent="0.2">
      <c r="A280" s="17" t="s">
        <v>20</v>
      </c>
      <c r="B280" s="17">
        <v>85</v>
      </c>
      <c r="D280" s="17" t="s">
        <v>14</v>
      </c>
      <c r="E280" s="17">
        <v>34</v>
      </c>
    </row>
    <row r="281" spans="1:5" x14ac:dyDescent="0.2">
      <c r="A281" s="17" t="s">
        <v>20</v>
      </c>
      <c r="B281" s="17">
        <v>144</v>
      </c>
      <c r="D281" s="17" t="s">
        <v>14</v>
      </c>
      <c r="E281" s="17">
        <v>1</v>
      </c>
    </row>
    <row r="282" spans="1:5" x14ac:dyDescent="0.2">
      <c r="A282" s="17" t="s">
        <v>20</v>
      </c>
      <c r="B282" s="17">
        <v>2443</v>
      </c>
      <c r="D282" s="17" t="s">
        <v>14</v>
      </c>
      <c r="E282" s="17">
        <v>1274</v>
      </c>
    </row>
    <row r="283" spans="1:5" x14ac:dyDescent="0.2">
      <c r="A283" s="17" t="s">
        <v>20</v>
      </c>
      <c r="B283" s="17">
        <v>64</v>
      </c>
      <c r="D283" s="17" t="s">
        <v>14</v>
      </c>
      <c r="E283" s="17">
        <v>210</v>
      </c>
    </row>
    <row r="284" spans="1:5" x14ac:dyDescent="0.2">
      <c r="A284" s="17" t="s">
        <v>20</v>
      </c>
      <c r="B284" s="17">
        <v>268</v>
      </c>
      <c r="D284" s="17" t="s">
        <v>14</v>
      </c>
      <c r="E284" s="17">
        <v>248</v>
      </c>
    </row>
    <row r="285" spans="1:5" x14ac:dyDescent="0.2">
      <c r="A285" s="17" t="s">
        <v>20</v>
      </c>
      <c r="B285" s="17">
        <v>195</v>
      </c>
      <c r="D285" s="17" t="s">
        <v>14</v>
      </c>
      <c r="E285" s="17">
        <v>513</v>
      </c>
    </row>
    <row r="286" spans="1:5" x14ac:dyDescent="0.2">
      <c r="A286" s="17" t="s">
        <v>20</v>
      </c>
      <c r="B286" s="17">
        <v>186</v>
      </c>
      <c r="D286" s="17" t="s">
        <v>14</v>
      </c>
      <c r="E286" s="17">
        <v>3410</v>
      </c>
    </row>
    <row r="287" spans="1:5" x14ac:dyDescent="0.2">
      <c r="A287" s="17" t="s">
        <v>20</v>
      </c>
      <c r="B287" s="17">
        <v>460</v>
      </c>
      <c r="D287" s="17" t="s">
        <v>14</v>
      </c>
      <c r="E287" s="17">
        <v>10</v>
      </c>
    </row>
    <row r="288" spans="1:5" x14ac:dyDescent="0.2">
      <c r="A288" s="17" t="s">
        <v>20</v>
      </c>
      <c r="B288" s="17">
        <v>2528</v>
      </c>
      <c r="D288" s="17" t="s">
        <v>14</v>
      </c>
      <c r="E288" s="17">
        <v>2201</v>
      </c>
    </row>
    <row r="289" spans="1:5" x14ac:dyDescent="0.2">
      <c r="A289" s="17" t="s">
        <v>20</v>
      </c>
      <c r="B289" s="17">
        <v>3657</v>
      </c>
      <c r="D289" s="17" t="s">
        <v>14</v>
      </c>
      <c r="E289" s="17">
        <v>676</v>
      </c>
    </row>
    <row r="290" spans="1:5" x14ac:dyDescent="0.2">
      <c r="A290" s="17" t="s">
        <v>20</v>
      </c>
      <c r="B290" s="17">
        <v>131</v>
      </c>
      <c r="D290" s="17" t="s">
        <v>14</v>
      </c>
      <c r="E290" s="17">
        <v>831</v>
      </c>
    </row>
    <row r="291" spans="1:5" x14ac:dyDescent="0.2">
      <c r="A291" s="17" t="s">
        <v>20</v>
      </c>
      <c r="B291" s="17">
        <v>239</v>
      </c>
      <c r="D291" s="17" t="s">
        <v>14</v>
      </c>
      <c r="E291" s="17">
        <v>859</v>
      </c>
    </row>
    <row r="292" spans="1:5" x14ac:dyDescent="0.2">
      <c r="A292" s="17" t="s">
        <v>20</v>
      </c>
      <c r="B292" s="17">
        <v>78</v>
      </c>
      <c r="D292" s="17" t="s">
        <v>14</v>
      </c>
      <c r="E292" s="17">
        <v>45</v>
      </c>
    </row>
    <row r="293" spans="1:5" x14ac:dyDescent="0.2">
      <c r="A293" s="17" t="s">
        <v>20</v>
      </c>
      <c r="B293" s="17">
        <v>1773</v>
      </c>
      <c r="D293" s="17" t="s">
        <v>14</v>
      </c>
      <c r="E293" s="17">
        <v>6</v>
      </c>
    </row>
    <row r="294" spans="1:5" x14ac:dyDescent="0.2">
      <c r="A294" s="17" t="s">
        <v>20</v>
      </c>
      <c r="B294" s="17">
        <v>32</v>
      </c>
      <c r="D294" s="17" t="s">
        <v>14</v>
      </c>
      <c r="E294" s="17">
        <v>7</v>
      </c>
    </row>
    <row r="295" spans="1:5" x14ac:dyDescent="0.2">
      <c r="A295" s="17" t="s">
        <v>20</v>
      </c>
      <c r="B295" s="17">
        <v>369</v>
      </c>
      <c r="D295" s="17" t="s">
        <v>14</v>
      </c>
      <c r="E295" s="17">
        <v>31</v>
      </c>
    </row>
    <row r="296" spans="1:5" x14ac:dyDescent="0.2">
      <c r="A296" s="17" t="s">
        <v>20</v>
      </c>
      <c r="B296" s="17">
        <v>89</v>
      </c>
      <c r="D296" s="17" t="s">
        <v>14</v>
      </c>
      <c r="E296" s="17">
        <v>78</v>
      </c>
    </row>
    <row r="297" spans="1:5" x14ac:dyDescent="0.2">
      <c r="A297" s="17" t="s">
        <v>20</v>
      </c>
      <c r="B297" s="17">
        <v>147</v>
      </c>
      <c r="D297" s="17" t="s">
        <v>14</v>
      </c>
      <c r="E297" s="17">
        <v>1225</v>
      </c>
    </row>
    <row r="298" spans="1:5" x14ac:dyDescent="0.2">
      <c r="A298" s="17" t="s">
        <v>20</v>
      </c>
      <c r="B298" s="17">
        <v>126</v>
      </c>
      <c r="D298" s="17" t="s">
        <v>14</v>
      </c>
      <c r="E298" s="17">
        <v>1</v>
      </c>
    </row>
    <row r="299" spans="1:5" x14ac:dyDescent="0.2">
      <c r="A299" s="17" t="s">
        <v>20</v>
      </c>
      <c r="B299" s="17">
        <v>2218</v>
      </c>
      <c r="D299" s="17" t="s">
        <v>14</v>
      </c>
      <c r="E299" s="17">
        <v>67</v>
      </c>
    </row>
    <row r="300" spans="1:5" x14ac:dyDescent="0.2">
      <c r="A300" s="17" t="s">
        <v>20</v>
      </c>
      <c r="B300" s="17">
        <v>202</v>
      </c>
      <c r="D300" s="17" t="s">
        <v>14</v>
      </c>
      <c r="E300" s="17">
        <v>19</v>
      </c>
    </row>
    <row r="301" spans="1:5" x14ac:dyDescent="0.2">
      <c r="A301" s="17" t="s">
        <v>20</v>
      </c>
      <c r="B301" s="17">
        <v>140</v>
      </c>
      <c r="D301" s="17" t="s">
        <v>14</v>
      </c>
      <c r="E301" s="17">
        <v>2108</v>
      </c>
    </row>
    <row r="302" spans="1:5" x14ac:dyDescent="0.2">
      <c r="A302" s="17" t="s">
        <v>20</v>
      </c>
      <c r="B302" s="17">
        <v>1052</v>
      </c>
      <c r="D302" s="17" t="s">
        <v>14</v>
      </c>
      <c r="E302" s="17">
        <v>679</v>
      </c>
    </row>
    <row r="303" spans="1:5" x14ac:dyDescent="0.2">
      <c r="A303" s="17" t="s">
        <v>20</v>
      </c>
      <c r="B303" s="17">
        <v>247</v>
      </c>
      <c r="D303" s="17" t="s">
        <v>14</v>
      </c>
      <c r="E303" s="17">
        <v>36</v>
      </c>
    </row>
    <row r="304" spans="1:5" x14ac:dyDescent="0.2">
      <c r="A304" s="17" t="s">
        <v>20</v>
      </c>
      <c r="B304" s="17">
        <v>84</v>
      </c>
      <c r="D304" s="17" t="s">
        <v>14</v>
      </c>
      <c r="E304" s="17">
        <v>47</v>
      </c>
    </row>
    <row r="305" spans="1:5" x14ac:dyDescent="0.2">
      <c r="A305" s="17" t="s">
        <v>20</v>
      </c>
      <c r="B305" s="17">
        <v>88</v>
      </c>
      <c r="D305" s="17" t="s">
        <v>14</v>
      </c>
      <c r="E305" s="17">
        <v>70</v>
      </c>
    </row>
    <row r="306" spans="1:5" x14ac:dyDescent="0.2">
      <c r="A306" s="17" t="s">
        <v>20</v>
      </c>
      <c r="B306" s="17">
        <v>156</v>
      </c>
      <c r="D306" s="17" t="s">
        <v>14</v>
      </c>
      <c r="E306" s="17">
        <v>154</v>
      </c>
    </row>
    <row r="307" spans="1:5" x14ac:dyDescent="0.2">
      <c r="A307" s="17" t="s">
        <v>20</v>
      </c>
      <c r="B307" s="17">
        <v>2985</v>
      </c>
      <c r="D307" s="17" t="s">
        <v>14</v>
      </c>
      <c r="E307" s="17">
        <v>22</v>
      </c>
    </row>
    <row r="308" spans="1:5" x14ac:dyDescent="0.2">
      <c r="A308" s="17" t="s">
        <v>20</v>
      </c>
      <c r="B308" s="17">
        <v>762</v>
      </c>
      <c r="D308" s="17" t="s">
        <v>14</v>
      </c>
      <c r="E308" s="17">
        <v>1758</v>
      </c>
    </row>
    <row r="309" spans="1:5" x14ac:dyDescent="0.2">
      <c r="A309" s="17" t="s">
        <v>20</v>
      </c>
      <c r="B309" s="17">
        <v>554</v>
      </c>
      <c r="D309" s="17" t="s">
        <v>14</v>
      </c>
      <c r="E309" s="17">
        <v>94</v>
      </c>
    </row>
    <row r="310" spans="1:5" x14ac:dyDescent="0.2">
      <c r="A310" s="17" t="s">
        <v>20</v>
      </c>
      <c r="B310" s="17">
        <v>135</v>
      </c>
      <c r="D310" s="17" t="s">
        <v>14</v>
      </c>
      <c r="E310" s="17">
        <v>33</v>
      </c>
    </row>
    <row r="311" spans="1:5" x14ac:dyDescent="0.2">
      <c r="A311" s="17" t="s">
        <v>20</v>
      </c>
      <c r="B311" s="17">
        <v>122</v>
      </c>
      <c r="D311" s="17" t="s">
        <v>14</v>
      </c>
      <c r="E311" s="17">
        <v>1</v>
      </c>
    </row>
    <row r="312" spans="1:5" x14ac:dyDescent="0.2">
      <c r="A312" s="17" t="s">
        <v>20</v>
      </c>
      <c r="B312" s="17">
        <v>221</v>
      </c>
      <c r="D312" s="17" t="s">
        <v>14</v>
      </c>
      <c r="E312" s="17">
        <v>31</v>
      </c>
    </row>
    <row r="313" spans="1:5" x14ac:dyDescent="0.2">
      <c r="A313" s="17" t="s">
        <v>20</v>
      </c>
      <c r="B313" s="17">
        <v>126</v>
      </c>
      <c r="D313" s="17" t="s">
        <v>14</v>
      </c>
      <c r="E313" s="17">
        <v>35</v>
      </c>
    </row>
    <row r="314" spans="1:5" x14ac:dyDescent="0.2">
      <c r="A314" s="17" t="s">
        <v>20</v>
      </c>
      <c r="B314" s="17">
        <v>1022</v>
      </c>
      <c r="D314" s="17" t="s">
        <v>14</v>
      </c>
      <c r="E314" s="17">
        <v>63</v>
      </c>
    </row>
    <row r="315" spans="1:5" x14ac:dyDescent="0.2">
      <c r="A315" s="17" t="s">
        <v>20</v>
      </c>
      <c r="B315" s="17">
        <v>3177</v>
      </c>
      <c r="D315" s="17" t="s">
        <v>14</v>
      </c>
      <c r="E315" s="17">
        <v>526</v>
      </c>
    </row>
    <row r="316" spans="1:5" x14ac:dyDescent="0.2">
      <c r="A316" s="17" t="s">
        <v>20</v>
      </c>
      <c r="B316" s="17">
        <v>198</v>
      </c>
      <c r="D316" s="17" t="s">
        <v>14</v>
      </c>
      <c r="E316" s="17">
        <v>121</v>
      </c>
    </row>
    <row r="317" spans="1:5" x14ac:dyDescent="0.2">
      <c r="A317" s="17" t="s">
        <v>20</v>
      </c>
      <c r="B317" s="17">
        <v>85</v>
      </c>
      <c r="D317" s="17" t="s">
        <v>14</v>
      </c>
      <c r="E317" s="17">
        <v>67</v>
      </c>
    </row>
    <row r="318" spans="1:5" x14ac:dyDescent="0.2">
      <c r="A318" s="17" t="s">
        <v>20</v>
      </c>
      <c r="B318" s="17">
        <v>3596</v>
      </c>
      <c r="D318" s="17" t="s">
        <v>14</v>
      </c>
      <c r="E318" s="17">
        <v>57</v>
      </c>
    </row>
    <row r="319" spans="1:5" x14ac:dyDescent="0.2">
      <c r="A319" s="17" t="s">
        <v>20</v>
      </c>
      <c r="B319" s="17">
        <v>244</v>
      </c>
      <c r="D319" s="17" t="s">
        <v>14</v>
      </c>
      <c r="E319" s="17">
        <v>1229</v>
      </c>
    </row>
    <row r="320" spans="1:5" x14ac:dyDescent="0.2">
      <c r="A320" s="17" t="s">
        <v>20</v>
      </c>
      <c r="B320" s="17">
        <v>5180</v>
      </c>
      <c r="D320" s="17" t="s">
        <v>14</v>
      </c>
      <c r="E320" s="17">
        <v>12</v>
      </c>
    </row>
    <row r="321" spans="1:5" x14ac:dyDescent="0.2">
      <c r="A321" s="17" t="s">
        <v>20</v>
      </c>
      <c r="B321" s="17">
        <v>589</v>
      </c>
      <c r="D321" s="17" t="s">
        <v>14</v>
      </c>
      <c r="E321" s="17">
        <v>452</v>
      </c>
    </row>
    <row r="322" spans="1:5" x14ac:dyDescent="0.2">
      <c r="A322" s="17" t="s">
        <v>20</v>
      </c>
      <c r="B322" s="17">
        <v>2725</v>
      </c>
      <c r="D322" s="17" t="s">
        <v>14</v>
      </c>
      <c r="E322" s="17">
        <v>1886</v>
      </c>
    </row>
    <row r="323" spans="1:5" x14ac:dyDescent="0.2">
      <c r="A323" s="17" t="s">
        <v>20</v>
      </c>
      <c r="B323" s="17">
        <v>300</v>
      </c>
      <c r="D323" s="17" t="s">
        <v>14</v>
      </c>
      <c r="E323" s="17">
        <v>1825</v>
      </c>
    </row>
    <row r="324" spans="1:5" x14ac:dyDescent="0.2">
      <c r="A324" s="17" t="s">
        <v>20</v>
      </c>
      <c r="B324" s="17">
        <v>144</v>
      </c>
      <c r="D324" s="17" t="s">
        <v>14</v>
      </c>
      <c r="E324" s="17">
        <v>31</v>
      </c>
    </row>
    <row r="325" spans="1:5" x14ac:dyDescent="0.2">
      <c r="A325" s="17" t="s">
        <v>20</v>
      </c>
      <c r="B325" s="17">
        <v>87</v>
      </c>
      <c r="D325" s="17" t="s">
        <v>14</v>
      </c>
      <c r="E325" s="17">
        <v>107</v>
      </c>
    </row>
    <row r="326" spans="1:5" x14ac:dyDescent="0.2">
      <c r="A326" s="17" t="s">
        <v>20</v>
      </c>
      <c r="B326" s="17">
        <v>3116</v>
      </c>
      <c r="D326" s="17" t="s">
        <v>14</v>
      </c>
      <c r="E326" s="17">
        <v>27</v>
      </c>
    </row>
    <row r="327" spans="1:5" x14ac:dyDescent="0.2">
      <c r="A327" s="17" t="s">
        <v>20</v>
      </c>
      <c r="B327" s="17">
        <v>909</v>
      </c>
      <c r="D327" s="17" t="s">
        <v>14</v>
      </c>
      <c r="E327" s="17">
        <v>1221</v>
      </c>
    </row>
    <row r="328" spans="1:5" x14ac:dyDescent="0.2">
      <c r="A328" s="17" t="s">
        <v>20</v>
      </c>
      <c r="B328" s="17">
        <v>1613</v>
      </c>
      <c r="D328" s="17" t="s">
        <v>14</v>
      </c>
      <c r="E328" s="17">
        <v>1</v>
      </c>
    </row>
    <row r="329" spans="1:5" x14ac:dyDescent="0.2">
      <c r="A329" s="17" t="s">
        <v>20</v>
      </c>
      <c r="B329" s="17">
        <v>136</v>
      </c>
      <c r="D329" s="17" t="s">
        <v>14</v>
      </c>
      <c r="E329" s="17">
        <v>16</v>
      </c>
    </row>
    <row r="330" spans="1:5" x14ac:dyDescent="0.2">
      <c r="A330" s="17" t="s">
        <v>20</v>
      </c>
      <c r="B330" s="17">
        <v>130</v>
      </c>
      <c r="D330" s="17" t="s">
        <v>14</v>
      </c>
      <c r="E330" s="17">
        <v>41</v>
      </c>
    </row>
    <row r="331" spans="1:5" x14ac:dyDescent="0.2">
      <c r="A331" s="17" t="s">
        <v>20</v>
      </c>
      <c r="B331" s="17">
        <v>102</v>
      </c>
      <c r="D331" s="17" t="s">
        <v>14</v>
      </c>
      <c r="E331" s="17">
        <v>523</v>
      </c>
    </row>
    <row r="332" spans="1:5" x14ac:dyDescent="0.2">
      <c r="A332" s="17" t="s">
        <v>20</v>
      </c>
      <c r="B332" s="17">
        <v>4006</v>
      </c>
      <c r="D332" s="17" t="s">
        <v>14</v>
      </c>
      <c r="E332" s="17">
        <v>141</v>
      </c>
    </row>
    <row r="333" spans="1:5" x14ac:dyDescent="0.2">
      <c r="A333" s="17" t="s">
        <v>20</v>
      </c>
      <c r="B333" s="17">
        <v>1629</v>
      </c>
      <c r="D333" s="17" t="s">
        <v>14</v>
      </c>
      <c r="E333" s="17">
        <v>52</v>
      </c>
    </row>
    <row r="334" spans="1:5" x14ac:dyDescent="0.2">
      <c r="A334" s="17" t="s">
        <v>20</v>
      </c>
      <c r="B334" s="17">
        <v>2188</v>
      </c>
      <c r="D334" s="17" t="s">
        <v>14</v>
      </c>
      <c r="E334" s="17">
        <v>225</v>
      </c>
    </row>
    <row r="335" spans="1:5" x14ac:dyDescent="0.2">
      <c r="A335" s="17" t="s">
        <v>20</v>
      </c>
      <c r="B335" s="17">
        <v>2409</v>
      </c>
      <c r="D335" s="17" t="s">
        <v>14</v>
      </c>
      <c r="E335" s="17">
        <v>38</v>
      </c>
    </row>
    <row r="336" spans="1:5" x14ac:dyDescent="0.2">
      <c r="A336" s="17" t="s">
        <v>20</v>
      </c>
      <c r="B336" s="17">
        <v>194</v>
      </c>
      <c r="D336" s="17" t="s">
        <v>14</v>
      </c>
      <c r="E336" s="17">
        <v>15</v>
      </c>
    </row>
    <row r="337" spans="1:5" x14ac:dyDescent="0.2">
      <c r="A337" s="17" t="s">
        <v>20</v>
      </c>
      <c r="B337" s="17">
        <v>1140</v>
      </c>
      <c r="D337" s="17" t="s">
        <v>14</v>
      </c>
      <c r="E337" s="17">
        <v>37</v>
      </c>
    </row>
    <row r="338" spans="1:5" x14ac:dyDescent="0.2">
      <c r="A338" s="17" t="s">
        <v>20</v>
      </c>
      <c r="B338" s="17">
        <v>102</v>
      </c>
      <c r="D338" s="17" t="s">
        <v>14</v>
      </c>
      <c r="E338" s="17">
        <v>112</v>
      </c>
    </row>
    <row r="339" spans="1:5" x14ac:dyDescent="0.2">
      <c r="A339" s="17" t="s">
        <v>20</v>
      </c>
      <c r="B339" s="17">
        <v>2857</v>
      </c>
      <c r="D339" s="17" t="s">
        <v>14</v>
      </c>
      <c r="E339" s="17">
        <v>21</v>
      </c>
    </row>
    <row r="340" spans="1:5" x14ac:dyDescent="0.2">
      <c r="A340" s="17" t="s">
        <v>20</v>
      </c>
      <c r="B340" s="17">
        <v>107</v>
      </c>
      <c r="D340" s="17" t="s">
        <v>14</v>
      </c>
      <c r="E340" s="17">
        <v>67</v>
      </c>
    </row>
    <row r="341" spans="1:5" x14ac:dyDescent="0.2">
      <c r="A341" s="17" t="s">
        <v>20</v>
      </c>
      <c r="B341" s="17">
        <v>160</v>
      </c>
      <c r="D341" s="17" t="s">
        <v>14</v>
      </c>
      <c r="E341" s="17">
        <v>78</v>
      </c>
    </row>
    <row r="342" spans="1:5" x14ac:dyDescent="0.2">
      <c r="A342" s="17" t="s">
        <v>20</v>
      </c>
      <c r="B342" s="17">
        <v>2230</v>
      </c>
      <c r="D342" s="17" t="s">
        <v>14</v>
      </c>
      <c r="E342" s="17">
        <v>67</v>
      </c>
    </row>
    <row r="343" spans="1:5" x14ac:dyDescent="0.2">
      <c r="A343" s="17" t="s">
        <v>20</v>
      </c>
      <c r="B343" s="17">
        <v>316</v>
      </c>
      <c r="D343" s="17" t="s">
        <v>14</v>
      </c>
      <c r="E343" s="17">
        <v>263</v>
      </c>
    </row>
    <row r="344" spans="1:5" x14ac:dyDescent="0.2">
      <c r="A344" s="17" t="s">
        <v>20</v>
      </c>
      <c r="B344" s="17">
        <v>117</v>
      </c>
      <c r="D344" s="17" t="s">
        <v>14</v>
      </c>
      <c r="E344" s="17">
        <v>1691</v>
      </c>
    </row>
    <row r="345" spans="1:5" x14ac:dyDescent="0.2">
      <c r="A345" s="17" t="s">
        <v>20</v>
      </c>
      <c r="B345" s="17">
        <v>6406</v>
      </c>
      <c r="D345" s="17" t="s">
        <v>14</v>
      </c>
      <c r="E345" s="17">
        <v>181</v>
      </c>
    </row>
    <row r="346" spans="1:5" x14ac:dyDescent="0.2">
      <c r="A346" s="17" t="s">
        <v>20</v>
      </c>
      <c r="B346" s="17">
        <v>192</v>
      </c>
      <c r="D346" s="17" t="s">
        <v>14</v>
      </c>
      <c r="E346" s="17">
        <v>13</v>
      </c>
    </row>
    <row r="347" spans="1:5" x14ac:dyDescent="0.2">
      <c r="A347" s="17" t="s">
        <v>20</v>
      </c>
      <c r="B347" s="17">
        <v>26</v>
      </c>
      <c r="D347" s="17" t="s">
        <v>14</v>
      </c>
      <c r="E347" s="17">
        <v>1</v>
      </c>
    </row>
    <row r="348" spans="1:5" x14ac:dyDescent="0.2">
      <c r="A348" s="17" t="s">
        <v>20</v>
      </c>
      <c r="B348" s="17">
        <v>723</v>
      </c>
      <c r="D348" s="17" t="s">
        <v>14</v>
      </c>
      <c r="E348" s="17">
        <v>21</v>
      </c>
    </row>
    <row r="349" spans="1:5" x14ac:dyDescent="0.2">
      <c r="A349" s="17" t="s">
        <v>20</v>
      </c>
      <c r="B349" s="17">
        <v>170</v>
      </c>
      <c r="D349" s="17" t="s">
        <v>14</v>
      </c>
      <c r="E349" s="17">
        <v>830</v>
      </c>
    </row>
    <row r="350" spans="1:5" x14ac:dyDescent="0.2">
      <c r="A350" s="17" t="s">
        <v>20</v>
      </c>
      <c r="B350" s="17">
        <v>238</v>
      </c>
      <c r="D350" s="17" t="s">
        <v>14</v>
      </c>
      <c r="E350" s="17">
        <v>130</v>
      </c>
    </row>
    <row r="351" spans="1:5" x14ac:dyDescent="0.2">
      <c r="A351" s="17" t="s">
        <v>20</v>
      </c>
      <c r="B351" s="17">
        <v>55</v>
      </c>
      <c r="D351" s="17" t="s">
        <v>14</v>
      </c>
      <c r="E351" s="17">
        <v>55</v>
      </c>
    </row>
    <row r="352" spans="1:5" x14ac:dyDescent="0.2">
      <c r="A352" s="17" t="s">
        <v>20</v>
      </c>
      <c r="B352" s="17">
        <v>128</v>
      </c>
      <c r="D352" s="17" t="s">
        <v>14</v>
      </c>
      <c r="E352" s="17">
        <v>114</v>
      </c>
    </row>
    <row r="353" spans="1:5" x14ac:dyDescent="0.2">
      <c r="A353" s="17" t="s">
        <v>20</v>
      </c>
      <c r="B353" s="17">
        <v>2144</v>
      </c>
      <c r="D353" s="17" t="s">
        <v>14</v>
      </c>
      <c r="E353" s="17">
        <v>594</v>
      </c>
    </row>
    <row r="354" spans="1:5" x14ac:dyDescent="0.2">
      <c r="A354" s="17" t="s">
        <v>20</v>
      </c>
      <c r="B354" s="17">
        <v>2693</v>
      </c>
      <c r="D354" s="17" t="s">
        <v>14</v>
      </c>
      <c r="E354" s="17">
        <v>24</v>
      </c>
    </row>
    <row r="355" spans="1:5" x14ac:dyDescent="0.2">
      <c r="A355" s="17" t="s">
        <v>20</v>
      </c>
      <c r="B355" s="17">
        <v>432</v>
      </c>
      <c r="D355" s="17" t="s">
        <v>14</v>
      </c>
      <c r="E355" s="17">
        <v>252</v>
      </c>
    </row>
    <row r="356" spans="1:5" x14ac:dyDescent="0.2">
      <c r="A356" s="17" t="s">
        <v>20</v>
      </c>
      <c r="B356" s="17">
        <v>189</v>
      </c>
      <c r="D356" s="17" t="s">
        <v>14</v>
      </c>
      <c r="E356" s="17">
        <v>67</v>
      </c>
    </row>
    <row r="357" spans="1:5" x14ac:dyDescent="0.2">
      <c r="A357" s="17" t="s">
        <v>20</v>
      </c>
      <c r="B357" s="17">
        <v>154</v>
      </c>
      <c r="D357" s="17" t="s">
        <v>14</v>
      </c>
      <c r="E357" s="17">
        <v>742</v>
      </c>
    </row>
    <row r="358" spans="1:5" x14ac:dyDescent="0.2">
      <c r="A358" s="17" t="s">
        <v>20</v>
      </c>
      <c r="B358" s="17">
        <v>96</v>
      </c>
      <c r="D358" s="17" t="s">
        <v>14</v>
      </c>
      <c r="E358" s="17">
        <v>75</v>
      </c>
    </row>
    <row r="359" spans="1:5" x14ac:dyDescent="0.2">
      <c r="A359" s="17" t="s">
        <v>20</v>
      </c>
      <c r="B359" s="17">
        <v>3063</v>
      </c>
      <c r="D359" s="17" t="s">
        <v>14</v>
      </c>
      <c r="E359" s="17">
        <v>4405</v>
      </c>
    </row>
    <row r="360" spans="1:5" x14ac:dyDescent="0.2">
      <c r="A360" s="17" t="s">
        <v>20</v>
      </c>
      <c r="B360" s="17">
        <v>2266</v>
      </c>
      <c r="D360" s="17" t="s">
        <v>14</v>
      </c>
      <c r="E360" s="17">
        <v>92</v>
      </c>
    </row>
    <row r="361" spans="1:5" x14ac:dyDescent="0.2">
      <c r="A361" s="17" t="s">
        <v>20</v>
      </c>
      <c r="B361" s="17">
        <v>194</v>
      </c>
      <c r="D361" s="17" t="s">
        <v>14</v>
      </c>
      <c r="E361" s="17">
        <v>64</v>
      </c>
    </row>
    <row r="362" spans="1:5" x14ac:dyDescent="0.2">
      <c r="A362" s="17" t="s">
        <v>20</v>
      </c>
      <c r="B362" s="17">
        <v>129</v>
      </c>
      <c r="D362" s="17" t="s">
        <v>14</v>
      </c>
      <c r="E362" s="17">
        <v>64</v>
      </c>
    </row>
    <row r="363" spans="1:5" x14ac:dyDescent="0.2">
      <c r="A363" s="17" t="s">
        <v>20</v>
      </c>
      <c r="B363" s="17">
        <v>375</v>
      </c>
      <c r="D363" s="17" t="s">
        <v>14</v>
      </c>
      <c r="E363" s="17">
        <v>842</v>
      </c>
    </row>
    <row r="364" spans="1:5" x14ac:dyDescent="0.2">
      <c r="A364" s="17" t="s">
        <v>20</v>
      </c>
      <c r="B364" s="17">
        <v>409</v>
      </c>
      <c r="D364" s="17" t="s">
        <v>14</v>
      </c>
      <c r="E364" s="17">
        <v>112</v>
      </c>
    </row>
    <row r="365" spans="1:5" x14ac:dyDescent="0.2">
      <c r="A365" s="17" t="s">
        <v>20</v>
      </c>
      <c r="B365" s="17">
        <v>234</v>
      </c>
      <c r="D365" s="17" t="s">
        <v>14</v>
      </c>
      <c r="E365" s="17">
        <v>374</v>
      </c>
    </row>
    <row r="366" spans="1:5" x14ac:dyDescent="0.2">
      <c r="A366" s="17" t="s">
        <v>20</v>
      </c>
      <c r="B366" s="17">
        <v>3016</v>
      </c>
    </row>
    <row r="367" spans="1:5" x14ac:dyDescent="0.2">
      <c r="A367" s="17" t="s">
        <v>20</v>
      </c>
      <c r="B367" s="17">
        <v>264</v>
      </c>
    </row>
    <row r="368" spans="1:5" x14ac:dyDescent="0.2">
      <c r="A368" s="17" t="s">
        <v>20</v>
      </c>
      <c r="B368" s="17">
        <v>272</v>
      </c>
    </row>
    <row r="369" spans="1:2" x14ac:dyDescent="0.2">
      <c r="A369" s="17" t="s">
        <v>20</v>
      </c>
      <c r="B369" s="17">
        <v>419</v>
      </c>
    </row>
    <row r="370" spans="1:2" x14ac:dyDescent="0.2">
      <c r="A370" s="17" t="s">
        <v>20</v>
      </c>
      <c r="B370" s="17">
        <v>1621</v>
      </c>
    </row>
    <row r="371" spans="1:2" x14ac:dyDescent="0.2">
      <c r="A371" s="17" t="s">
        <v>20</v>
      </c>
      <c r="B371" s="17">
        <v>1101</v>
      </c>
    </row>
    <row r="372" spans="1:2" x14ac:dyDescent="0.2">
      <c r="A372" s="17" t="s">
        <v>20</v>
      </c>
      <c r="B372" s="17">
        <v>1073</v>
      </c>
    </row>
    <row r="373" spans="1:2" x14ac:dyDescent="0.2">
      <c r="A373" s="17" t="s">
        <v>20</v>
      </c>
      <c r="B373" s="17">
        <v>331</v>
      </c>
    </row>
    <row r="374" spans="1:2" x14ac:dyDescent="0.2">
      <c r="A374" s="17" t="s">
        <v>20</v>
      </c>
      <c r="B374" s="17">
        <v>1170</v>
      </c>
    </row>
    <row r="375" spans="1:2" x14ac:dyDescent="0.2">
      <c r="A375" s="17" t="s">
        <v>20</v>
      </c>
      <c r="B375" s="17">
        <v>363</v>
      </c>
    </row>
    <row r="376" spans="1:2" x14ac:dyDescent="0.2">
      <c r="A376" s="17" t="s">
        <v>20</v>
      </c>
      <c r="B376" s="17">
        <v>103</v>
      </c>
    </row>
    <row r="377" spans="1:2" x14ac:dyDescent="0.2">
      <c r="A377" s="17" t="s">
        <v>20</v>
      </c>
      <c r="B377" s="17">
        <v>147</v>
      </c>
    </row>
    <row r="378" spans="1:2" x14ac:dyDescent="0.2">
      <c r="A378" s="17" t="s">
        <v>20</v>
      </c>
      <c r="B378" s="17">
        <v>110</v>
      </c>
    </row>
    <row r="379" spans="1:2" x14ac:dyDescent="0.2">
      <c r="A379" s="17" t="s">
        <v>20</v>
      </c>
      <c r="B379" s="17">
        <v>134</v>
      </c>
    </row>
    <row r="380" spans="1:2" x14ac:dyDescent="0.2">
      <c r="A380" s="17" t="s">
        <v>20</v>
      </c>
      <c r="B380" s="17">
        <v>269</v>
      </c>
    </row>
    <row r="381" spans="1:2" x14ac:dyDescent="0.2">
      <c r="A381" s="17" t="s">
        <v>20</v>
      </c>
      <c r="B381" s="17">
        <v>175</v>
      </c>
    </row>
    <row r="382" spans="1:2" x14ac:dyDescent="0.2">
      <c r="A382" s="17" t="s">
        <v>20</v>
      </c>
      <c r="B382" s="17">
        <v>69</v>
      </c>
    </row>
    <row r="383" spans="1:2" x14ac:dyDescent="0.2">
      <c r="A383" s="17" t="s">
        <v>20</v>
      </c>
      <c r="B383" s="17">
        <v>190</v>
      </c>
    </row>
    <row r="384" spans="1:2" x14ac:dyDescent="0.2">
      <c r="A384" s="17" t="s">
        <v>20</v>
      </c>
      <c r="B384" s="17">
        <v>237</v>
      </c>
    </row>
    <row r="385" spans="1:2" x14ac:dyDescent="0.2">
      <c r="A385" s="17" t="s">
        <v>20</v>
      </c>
      <c r="B385" s="17">
        <v>196</v>
      </c>
    </row>
    <row r="386" spans="1:2" x14ac:dyDescent="0.2">
      <c r="A386" s="17" t="s">
        <v>20</v>
      </c>
      <c r="B386" s="17">
        <v>7295</v>
      </c>
    </row>
    <row r="387" spans="1:2" x14ac:dyDescent="0.2">
      <c r="A387" s="17" t="s">
        <v>20</v>
      </c>
      <c r="B387" s="17">
        <v>2893</v>
      </c>
    </row>
    <row r="388" spans="1:2" x14ac:dyDescent="0.2">
      <c r="A388" s="17" t="s">
        <v>20</v>
      </c>
      <c r="B388" s="17">
        <v>820</v>
      </c>
    </row>
    <row r="389" spans="1:2" x14ac:dyDescent="0.2">
      <c r="A389" s="17" t="s">
        <v>20</v>
      </c>
      <c r="B389" s="17">
        <v>2038</v>
      </c>
    </row>
    <row r="390" spans="1:2" x14ac:dyDescent="0.2">
      <c r="A390" s="17" t="s">
        <v>20</v>
      </c>
      <c r="B390" s="17">
        <v>116</v>
      </c>
    </row>
    <row r="391" spans="1:2" x14ac:dyDescent="0.2">
      <c r="A391" s="17" t="s">
        <v>20</v>
      </c>
      <c r="B391" s="17">
        <v>1345</v>
      </c>
    </row>
    <row r="392" spans="1:2" x14ac:dyDescent="0.2">
      <c r="A392" s="17" t="s">
        <v>20</v>
      </c>
      <c r="B392" s="17">
        <v>168</v>
      </c>
    </row>
    <row r="393" spans="1:2" x14ac:dyDescent="0.2">
      <c r="A393" s="17" t="s">
        <v>20</v>
      </c>
      <c r="B393" s="17">
        <v>137</v>
      </c>
    </row>
    <row r="394" spans="1:2" x14ac:dyDescent="0.2">
      <c r="A394" s="17" t="s">
        <v>20</v>
      </c>
      <c r="B394" s="17">
        <v>186</v>
      </c>
    </row>
    <row r="395" spans="1:2" x14ac:dyDescent="0.2">
      <c r="A395" s="17" t="s">
        <v>20</v>
      </c>
      <c r="B395" s="17">
        <v>125</v>
      </c>
    </row>
    <row r="396" spans="1:2" x14ac:dyDescent="0.2">
      <c r="A396" s="17" t="s">
        <v>20</v>
      </c>
      <c r="B396" s="17">
        <v>202</v>
      </c>
    </row>
    <row r="397" spans="1:2" x14ac:dyDescent="0.2">
      <c r="A397" s="17" t="s">
        <v>20</v>
      </c>
      <c r="B397" s="17">
        <v>103</v>
      </c>
    </row>
    <row r="398" spans="1:2" x14ac:dyDescent="0.2">
      <c r="A398" s="17" t="s">
        <v>20</v>
      </c>
      <c r="B398" s="17">
        <v>1785</v>
      </c>
    </row>
    <row r="399" spans="1:2" x14ac:dyDescent="0.2">
      <c r="A399" s="17" t="s">
        <v>20</v>
      </c>
      <c r="B399" s="17">
        <v>157</v>
      </c>
    </row>
    <row r="400" spans="1:2" x14ac:dyDescent="0.2">
      <c r="A400" s="17" t="s">
        <v>20</v>
      </c>
      <c r="B400" s="17">
        <v>555</v>
      </c>
    </row>
    <row r="401" spans="1:2" x14ac:dyDescent="0.2">
      <c r="A401" s="17" t="s">
        <v>20</v>
      </c>
      <c r="B401" s="17">
        <v>297</v>
      </c>
    </row>
    <row r="402" spans="1:2" x14ac:dyDescent="0.2">
      <c r="A402" s="17" t="s">
        <v>20</v>
      </c>
      <c r="B402" s="17">
        <v>123</v>
      </c>
    </row>
    <row r="403" spans="1:2" x14ac:dyDescent="0.2">
      <c r="A403" s="17" t="s">
        <v>20</v>
      </c>
      <c r="B403" s="17">
        <v>3036</v>
      </c>
    </row>
    <row r="404" spans="1:2" x14ac:dyDescent="0.2">
      <c r="A404" s="17" t="s">
        <v>20</v>
      </c>
      <c r="B404" s="17">
        <v>144</v>
      </c>
    </row>
    <row r="405" spans="1:2" x14ac:dyDescent="0.2">
      <c r="A405" s="17" t="s">
        <v>20</v>
      </c>
      <c r="B405" s="17">
        <v>121</v>
      </c>
    </row>
    <row r="406" spans="1:2" x14ac:dyDescent="0.2">
      <c r="A406" s="17" t="s">
        <v>20</v>
      </c>
      <c r="B406" s="17">
        <v>181</v>
      </c>
    </row>
    <row r="407" spans="1:2" x14ac:dyDescent="0.2">
      <c r="A407" s="17" t="s">
        <v>20</v>
      </c>
      <c r="B407" s="17">
        <v>122</v>
      </c>
    </row>
    <row r="408" spans="1:2" x14ac:dyDescent="0.2">
      <c r="A408" s="17" t="s">
        <v>20</v>
      </c>
      <c r="B408" s="17">
        <v>1071</v>
      </c>
    </row>
    <row r="409" spans="1:2" x14ac:dyDescent="0.2">
      <c r="A409" s="17" t="s">
        <v>20</v>
      </c>
      <c r="B409" s="17">
        <v>980</v>
      </c>
    </row>
    <row r="410" spans="1:2" x14ac:dyDescent="0.2">
      <c r="A410" s="17" t="s">
        <v>20</v>
      </c>
      <c r="B410" s="17">
        <v>536</v>
      </c>
    </row>
    <row r="411" spans="1:2" x14ac:dyDescent="0.2">
      <c r="A411" s="17" t="s">
        <v>20</v>
      </c>
      <c r="B411" s="17">
        <v>1991</v>
      </c>
    </row>
    <row r="412" spans="1:2" x14ac:dyDescent="0.2">
      <c r="A412" s="17" t="s">
        <v>20</v>
      </c>
      <c r="B412" s="17">
        <v>180</v>
      </c>
    </row>
    <row r="413" spans="1:2" x14ac:dyDescent="0.2">
      <c r="A413" s="17" t="s">
        <v>20</v>
      </c>
      <c r="B413" s="17">
        <v>130</v>
      </c>
    </row>
    <row r="414" spans="1:2" x14ac:dyDescent="0.2">
      <c r="A414" s="17" t="s">
        <v>20</v>
      </c>
      <c r="B414" s="17">
        <v>122</v>
      </c>
    </row>
    <row r="415" spans="1:2" x14ac:dyDescent="0.2">
      <c r="A415" s="17" t="s">
        <v>20</v>
      </c>
      <c r="B415" s="17">
        <v>140</v>
      </c>
    </row>
    <row r="416" spans="1:2" x14ac:dyDescent="0.2">
      <c r="A416" s="17" t="s">
        <v>20</v>
      </c>
      <c r="B416" s="17">
        <v>3388</v>
      </c>
    </row>
    <row r="417" spans="1:2" x14ac:dyDescent="0.2">
      <c r="A417" s="17" t="s">
        <v>20</v>
      </c>
      <c r="B417" s="17">
        <v>280</v>
      </c>
    </row>
    <row r="418" spans="1:2" x14ac:dyDescent="0.2">
      <c r="A418" s="17" t="s">
        <v>20</v>
      </c>
      <c r="B418" s="17">
        <v>366</v>
      </c>
    </row>
    <row r="419" spans="1:2" x14ac:dyDescent="0.2">
      <c r="A419" s="17" t="s">
        <v>20</v>
      </c>
      <c r="B419" s="17">
        <v>270</v>
      </c>
    </row>
    <row r="420" spans="1:2" x14ac:dyDescent="0.2">
      <c r="A420" s="17" t="s">
        <v>20</v>
      </c>
      <c r="B420" s="17">
        <v>137</v>
      </c>
    </row>
    <row r="421" spans="1:2" x14ac:dyDescent="0.2">
      <c r="A421" s="17" t="s">
        <v>20</v>
      </c>
      <c r="B421" s="17">
        <v>3205</v>
      </c>
    </row>
    <row r="422" spans="1:2" x14ac:dyDescent="0.2">
      <c r="A422" s="17" t="s">
        <v>20</v>
      </c>
      <c r="B422" s="17">
        <v>288</v>
      </c>
    </row>
    <row r="423" spans="1:2" x14ac:dyDescent="0.2">
      <c r="A423" s="17" t="s">
        <v>20</v>
      </c>
      <c r="B423" s="17">
        <v>148</v>
      </c>
    </row>
    <row r="424" spans="1:2" x14ac:dyDescent="0.2">
      <c r="A424" s="17" t="s">
        <v>20</v>
      </c>
      <c r="B424" s="17">
        <v>114</v>
      </c>
    </row>
    <row r="425" spans="1:2" x14ac:dyDescent="0.2">
      <c r="A425" s="17" t="s">
        <v>20</v>
      </c>
      <c r="B425" s="17">
        <v>1518</v>
      </c>
    </row>
    <row r="426" spans="1:2" x14ac:dyDescent="0.2">
      <c r="A426" s="17" t="s">
        <v>20</v>
      </c>
      <c r="B426" s="17">
        <v>166</v>
      </c>
    </row>
    <row r="427" spans="1:2" x14ac:dyDescent="0.2">
      <c r="A427" s="17" t="s">
        <v>20</v>
      </c>
      <c r="B427" s="17">
        <v>100</v>
      </c>
    </row>
    <row r="428" spans="1:2" x14ac:dyDescent="0.2">
      <c r="A428" s="17" t="s">
        <v>20</v>
      </c>
      <c r="B428" s="17">
        <v>235</v>
      </c>
    </row>
    <row r="429" spans="1:2" x14ac:dyDescent="0.2">
      <c r="A429" s="17" t="s">
        <v>20</v>
      </c>
      <c r="B429" s="17">
        <v>148</v>
      </c>
    </row>
    <row r="430" spans="1:2" x14ac:dyDescent="0.2">
      <c r="A430" s="17" t="s">
        <v>20</v>
      </c>
      <c r="B430" s="17">
        <v>198</v>
      </c>
    </row>
    <row r="431" spans="1:2" x14ac:dyDescent="0.2">
      <c r="A431" s="17" t="s">
        <v>20</v>
      </c>
      <c r="B431" s="17">
        <v>150</v>
      </c>
    </row>
    <row r="432" spans="1:2" x14ac:dyDescent="0.2">
      <c r="A432" s="17" t="s">
        <v>20</v>
      </c>
      <c r="B432" s="17">
        <v>216</v>
      </c>
    </row>
    <row r="433" spans="1:2" x14ac:dyDescent="0.2">
      <c r="A433" s="17" t="s">
        <v>20</v>
      </c>
      <c r="B433" s="17">
        <v>5139</v>
      </c>
    </row>
    <row r="434" spans="1:2" x14ac:dyDescent="0.2">
      <c r="A434" s="17" t="s">
        <v>20</v>
      </c>
      <c r="B434" s="17">
        <v>2353</v>
      </c>
    </row>
    <row r="435" spans="1:2" x14ac:dyDescent="0.2">
      <c r="A435" s="17" t="s">
        <v>20</v>
      </c>
      <c r="B435" s="17">
        <v>78</v>
      </c>
    </row>
    <row r="436" spans="1:2" x14ac:dyDescent="0.2">
      <c r="A436" s="17" t="s">
        <v>20</v>
      </c>
      <c r="B436" s="17">
        <v>174</v>
      </c>
    </row>
    <row r="437" spans="1:2" x14ac:dyDescent="0.2">
      <c r="A437" s="17" t="s">
        <v>20</v>
      </c>
      <c r="B437" s="17">
        <v>164</v>
      </c>
    </row>
    <row r="438" spans="1:2" x14ac:dyDescent="0.2">
      <c r="A438" s="17" t="s">
        <v>20</v>
      </c>
      <c r="B438" s="17">
        <v>161</v>
      </c>
    </row>
    <row r="439" spans="1:2" x14ac:dyDescent="0.2">
      <c r="A439" s="17" t="s">
        <v>20</v>
      </c>
      <c r="B439" s="17">
        <v>138</v>
      </c>
    </row>
    <row r="440" spans="1:2" x14ac:dyDescent="0.2">
      <c r="A440" s="17" t="s">
        <v>20</v>
      </c>
      <c r="B440" s="17">
        <v>3308</v>
      </c>
    </row>
    <row r="441" spans="1:2" x14ac:dyDescent="0.2">
      <c r="A441" s="17" t="s">
        <v>20</v>
      </c>
      <c r="B441" s="17">
        <v>127</v>
      </c>
    </row>
    <row r="442" spans="1:2" x14ac:dyDescent="0.2">
      <c r="A442" s="17" t="s">
        <v>20</v>
      </c>
      <c r="B442" s="17">
        <v>207</v>
      </c>
    </row>
    <row r="443" spans="1:2" x14ac:dyDescent="0.2">
      <c r="A443" s="17" t="s">
        <v>20</v>
      </c>
      <c r="B443" s="17">
        <v>181</v>
      </c>
    </row>
    <row r="444" spans="1:2" x14ac:dyDescent="0.2">
      <c r="A444" s="17" t="s">
        <v>20</v>
      </c>
      <c r="B444" s="17">
        <v>110</v>
      </c>
    </row>
    <row r="445" spans="1:2" x14ac:dyDescent="0.2">
      <c r="A445" s="17" t="s">
        <v>20</v>
      </c>
      <c r="B445" s="17">
        <v>185</v>
      </c>
    </row>
    <row r="446" spans="1:2" x14ac:dyDescent="0.2">
      <c r="A446" s="17" t="s">
        <v>20</v>
      </c>
      <c r="B446" s="17">
        <v>121</v>
      </c>
    </row>
    <row r="447" spans="1:2" x14ac:dyDescent="0.2">
      <c r="A447" s="17" t="s">
        <v>20</v>
      </c>
      <c r="B447" s="17">
        <v>106</v>
      </c>
    </row>
    <row r="448" spans="1:2" x14ac:dyDescent="0.2">
      <c r="A448" s="17" t="s">
        <v>20</v>
      </c>
      <c r="B448" s="17">
        <v>142</v>
      </c>
    </row>
    <row r="449" spans="1:2" x14ac:dyDescent="0.2">
      <c r="A449" s="17" t="s">
        <v>20</v>
      </c>
      <c r="B449" s="17">
        <v>233</v>
      </c>
    </row>
    <row r="450" spans="1:2" x14ac:dyDescent="0.2">
      <c r="A450" s="17" t="s">
        <v>20</v>
      </c>
      <c r="B450" s="17">
        <v>218</v>
      </c>
    </row>
    <row r="451" spans="1:2" x14ac:dyDescent="0.2">
      <c r="A451" s="17" t="s">
        <v>20</v>
      </c>
      <c r="B451" s="17">
        <v>76</v>
      </c>
    </row>
    <row r="452" spans="1:2" x14ac:dyDescent="0.2">
      <c r="A452" s="17" t="s">
        <v>20</v>
      </c>
      <c r="B452" s="17">
        <v>43</v>
      </c>
    </row>
    <row r="453" spans="1:2" x14ac:dyDescent="0.2">
      <c r="A453" s="17" t="s">
        <v>20</v>
      </c>
      <c r="B453" s="17">
        <v>221</v>
      </c>
    </row>
    <row r="454" spans="1:2" x14ac:dyDescent="0.2">
      <c r="A454" s="17" t="s">
        <v>20</v>
      </c>
      <c r="B454" s="17">
        <v>2805</v>
      </c>
    </row>
    <row r="455" spans="1:2" x14ac:dyDescent="0.2">
      <c r="A455" s="17" t="s">
        <v>20</v>
      </c>
      <c r="B455" s="17">
        <v>68</v>
      </c>
    </row>
    <row r="456" spans="1:2" x14ac:dyDescent="0.2">
      <c r="A456" s="17" t="s">
        <v>20</v>
      </c>
      <c r="B456" s="17">
        <v>183</v>
      </c>
    </row>
    <row r="457" spans="1:2" x14ac:dyDescent="0.2">
      <c r="A457" s="17" t="s">
        <v>20</v>
      </c>
      <c r="B457" s="17">
        <v>133</v>
      </c>
    </row>
    <row r="458" spans="1:2" x14ac:dyDescent="0.2">
      <c r="A458" s="17" t="s">
        <v>20</v>
      </c>
      <c r="B458" s="17">
        <v>2489</v>
      </c>
    </row>
    <row r="459" spans="1:2" x14ac:dyDescent="0.2">
      <c r="A459" s="17" t="s">
        <v>20</v>
      </c>
      <c r="B459" s="17">
        <v>69</v>
      </c>
    </row>
    <row r="460" spans="1:2" x14ac:dyDescent="0.2">
      <c r="A460" s="17" t="s">
        <v>20</v>
      </c>
      <c r="B460" s="17">
        <v>279</v>
      </c>
    </row>
    <row r="461" spans="1:2" x14ac:dyDescent="0.2">
      <c r="A461" s="17" t="s">
        <v>20</v>
      </c>
      <c r="B461" s="17">
        <v>210</v>
      </c>
    </row>
    <row r="462" spans="1:2" x14ac:dyDescent="0.2">
      <c r="A462" s="17" t="s">
        <v>20</v>
      </c>
      <c r="B462" s="17">
        <v>2100</v>
      </c>
    </row>
    <row r="463" spans="1:2" x14ac:dyDescent="0.2">
      <c r="A463" s="17" t="s">
        <v>20</v>
      </c>
      <c r="B463" s="17">
        <v>252</v>
      </c>
    </row>
    <row r="464" spans="1:2" x14ac:dyDescent="0.2">
      <c r="A464" s="17" t="s">
        <v>20</v>
      </c>
      <c r="B464" s="17">
        <v>1280</v>
      </c>
    </row>
    <row r="465" spans="1:2" x14ac:dyDescent="0.2">
      <c r="A465" s="17" t="s">
        <v>20</v>
      </c>
      <c r="B465" s="17">
        <v>157</v>
      </c>
    </row>
    <row r="466" spans="1:2" x14ac:dyDescent="0.2">
      <c r="A466" s="17" t="s">
        <v>20</v>
      </c>
      <c r="B466" s="17">
        <v>194</v>
      </c>
    </row>
    <row r="467" spans="1:2" x14ac:dyDescent="0.2">
      <c r="A467" s="17" t="s">
        <v>20</v>
      </c>
      <c r="B467" s="17">
        <v>82</v>
      </c>
    </row>
    <row r="468" spans="1:2" x14ac:dyDescent="0.2">
      <c r="A468" s="17" t="s">
        <v>20</v>
      </c>
      <c r="B468" s="17">
        <v>4233</v>
      </c>
    </row>
    <row r="469" spans="1:2" x14ac:dyDescent="0.2">
      <c r="A469" s="17" t="s">
        <v>20</v>
      </c>
      <c r="B469" s="17">
        <v>1297</v>
      </c>
    </row>
    <row r="470" spans="1:2" x14ac:dyDescent="0.2">
      <c r="A470" s="17" t="s">
        <v>20</v>
      </c>
      <c r="B470" s="17">
        <v>165</v>
      </c>
    </row>
    <row r="471" spans="1:2" x14ac:dyDescent="0.2">
      <c r="A471" s="17" t="s">
        <v>20</v>
      </c>
      <c r="B471" s="17">
        <v>119</v>
      </c>
    </row>
    <row r="472" spans="1:2" x14ac:dyDescent="0.2">
      <c r="A472" s="17" t="s">
        <v>20</v>
      </c>
      <c r="B472" s="17">
        <v>1797</v>
      </c>
    </row>
    <row r="473" spans="1:2" x14ac:dyDescent="0.2">
      <c r="A473" s="17" t="s">
        <v>20</v>
      </c>
      <c r="B473" s="17">
        <v>261</v>
      </c>
    </row>
    <row r="474" spans="1:2" x14ac:dyDescent="0.2">
      <c r="A474" s="17" t="s">
        <v>20</v>
      </c>
      <c r="B474" s="17">
        <v>157</v>
      </c>
    </row>
    <row r="475" spans="1:2" x14ac:dyDescent="0.2">
      <c r="A475" s="17" t="s">
        <v>20</v>
      </c>
      <c r="B475" s="17">
        <v>3533</v>
      </c>
    </row>
    <row r="476" spans="1:2" x14ac:dyDescent="0.2">
      <c r="A476" s="17" t="s">
        <v>20</v>
      </c>
      <c r="B476" s="17">
        <v>155</v>
      </c>
    </row>
    <row r="477" spans="1:2" x14ac:dyDescent="0.2">
      <c r="A477" s="17" t="s">
        <v>20</v>
      </c>
      <c r="B477" s="17">
        <v>132</v>
      </c>
    </row>
    <row r="478" spans="1:2" x14ac:dyDescent="0.2">
      <c r="A478" s="17" t="s">
        <v>20</v>
      </c>
      <c r="B478" s="17">
        <v>1354</v>
      </c>
    </row>
    <row r="479" spans="1:2" x14ac:dyDescent="0.2">
      <c r="A479" s="17" t="s">
        <v>20</v>
      </c>
      <c r="B479" s="17">
        <v>48</v>
      </c>
    </row>
    <row r="480" spans="1:2" x14ac:dyDescent="0.2">
      <c r="A480" s="17" t="s">
        <v>20</v>
      </c>
      <c r="B480" s="17">
        <v>110</v>
      </c>
    </row>
    <row r="481" spans="1:2" x14ac:dyDescent="0.2">
      <c r="A481" s="17" t="s">
        <v>20</v>
      </c>
      <c r="B481" s="17">
        <v>172</v>
      </c>
    </row>
    <row r="482" spans="1:2" x14ac:dyDescent="0.2">
      <c r="A482" s="17" t="s">
        <v>20</v>
      </c>
      <c r="B482" s="17">
        <v>307</v>
      </c>
    </row>
    <row r="483" spans="1:2" x14ac:dyDescent="0.2">
      <c r="A483" s="17" t="s">
        <v>20</v>
      </c>
      <c r="B483" s="17">
        <v>160</v>
      </c>
    </row>
    <row r="484" spans="1:2" x14ac:dyDescent="0.2">
      <c r="A484" s="17" t="s">
        <v>20</v>
      </c>
      <c r="B484" s="17">
        <v>1467</v>
      </c>
    </row>
    <row r="485" spans="1:2" x14ac:dyDescent="0.2">
      <c r="A485" s="17" t="s">
        <v>20</v>
      </c>
      <c r="B485" s="17">
        <v>2662</v>
      </c>
    </row>
    <row r="486" spans="1:2" x14ac:dyDescent="0.2">
      <c r="A486" s="17" t="s">
        <v>20</v>
      </c>
      <c r="B486" s="17">
        <v>452</v>
      </c>
    </row>
    <row r="487" spans="1:2" x14ac:dyDescent="0.2">
      <c r="A487" s="17" t="s">
        <v>20</v>
      </c>
      <c r="B487" s="17">
        <v>158</v>
      </c>
    </row>
    <row r="488" spans="1:2" x14ac:dyDescent="0.2">
      <c r="A488" s="17" t="s">
        <v>20</v>
      </c>
      <c r="B488" s="17">
        <v>225</v>
      </c>
    </row>
    <row r="489" spans="1:2" x14ac:dyDescent="0.2">
      <c r="A489" s="17" t="s">
        <v>20</v>
      </c>
      <c r="B489" s="17">
        <v>65</v>
      </c>
    </row>
    <row r="490" spans="1:2" x14ac:dyDescent="0.2">
      <c r="A490" s="17" t="s">
        <v>20</v>
      </c>
      <c r="B490" s="17">
        <v>163</v>
      </c>
    </row>
    <row r="491" spans="1:2" x14ac:dyDescent="0.2">
      <c r="A491" s="17" t="s">
        <v>20</v>
      </c>
      <c r="B491" s="17">
        <v>85</v>
      </c>
    </row>
    <row r="492" spans="1:2" x14ac:dyDescent="0.2">
      <c r="A492" s="17" t="s">
        <v>20</v>
      </c>
      <c r="B492" s="17">
        <v>217</v>
      </c>
    </row>
    <row r="493" spans="1:2" x14ac:dyDescent="0.2">
      <c r="A493" s="17" t="s">
        <v>20</v>
      </c>
      <c r="B493" s="17">
        <v>150</v>
      </c>
    </row>
    <row r="494" spans="1:2" x14ac:dyDescent="0.2">
      <c r="A494" s="17" t="s">
        <v>20</v>
      </c>
      <c r="B494" s="17">
        <v>3272</v>
      </c>
    </row>
    <row r="495" spans="1:2" x14ac:dyDescent="0.2">
      <c r="A495" s="17" t="s">
        <v>20</v>
      </c>
      <c r="B495" s="17">
        <v>300</v>
      </c>
    </row>
    <row r="496" spans="1:2" x14ac:dyDescent="0.2">
      <c r="A496" s="17" t="s">
        <v>20</v>
      </c>
      <c r="B496" s="17">
        <v>126</v>
      </c>
    </row>
    <row r="497" spans="1:2" x14ac:dyDescent="0.2">
      <c r="A497" s="17" t="s">
        <v>20</v>
      </c>
      <c r="B497" s="17">
        <v>2320</v>
      </c>
    </row>
    <row r="498" spans="1:2" x14ac:dyDescent="0.2">
      <c r="A498" s="17" t="s">
        <v>20</v>
      </c>
      <c r="B498" s="17">
        <v>81</v>
      </c>
    </row>
    <row r="499" spans="1:2" x14ac:dyDescent="0.2">
      <c r="A499" s="17" t="s">
        <v>20</v>
      </c>
      <c r="B499" s="17">
        <v>1887</v>
      </c>
    </row>
    <row r="500" spans="1:2" x14ac:dyDescent="0.2">
      <c r="A500" s="17" t="s">
        <v>20</v>
      </c>
      <c r="B500" s="17">
        <v>4358</v>
      </c>
    </row>
    <row r="501" spans="1:2" x14ac:dyDescent="0.2">
      <c r="A501" s="17" t="s">
        <v>20</v>
      </c>
      <c r="B501" s="17">
        <v>53</v>
      </c>
    </row>
    <row r="502" spans="1:2" x14ac:dyDescent="0.2">
      <c r="A502" s="17" t="s">
        <v>20</v>
      </c>
      <c r="B502" s="17">
        <v>2414</v>
      </c>
    </row>
    <row r="503" spans="1:2" x14ac:dyDescent="0.2">
      <c r="A503" s="17" t="s">
        <v>20</v>
      </c>
      <c r="B503" s="17">
        <v>80</v>
      </c>
    </row>
    <row r="504" spans="1:2" x14ac:dyDescent="0.2">
      <c r="A504" s="17" t="s">
        <v>20</v>
      </c>
      <c r="B504" s="17">
        <v>193</v>
      </c>
    </row>
    <row r="505" spans="1:2" x14ac:dyDescent="0.2">
      <c r="A505" s="17" t="s">
        <v>20</v>
      </c>
      <c r="B505" s="17">
        <v>52</v>
      </c>
    </row>
    <row r="506" spans="1:2" x14ac:dyDescent="0.2">
      <c r="A506" s="17" t="s">
        <v>20</v>
      </c>
      <c r="B506" s="17">
        <v>290</v>
      </c>
    </row>
    <row r="507" spans="1:2" x14ac:dyDescent="0.2">
      <c r="A507" s="17" t="s">
        <v>20</v>
      </c>
      <c r="B507" s="17">
        <v>122</v>
      </c>
    </row>
    <row r="508" spans="1:2" x14ac:dyDescent="0.2">
      <c r="A508" s="17" t="s">
        <v>20</v>
      </c>
      <c r="B508" s="17">
        <v>1470</v>
      </c>
    </row>
    <row r="509" spans="1:2" x14ac:dyDescent="0.2">
      <c r="A509" s="17" t="s">
        <v>20</v>
      </c>
      <c r="B509" s="17">
        <v>165</v>
      </c>
    </row>
    <row r="510" spans="1:2" x14ac:dyDescent="0.2">
      <c r="A510" s="17" t="s">
        <v>20</v>
      </c>
      <c r="B510" s="17">
        <v>182</v>
      </c>
    </row>
    <row r="511" spans="1:2" x14ac:dyDescent="0.2">
      <c r="A511" s="17" t="s">
        <v>20</v>
      </c>
      <c r="B511" s="17">
        <v>199</v>
      </c>
    </row>
    <row r="512" spans="1:2" x14ac:dyDescent="0.2">
      <c r="A512" s="17" t="s">
        <v>20</v>
      </c>
      <c r="B512" s="17">
        <v>56</v>
      </c>
    </row>
    <row r="513" spans="1:2" x14ac:dyDescent="0.2">
      <c r="A513" s="17" t="s">
        <v>20</v>
      </c>
      <c r="B513" s="17">
        <v>1460</v>
      </c>
    </row>
    <row r="514" spans="1:2" x14ac:dyDescent="0.2">
      <c r="A514" s="17" t="s">
        <v>20</v>
      </c>
      <c r="B514" s="17">
        <v>123</v>
      </c>
    </row>
    <row r="515" spans="1:2" x14ac:dyDescent="0.2">
      <c r="A515" s="17" t="s">
        <v>20</v>
      </c>
      <c r="B515" s="17">
        <v>159</v>
      </c>
    </row>
    <row r="516" spans="1:2" x14ac:dyDescent="0.2">
      <c r="A516" s="17" t="s">
        <v>20</v>
      </c>
      <c r="B516" s="17">
        <v>110</v>
      </c>
    </row>
    <row r="517" spans="1:2" x14ac:dyDescent="0.2">
      <c r="A517" s="17" t="s">
        <v>20</v>
      </c>
      <c r="B517" s="17">
        <v>236</v>
      </c>
    </row>
    <row r="518" spans="1:2" x14ac:dyDescent="0.2">
      <c r="A518" s="17" t="s">
        <v>20</v>
      </c>
      <c r="B518" s="17">
        <v>191</v>
      </c>
    </row>
    <row r="519" spans="1:2" x14ac:dyDescent="0.2">
      <c r="A519" s="17" t="s">
        <v>20</v>
      </c>
      <c r="B519" s="17">
        <v>3934</v>
      </c>
    </row>
    <row r="520" spans="1:2" x14ac:dyDescent="0.2">
      <c r="A520" s="17" t="s">
        <v>20</v>
      </c>
      <c r="B520" s="17">
        <v>80</v>
      </c>
    </row>
    <row r="521" spans="1:2" x14ac:dyDescent="0.2">
      <c r="A521" s="17" t="s">
        <v>20</v>
      </c>
      <c r="B521" s="17">
        <v>462</v>
      </c>
    </row>
    <row r="522" spans="1:2" x14ac:dyDescent="0.2">
      <c r="A522" s="17" t="s">
        <v>20</v>
      </c>
      <c r="B522" s="17">
        <v>179</v>
      </c>
    </row>
    <row r="523" spans="1:2" x14ac:dyDescent="0.2">
      <c r="A523" s="17" t="s">
        <v>20</v>
      </c>
      <c r="B523" s="17">
        <v>1866</v>
      </c>
    </row>
    <row r="524" spans="1:2" x14ac:dyDescent="0.2">
      <c r="A524" s="17" t="s">
        <v>20</v>
      </c>
      <c r="B524" s="17">
        <v>156</v>
      </c>
    </row>
    <row r="525" spans="1:2" x14ac:dyDescent="0.2">
      <c r="A525" s="17" t="s">
        <v>20</v>
      </c>
      <c r="B525" s="17">
        <v>255</v>
      </c>
    </row>
    <row r="526" spans="1:2" x14ac:dyDescent="0.2">
      <c r="A526" s="17" t="s">
        <v>20</v>
      </c>
      <c r="B526" s="17">
        <v>2261</v>
      </c>
    </row>
    <row r="527" spans="1:2" x14ac:dyDescent="0.2">
      <c r="A527" s="17" t="s">
        <v>20</v>
      </c>
      <c r="B527" s="17">
        <v>40</v>
      </c>
    </row>
    <row r="528" spans="1:2" x14ac:dyDescent="0.2">
      <c r="A528" s="17" t="s">
        <v>20</v>
      </c>
      <c r="B528" s="17">
        <v>2289</v>
      </c>
    </row>
    <row r="529" spans="1:2" x14ac:dyDescent="0.2">
      <c r="A529" s="17" t="s">
        <v>20</v>
      </c>
      <c r="B529" s="17">
        <v>65</v>
      </c>
    </row>
    <row r="530" spans="1:2" x14ac:dyDescent="0.2">
      <c r="A530" s="17" t="s">
        <v>20</v>
      </c>
      <c r="B530" s="17">
        <v>3777</v>
      </c>
    </row>
    <row r="531" spans="1:2" x14ac:dyDescent="0.2">
      <c r="A531" s="17" t="s">
        <v>20</v>
      </c>
      <c r="B531" s="17">
        <v>184</v>
      </c>
    </row>
    <row r="532" spans="1:2" x14ac:dyDescent="0.2">
      <c r="A532" s="17" t="s">
        <v>20</v>
      </c>
      <c r="B532" s="17">
        <v>85</v>
      </c>
    </row>
    <row r="533" spans="1:2" x14ac:dyDescent="0.2">
      <c r="A533" s="17" t="s">
        <v>20</v>
      </c>
      <c r="B533" s="17">
        <v>144</v>
      </c>
    </row>
    <row r="534" spans="1:2" x14ac:dyDescent="0.2">
      <c r="A534" s="17" t="s">
        <v>20</v>
      </c>
      <c r="B534" s="17">
        <v>1902</v>
      </c>
    </row>
    <row r="535" spans="1:2" x14ac:dyDescent="0.2">
      <c r="A535" s="17" t="s">
        <v>20</v>
      </c>
      <c r="B535" s="17">
        <v>105</v>
      </c>
    </row>
    <row r="536" spans="1:2" x14ac:dyDescent="0.2">
      <c r="A536" s="17" t="s">
        <v>20</v>
      </c>
      <c r="B536" s="17">
        <v>132</v>
      </c>
    </row>
    <row r="537" spans="1:2" x14ac:dyDescent="0.2">
      <c r="A537" s="17" t="s">
        <v>20</v>
      </c>
      <c r="B537" s="17">
        <v>96</v>
      </c>
    </row>
    <row r="538" spans="1:2" x14ac:dyDescent="0.2">
      <c r="A538" s="17" t="s">
        <v>20</v>
      </c>
      <c r="B538" s="17">
        <v>114</v>
      </c>
    </row>
    <row r="539" spans="1:2" x14ac:dyDescent="0.2">
      <c r="A539" s="17" t="s">
        <v>20</v>
      </c>
      <c r="B539" s="17">
        <v>203</v>
      </c>
    </row>
    <row r="540" spans="1:2" x14ac:dyDescent="0.2">
      <c r="A540" s="17" t="s">
        <v>20</v>
      </c>
      <c r="B540" s="17">
        <v>1559</v>
      </c>
    </row>
    <row r="541" spans="1:2" x14ac:dyDescent="0.2">
      <c r="A541" s="17" t="s">
        <v>20</v>
      </c>
      <c r="B541" s="17">
        <v>1548</v>
      </c>
    </row>
    <row r="542" spans="1:2" x14ac:dyDescent="0.2">
      <c r="A542" s="17" t="s">
        <v>20</v>
      </c>
      <c r="B542" s="17">
        <v>80</v>
      </c>
    </row>
    <row r="543" spans="1:2" x14ac:dyDescent="0.2">
      <c r="A543" s="17" t="s">
        <v>20</v>
      </c>
      <c r="B543" s="17">
        <v>131</v>
      </c>
    </row>
    <row r="544" spans="1:2" x14ac:dyDescent="0.2">
      <c r="A544" s="17" t="s">
        <v>20</v>
      </c>
      <c r="B544" s="17">
        <v>112</v>
      </c>
    </row>
    <row r="545" spans="1:2" x14ac:dyDescent="0.2">
      <c r="A545" s="17" t="s">
        <v>20</v>
      </c>
      <c r="B545" s="17">
        <v>155</v>
      </c>
    </row>
    <row r="546" spans="1:2" x14ac:dyDescent="0.2">
      <c r="A546" s="17" t="s">
        <v>20</v>
      </c>
      <c r="B546" s="17">
        <v>266</v>
      </c>
    </row>
    <row r="547" spans="1:2" x14ac:dyDescent="0.2">
      <c r="A547" s="17" t="s">
        <v>20</v>
      </c>
      <c r="B547" s="17">
        <v>155</v>
      </c>
    </row>
    <row r="548" spans="1:2" x14ac:dyDescent="0.2">
      <c r="A548" s="17" t="s">
        <v>20</v>
      </c>
      <c r="B548" s="17">
        <v>207</v>
      </c>
    </row>
    <row r="549" spans="1:2" x14ac:dyDescent="0.2">
      <c r="A549" s="17" t="s">
        <v>20</v>
      </c>
      <c r="B549" s="17">
        <v>245</v>
      </c>
    </row>
    <row r="550" spans="1:2" x14ac:dyDescent="0.2">
      <c r="A550" s="17" t="s">
        <v>20</v>
      </c>
      <c r="B550" s="17">
        <v>1573</v>
      </c>
    </row>
    <row r="551" spans="1:2" x14ac:dyDescent="0.2">
      <c r="A551" s="17" t="s">
        <v>20</v>
      </c>
      <c r="B551" s="17">
        <v>114</v>
      </c>
    </row>
    <row r="552" spans="1:2" x14ac:dyDescent="0.2">
      <c r="A552" s="17" t="s">
        <v>20</v>
      </c>
      <c r="B552" s="17">
        <v>93</v>
      </c>
    </row>
    <row r="553" spans="1:2" x14ac:dyDescent="0.2">
      <c r="A553" s="17" t="s">
        <v>20</v>
      </c>
      <c r="B553" s="17">
        <v>1681</v>
      </c>
    </row>
    <row r="554" spans="1:2" x14ac:dyDescent="0.2">
      <c r="A554" s="17" t="s">
        <v>20</v>
      </c>
      <c r="B554" s="17">
        <v>32</v>
      </c>
    </row>
    <row r="555" spans="1:2" x14ac:dyDescent="0.2">
      <c r="A555" s="17" t="s">
        <v>20</v>
      </c>
      <c r="B555" s="17">
        <v>135</v>
      </c>
    </row>
    <row r="556" spans="1:2" x14ac:dyDescent="0.2">
      <c r="A556" s="17" t="s">
        <v>20</v>
      </c>
      <c r="B556" s="17">
        <v>140</v>
      </c>
    </row>
    <row r="557" spans="1:2" x14ac:dyDescent="0.2">
      <c r="A557" s="17" t="s">
        <v>20</v>
      </c>
      <c r="B557" s="17">
        <v>92</v>
      </c>
    </row>
    <row r="558" spans="1:2" x14ac:dyDescent="0.2">
      <c r="A558" s="17" t="s">
        <v>20</v>
      </c>
      <c r="B558" s="17">
        <v>1015</v>
      </c>
    </row>
    <row r="559" spans="1:2" x14ac:dyDescent="0.2">
      <c r="A559" s="17" t="s">
        <v>20</v>
      </c>
      <c r="B559" s="17">
        <v>323</v>
      </c>
    </row>
    <row r="560" spans="1:2" x14ac:dyDescent="0.2">
      <c r="A560" s="17" t="s">
        <v>20</v>
      </c>
      <c r="B560" s="17">
        <v>2326</v>
      </c>
    </row>
    <row r="561" spans="1:2" x14ac:dyDescent="0.2">
      <c r="A561" s="17" t="s">
        <v>20</v>
      </c>
      <c r="B561" s="17">
        <v>381</v>
      </c>
    </row>
    <row r="562" spans="1:2" x14ac:dyDescent="0.2">
      <c r="A562" s="17" t="s">
        <v>20</v>
      </c>
      <c r="B562" s="17">
        <v>480</v>
      </c>
    </row>
    <row r="563" spans="1:2" x14ac:dyDescent="0.2">
      <c r="A563" s="17" t="s">
        <v>20</v>
      </c>
      <c r="B563" s="17">
        <v>226</v>
      </c>
    </row>
    <row r="564" spans="1:2" x14ac:dyDescent="0.2">
      <c r="A564" s="17" t="s">
        <v>20</v>
      </c>
      <c r="B564" s="17">
        <v>241</v>
      </c>
    </row>
    <row r="565" spans="1:2" x14ac:dyDescent="0.2">
      <c r="A565" s="17" t="s">
        <v>20</v>
      </c>
      <c r="B565" s="17">
        <v>132</v>
      </c>
    </row>
    <row r="566" spans="1:2" x14ac:dyDescent="0.2">
      <c r="A566" s="17" t="s">
        <v>20</v>
      </c>
      <c r="B566" s="17">
        <v>2043</v>
      </c>
    </row>
  </sheetData>
  <conditionalFormatting sqref="A2:A1048141">
    <cfRule type="cellIs" dxfId="16" priority="28" stopIfTrue="1" operator="equal">
      <formula>"failed"</formula>
    </cfRule>
  </conditionalFormatting>
  <conditionalFormatting sqref="D2:D365">
    <cfRule type="cellIs" dxfId="8" priority="12" stopIfTrue="1" operator="equal">
      <formula>"failed"</formula>
    </cfRule>
  </conditionalFormatting>
  <conditionalFormatting sqref="J2">
    <cfRule type="cellIs" dxfId="4" priority="8" stopIfTrue="1" operator="equal">
      <formula>"failed"</formula>
    </cfRule>
  </conditionalFormatting>
  <conditionalFormatting sqref="I2">
    <cfRule type="cellIs" dxfId="0" priority="4" stopIfTrue="1" operator="equal">
      <formula>"failed"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A83541A3-D68D-5F4A-B91A-505425DE1FC0}">
            <xm:f>NOT(ISERROR(SEARCH("live",A2)))</xm:f>
            <xm:f>"live"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" operator="containsText" id="{FFA9847E-0746-3A4C-9A5A-1B7050BE853E}">
            <xm:f>NOT(ISERROR(SEARCH("successful",A2)))</xm:f>
            <xm:f>"successful"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7" operator="containsText" id="{A2618197-065B-1D43-85F4-625176313907}">
            <xm:f>NOT(ISERROR(SEARCH("canceled",A2)))</xm:f>
            <xm:f>"canceled"</xm:f>
            <x14:dxf>
              <fill>
                <patternFill>
                  <bgColor rgb="FFFFFF00"/>
                </patternFill>
              </fill>
            </x14:dxf>
          </x14:cfRule>
          <xm:sqref>A2:A1048141</xm:sqref>
        </x14:conditionalFormatting>
        <x14:conditionalFormatting xmlns:xm="http://schemas.microsoft.com/office/excel/2006/main">
          <x14:cfRule type="containsText" priority="9" operator="containsText" id="{DC7BB9EE-4650-A942-9ABF-76985FD8F134}">
            <xm:f>NOT(ISERROR(SEARCH("live",D2)))</xm:f>
            <xm:f>"live"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" operator="containsText" id="{F3D94423-AFAE-324E-ABE0-2C57C1C5AFA6}">
            <xm:f>NOT(ISERROR(SEARCH("successful",D2)))</xm:f>
            <xm:f>"successful"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" operator="containsText" id="{8A78DB6C-0D27-1E4F-87AE-B2DD5F89EBF3}">
            <xm:f>NOT(ISERROR(SEARCH("canceled",D2)))</xm:f>
            <xm:f>"canceled"</xm:f>
            <x14:dxf>
              <fill>
                <patternFill>
                  <bgColor rgb="FFFFFF00"/>
                </patternFill>
              </fill>
            </x14:dxf>
          </x14:cfRule>
          <xm:sqref>D2:D365</xm:sqref>
        </x14:conditionalFormatting>
        <x14:conditionalFormatting xmlns:xm="http://schemas.microsoft.com/office/excel/2006/main">
          <x14:cfRule type="containsText" priority="5" operator="containsText" id="{D7F548DD-2D63-3E44-834E-6ED9DF5408E5}">
            <xm:f>NOT(ISERROR(SEARCH("live",J2)))</xm:f>
            <xm:f>"live"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" operator="containsText" id="{60C6C14A-4FEA-9849-8E20-7A163DE2E5B4}">
            <xm:f>NOT(ISERROR(SEARCH("successful",J2)))</xm:f>
            <xm:f>"successful"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9AC45C5F-ABE8-EB48-BF04-C43B2E09875F}">
            <xm:f>NOT(ISERROR(SEARCH("canceled",J2)))</xm:f>
            <xm:f>"canceled"</xm:f>
            <x14:dxf>
              <fill>
                <patternFill>
                  <bgColor rgb="FFFFFF0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ontainsText" priority="1" operator="containsText" id="{8CB1B29C-1522-2E43-A214-234B04FD6869}">
            <xm:f>NOT(ISERROR(SEARCH("live",I2)))</xm:f>
            <xm:f>"live"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" operator="containsText" id="{0ED498BF-48CF-554A-B2D4-DCAD3090AC6D}">
            <xm:f>NOT(ISERROR(SEARCH("successful",I2)))</xm:f>
            <xm:f>"successful"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BA47FC31-A7AD-924E-A3A7-F39EAFFDD25A}">
            <xm:f>NOT(ISERROR(SEARCH("canceled",I2)))</xm:f>
            <xm:f>"canceled"</xm:f>
            <x14:dxf>
              <fill>
                <patternFill>
                  <bgColor rgb="FFFFFF00"/>
                </patternFill>
              </fill>
            </x14:dxf>
          </x14:cfRule>
          <xm:sqref>I2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D1" workbookViewId="0">
      <selection activeCell="D1" sqref="D1"/>
    </sheetView>
  </sheetViews>
  <sheetFormatPr baseColWidth="10" defaultColWidth="31.1640625" defaultRowHeight="16" x14ac:dyDescent="0.2"/>
  <cols>
    <col min="1" max="1" width="4.1640625" bestFit="1" customWidth="1"/>
    <col min="3" max="3" width="31.1640625" style="3"/>
    <col min="8" max="8" width="13" bestFit="1" customWidth="1"/>
    <col min="9" max="9" width="16" bestFit="1" customWidth="1"/>
    <col min="10" max="10" width="7.33203125" bestFit="1" customWidth="1"/>
    <col min="11" max="11" width="8.1640625" bestFit="1" customWidth="1"/>
    <col min="12" max="12" width="11.1640625" bestFit="1" customWidth="1"/>
    <col min="13" max="13" width="21.83203125" style="6" bestFit="1" customWidth="1"/>
    <col min="14" max="14" width="5.6640625" style="7" bestFit="1" customWidth="1"/>
    <col min="15" max="15" width="11.1640625" bestFit="1" customWidth="1"/>
    <col min="16" max="16" width="20.33203125" bestFit="1" customWidth="1"/>
    <col min="17" max="17" width="9.33203125" bestFit="1" customWidth="1"/>
    <col min="18" max="18" width="8.33203125" bestFit="1" customWidth="1"/>
    <col min="19" max="19" width="28" bestFit="1" customWidth="1"/>
    <col min="20" max="20" width="14.33203125" bestFit="1" customWidth="1"/>
    <col min="21" max="21" width="16.6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6" t="s">
        <v>4</v>
      </c>
      <c r="H1" s="16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9" t="s">
        <v>2085</v>
      </c>
      <c r="O1" s="1" t="s">
        <v>9</v>
      </c>
      <c r="P1" s="1" t="s">
        <v>2072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 t="shared" ref="I2:I66" si="0">IFERROR(ROUND(E2/H2,2),0)</f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 s="7">
        <f>YEAR(M2)</f>
        <v>2015</v>
      </c>
      <c r="O2">
        <v>1450159200</v>
      </c>
      <c r="P2" s="6">
        <f>(((O2/60)/60)/24)+DATE(1970,1,1)</f>
        <v>42353.25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1">ROUND(E3/D3*100,0)</f>
        <v>1040</v>
      </c>
      <c r="G3" t="s">
        <v>20</v>
      </c>
      <c r="H3">
        <v>158</v>
      </c>
      <c r="I3">
        <f t="shared" si="0"/>
        <v>92.15</v>
      </c>
      <c r="J3" t="s">
        <v>21</v>
      </c>
      <c r="K3" t="s">
        <v>22</v>
      </c>
      <c r="L3">
        <v>1408424400</v>
      </c>
      <c r="M3" s="6">
        <f t="shared" ref="M3:M66" si="2">(((L3/60)/60)/24)+DATE(1970,1,1)</f>
        <v>41870.208333333336</v>
      </c>
      <c r="N3" s="7">
        <f t="shared" ref="N3:N66" si="3">YEAR(M3)</f>
        <v>2014</v>
      </c>
      <c r="O3">
        <v>1408597200</v>
      </c>
      <c r="P3" s="6">
        <f t="shared" ref="P3:P66" si="4">(((O3/60)/60)/24)+DATE(1970,1,1)</f>
        <v>41872.208333333336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1"/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 s="6">
        <f t="shared" si="2"/>
        <v>41595.25</v>
      </c>
      <c r="N4" s="7">
        <f t="shared" si="3"/>
        <v>2013</v>
      </c>
      <c r="O4">
        <v>1384840800</v>
      </c>
      <c r="P4" s="6">
        <f t="shared" si="4"/>
        <v>41597.25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 s="7">
        <f t="shared" si="3"/>
        <v>2019</v>
      </c>
      <c r="O5">
        <v>1568955600</v>
      </c>
      <c r="P5" s="6">
        <f t="shared" si="4"/>
        <v>43728.208333333328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 s="6">
        <f t="shared" si="2"/>
        <v>43485.25</v>
      </c>
      <c r="N6" s="7">
        <f t="shared" si="3"/>
        <v>2019</v>
      </c>
      <c r="O6">
        <v>1548309600</v>
      </c>
      <c r="P6" s="6">
        <f t="shared" si="4"/>
        <v>43489.25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 s="7">
        <f t="shared" si="3"/>
        <v>2012</v>
      </c>
      <c r="O7">
        <v>1347080400</v>
      </c>
      <c r="P7" s="6">
        <f t="shared" si="4"/>
        <v>41160.208333333336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 s="7">
        <f t="shared" si="3"/>
        <v>2017</v>
      </c>
      <c r="O8">
        <v>1505365200</v>
      </c>
      <c r="P8" s="6">
        <f t="shared" si="4"/>
        <v>42992.208333333328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 s="7">
        <f t="shared" si="3"/>
        <v>2015</v>
      </c>
      <c r="O9">
        <v>1439614800</v>
      </c>
      <c r="P9" s="6">
        <f t="shared" si="4"/>
        <v>42231.208333333328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 s="7">
        <f t="shared" si="3"/>
        <v>2010</v>
      </c>
      <c r="O10">
        <v>1281502800</v>
      </c>
      <c r="P10" s="6">
        <f t="shared" si="4"/>
        <v>40401.208333333336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 s="7">
        <f t="shared" si="3"/>
        <v>2013</v>
      </c>
      <c r="O11">
        <v>1383804000</v>
      </c>
      <c r="P11" s="6">
        <f t="shared" si="4"/>
        <v>41585.25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 s="7">
        <f t="shared" si="3"/>
        <v>2010</v>
      </c>
      <c r="O12">
        <v>1285909200</v>
      </c>
      <c r="P12" s="6">
        <f t="shared" si="4"/>
        <v>40452.208333333336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 s="7">
        <f t="shared" si="3"/>
        <v>2010</v>
      </c>
      <c r="O13">
        <v>1285563600</v>
      </c>
      <c r="P13" s="6">
        <f t="shared" si="4"/>
        <v>40448.208333333336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 s="7">
        <f t="shared" si="3"/>
        <v>2019</v>
      </c>
      <c r="O14">
        <v>1572411600</v>
      </c>
      <c r="P14" s="6">
        <f t="shared" si="4"/>
        <v>43768.208333333328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 s="7">
        <f t="shared" si="3"/>
        <v>2016</v>
      </c>
      <c r="O15">
        <v>1466658000</v>
      </c>
      <c r="P15" s="6">
        <f t="shared" si="4"/>
        <v>42544.208333333328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 s="7">
        <f t="shared" si="3"/>
        <v>2012</v>
      </c>
      <c r="O16">
        <v>1333342800</v>
      </c>
      <c r="P16" s="6">
        <f t="shared" si="4"/>
        <v>41001.208333333336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 s="7">
        <f t="shared" si="3"/>
        <v>2019</v>
      </c>
      <c r="O17">
        <v>1576303200</v>
      </c>
      <c r="P17" s="6">
        <f t="shared" si="4"/>
        <v>43813.25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 s="7">
        <f t="shared" si="3"/>
        <v>2014</v>
      </c>
      <c r="O18">
        <v>1392271200</v>
      </c>
      <c r="P18" s="6">
        <f t="shared" si="4"/>
        <v>41683.25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 s="7">
        <f t="shared" si="3"/>
        <v>2011</v>
      </c>
      <c r="O19">
        <v>1294898400</v>
      </c>
      <c r="P19" s="6">
        <f t="shared" si="4"/>
        <v>40556.25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 s="7">
        <f t="shared" si="3"/>
        <v>2018</v>
      </c>
      <c r="O20">
        <v>1537074000</v>
      </c>
      <c r="P20" s="6">
        <f t="shared" si="4"/>
        <v>43359.208333333328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 s="7">
        <f t="shared" si="3"/>
        <v>2019</v>
      </c>
      <c r="O21">
        <v>1553490000</v>
      </c>
      <c r="P21" s="6">
        <f t="shared" si="4"/>
        <v>43549.208333333328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 s="7">
        <f t="shared" si="3"/>
        <v>2014</v>
      </c>
      <c r="O22">
        <v>1406523600</v>
      </c>
      <c r="P22" s="6">
        <f t="shared" si="4"/>
        <v>41848.208333333336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 s="7">
        <f t="shared" si="3"/>
        <v>2011</v>
      </c>
      <c r="O23">
        <v>1316322000</v>
      </c>
      <c r="P23" s="6">
        <f t="shared" si="4"/>
        <v>40804.208333333336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 s="7">
        <f t="shared" si="3"/>
        <v>2018</v>
      </c>
      <c r="O24">
        <v>1524027600</v>
      </c>
      <c r="P24" s="6">
        <f t="shared" si="4"/>
        <v>43208.208333333328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 s="7">
        <f t="shared" si="3"/>
        <v>2019</v>
      </c>
      <c r="O25">
        <v>1554699600</v>
      </c>
      <c r="P25" s="6">
        <f t="shared" si="4"/>
        <v>43563.208333333328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 s="7">
        <f t="shared" si="3"/>
        <v>2014</v>
      </c>
      <c r="O26">
        <v>1403499600</v>
      </c>
      <c r="P26" s="6">
        <f t="shared" si="4"/>
        <v>41813.208333333336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 s="7">
        <f t="shared" si="3"/>
        <v>2011</v>
      </c>
      <c r="O27">
        <v>1307422800</v>
      </c>
      <c r="P27" s="6">
        <f t="shared" si="4"/>
        <v>40701.208333333336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 s="7">
        <f t="shared" si="3"/>
        <v>2018</v>
      </c>
      <c r="O28">
        <v>1535346000</v>
      </c>
      <c r="P28" s="6">
        <f t="shared" si="4"/>
        <v>43339.208333333328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 s="7">
        <f t="shared" si="3"/>
        <v>2015</v>
      </c>
      <c r="O29">
        <v>1444539600</v>
      </c>
      <c r="P29" s="6">
        <f t="shared" si="4"/>
        <v>42288.208333333328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 s="7">
        <f t="shared" si="3"/>
        <v>2010</v>
      </c>
      <c r="O30">
        <v>1267682400</v>
      </c>
      <c r="P30" s="6">
        <f t="shared" si="4"/>
        <v>40241.25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 s="7">
        <f t="shared" si="3"/>
        <v>2018</v>
      </c>
      <c r="O31">
        <v>1535518800</v>
      </c>
      <c r="P31" s="6">
        <f t="shared" si="4"/>
        <v>43341.208333333328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 s="7">
        <f t="shared" si="3"/>
        <v>2019</v>
      </c>
      <c r="O32">
        <v>1559106000</v>
      </c>
      <c r="P32" s="6">
        <f t="shared" si="4"/>
        <v>43614.208333333328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 s="7">
        <f t="shared" si="3"/>
        <v>2016</v>
      </c>
      <c r="O33">
        <v>1454392800</v>
      </c>
      <c r="P33" s="6">
        <f t="shared" si="4"/>
        <v>42402.25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 s="7">
        <f t="shared" si="3"/>
        <v>2018</v>
      </c>
      <c r="O34">
        <v>1517896800</v>
      </c>
      <c r="P34" s="6">
        <f t="shared" si="4"/>
        <v>43137.25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 s="7">
        <f t="shared" si="3"/>
        <v>2014</v>
      </c>
      <c r="O35">
        <v>1415685600</v>
      </c>
      <c r="P35" s="6">
        <f t="shared" si="4"/>
        <v>41954.25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 s="7">
        <f t="shared" si="3"/>
        <v>2017</v>
      </c>
      <c r="O36">
        <v>1490677200</v>
      </c>
      <c r="P36" s="6">
        <f t="shared" si="4"/>
        <v>42822.208333333328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 s="7">
        <f t="shared" si="3"/>
        <v>2019</v>
      </c>
      <c r="O37">
        <v>1551506400</v>
      </c>
      <c r="P37" s="6">
        <f t="shared" si="4"/>
        <v>43526.25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 s="7">
        <f t="shared" si="3"/>
        <v>2011</v>
      </c>
      <c r="O38">
        <v>1300856400</v>
      </c>
      <c r="P38" s="6">
        <f t="shared" si="4"/>
        <v>40625.208333333336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 s="7">
        <f t="shared" si="3"/>
        <v>2019</v>
      </c>
      <c r="O39">
        <v>1573192800</v>
      </c>
      <c r="P39" s="6">
        <f t="shared" si="4"/>
        <v>43777.25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 s="7">
        <f t="shared" si="3"/>
        <v>2010</v>
      </c>
      <c r="O40">
        <v>1287810000</v>
      </c>
      <c r="P40" s="6">
        <f t="shared" si="4"/>
        <v>40474.208333333336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 s="7">
        <f t="shared" si="3"/>
        <v>2013</v>
      </c>
      <c r="O41">
        <v>1362978000</v>
      </c>
      <c r="P41" s="6">
        <f t="shared" si="4"/>
        <v>41344.208333333336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 s="7">
        <f t="shared" si="3"/>
        <v>2010</v>
      </c>
      <c r="O42">
        <v>1277355600</v>
      </c>
      <c r="P42" s="6">
        <f t="shared" si="4"/>
        <v>40353.208333333336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 s="7">
        <f t="shared" si="3"/>
        <v>2012</v>
      </c>
      <c r="O43">
        <v>1348981200</v>
      </c>
      <c r="P43" s="6">
        <f t="shared" si="4"/>
        <v>41182.208333333336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 s="7">
        <f t="shared" si="3"/>
        <v>2011</v>
      </c>
      <c r="O44">
        <v>1310533200</v>
      </c>
      <c r="P44" s="6">
        <f t="shared" si="4"/>
        <v>40737.208333333336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 s="7">
        <f t="shared" si="3"/>
        <v>2014</v>
      </c>
      <c r="O45">
        <v>1407560400</v>
      </c>
      <c r="P45" s="6">
        <f t="shared" si="4"/>
        <v>41860.208333333336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 s="7">
        <f t="shared" si="3"/>
        <v>2019</v>
      </c>
      <c r="O46">
        <v>1552885200</v>
      </c>
      <c r="P46" s="6">
        <f t="shared" si="4"/>
        <v>43542.208333333328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 s="7">
        <f t="shared" si="3"/>
        <v>2016</v>
      </c>
      <c r="O47">
        <v>1479362400</v>
      </c>
      <c r="P47" s="6">
        <f t="shared" si="4"/>
        <v>42691.25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 s="7">
        <f t="shared" si="3"/>
        <v>2010</v>
      </c>
      <c r="O48">
        <v>1280552400</v>
      </c>
      <c r="P48" s="6">
        <f t="shared" si="4"/>
        <v>40390.208333333336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 s="7">
        <f t="shared" si="3"/>
        <v>2014</v>
      </c>
      <c r="O49">
        <v>1398661200</v>
      </c>
      <c r="P49" s="6">
        <f t="shared" si="4"/>
        <v>41757.208333333336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 s="7">
        <f t="shared" si="3"/>
        <v>2015</v>
      </c>
      <c r="O50">
        <v>1436245200</v>
      </c>
      <c r="P50" s="6">
        <f t="shared" si="4"/>
        <v>42192.208333333328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 s="7">
        <f t="shared" si="3"/>
        <v>2019</v>
      </c>
      <c r="O51">
        <v>1575439200</v>
      </c>
      <c r="P51" s="6">
        <f t="shared" si="4"/>
        <v>43803.25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 s="7">
        <f t="shared" si="3"/>
        <v>2013</v>
      </c>
      <c r="O52">
        <v>1377752400</v>
      </c>
      <c r="P52" s="6">
        <f t="shared" si="4"/>
        <v>41515.208333333336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 s="7">
        <f t="shared" si="3"/>
        <v>2012</v>
      </c>
      <c r="O53">
        <v>1334206800</v>
      </c>
      <c r="P53" s="6">
        <f t="shared" si="4"/>
        <v>41011.208333333336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 s="7">
        <f t="shared" si="3"/>
        <v>2010</v>
      </c>
      <c r="O54">
        <v>1284872400</v>
      </c>
      <c r="P54" s="6">
        <f t="shared" si="4"/>
        <v>40440.208333333336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 s="7">
        <f t="shared" si="3"/>
        <v>2014</v>
      </c>
      <c r="O55">
        <v>1403931600</v>
      </c>
      <c r="P55" s="6">
        <f t="shared" si="4"/>
        <v>41818.208333333336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 s="7">
        <f t="shared" si="3"/>
        <v>2018</v>
      </c>
      <c r="O56">
        <v>1521262800</v>
      </c>
      <c r="P56" s="6">
        <f t="shared" si="4"/>
        <v>43176.208333333328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 s="7">
        <f t="shared" si="3"/>
        <v>2018</v>
      </c>
      <c r="O57">
        <v>1533358800</v>
      </c>
      <c r="P57" s="6">
        <f t="shared" si="4"/>
        <v>43316.208333333328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 s="7">
        <f t="shared" si="3"/>
        <v>2015</v>
      </c>
      <c r="O58">
        <v>1421474400</v>
      </c>
      <c r="P58" s="6">
        <f t="shared" si="4"/>
        <v>42021.25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 s="7">
        <f t="shared" si="3"/>
        <v>2017</v>
      </c>
      <c r="O59">
        <v>1505278800</v>
      </c>
      <c r="P59" s="6">
        <f t="shared" si="4"/>
        <v>42991.208333333328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 s="7">
        <f t="shared" si="3"/>
        <v>2015</v>
      </c>
      <c r="O60">
        <v>1443934800</v>
      </c>
      <c r="P60" s="6">
        <f t="shared" si="4"/>
        <v>42281.208333333328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 s="7">
        <f t="shared" si="3"/>
        <v>2017</v>
      </c>
      <c r="O61">
        <v>1498539600</v>
      </c>
      <c r="P61" s="6">
        <f t="shared" si="4"/>
        <v>42913.208333333328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 s="7">
        <f t="shared" si="3"/>
        <v>2012</v>
      </c>
      <c r="O62">
        <v>1342760400</v>
      </c>
      <c r="P62" s="6">
        <f t="shared" si="4"/>
        <v>41110.208333333336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 s="7">
        <f t="shared" si="3"/>
        <v>2011</v>
      </c>
      <c r="O63">
        <v>1301720400</v>
      </c>
      <c r="P63" s="6">
        <f t="shared" si="4"/>
        <v>40635.208333333336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 s="7">
        <f t="shared" si="3"/>
        <v>2015</v>
      </c>
      <c r="O64">
        <v>1433566800</v>
      </c>
      <c r="P64" s="6">
        <f t="shared" si="4"/>
        <v>42161.208333333328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 s="7">
        <f t="shared" si="3"/>
        <v>2017</v>
      </c>
      <c r="O65">
        <v>1493874000</v>
      </c>
      <c r="P65" s="6">
        <f t="shared" si="4"/>
        <v>42859.208333333328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 s="7">
        <f t="shared" si="3"/>
        <v>2018</v>
      </c>
      <c r="O66">
        <v>1531803600</v>
      </c>
      <c r="P66" s="6">
        <f t="shared" si="4"/>
        <v>43298.208333333328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ROUND(E67/D67*100,0)</f>
        <v>236</v>
      </c>
      <c r="G67" t="s">
        <v>20</v>
      </c>
      <c r="H67">
        <v>236</v>
      </c>
      <c r="I67">
        <f t="shared" ref="I67:I130" si="6">IFERROR(ROUND(E67/H67,2),0)</f>
        <v>61.04</v>
      </c>
      <c r="J67" t="s">
        <v>21</v>
      </c>
      <c r="K67" t="s">
        <v>22</v>
      </c>
      <c r="L67">
        <v>1296108000</v>
      </c>
      <c r="M67" s="6">
        <f t="shared" ref="M67:M130" si="7">(((L67/60)/60)/24)+DATE(1970,1,1)</f>
        <v>40570.25</v>
      </c>
      <c r="N67" s="7">
        <f t="shared" ref="N67:N130" si="8">YEAR(M67)</f>
        <v>2011</v>
      </c>
      <c r="O67">
        <v>1296712800</v>
      </c>
      <c r="P67" s="6">
        <f t="shared" ref="P67:P130" si="9">(((O67/60)/60)/24)+DATE(1970,1,1)</f>
        <v>40577.25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si="6"/>
        <v>108.92</v>
      </c>
      <c r="J68" t="s">
        <v>21</v>
      </c>
      <c r="K68" t="s">
        <v>22</v>
      </c>
      <c r="L68">
        <v>1428469200</v>
      </c>
      <c r="M68" s="6">
        <f t="shared" si="7"/>
        <v>42102.208333333328</v>
      </c>
      <c r="N68" s="7">
        <f t="shared" si="8"/>
        <v>2015</v>
      </c>
      <c r="O68">
        <v>1428901200</v>
      </c>
      <c r="P68" s="6">
        <f t="shared" si="9"/>
        <v>42107.208333333328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 t="shared" si="6"/>
        <v>29</v>
      </c>
      <c r="J69" t="s">
        <v>40</v>
      </c>
      <c r="K69" t="s">
        <v>41</v>
      </c>
      <c r="L69">
        <v>1264399200</v>
      </c>
      <c r="M69" s="6">
        <f t="shared" si="7"/>
        <v>40203.25</v>
      </c>
      <c r="N69" s="7">
        <f t="shared" si="8"/>
        <v>2010</v>
      </c>
      <c r="O69">
        <v>1264831200</v>
      </c>
      <c r="P69" s="6">
        <f t="shared" si="9"/>
        <v>40208.25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>
        <f t="shared" si="6"/>
        <v>58.98</v>
      </c>
      <c r="J70" t="s">
        <v>107</v>
      </c>
      <c r="K70" t="s">
        <v>108</v>
      </c>
      <c r="L70">
        <v>1501131600</v>
      </c>
      <c r="M70" s="6">
        <f t="shared" si="7"/>
        <v>42943.208333333328</v>
      </c>
      <c r="N70" s="7">
        <f t="shared" si="8"/>
        <v>2017</v>
      </c>
      <c r="O70">
        <v>1505192400</v>
      </c>
      <c r="P70" s="6">
        <f t="shared" si="9"/>
        <v>42990.208333333328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6"/>
        <v>111.82</v>
      </c>
      <c r="J71" t="s">
        <v>21</v>
      </c>
      <c r="K71" t="s">
        <v>22</v>
      </c>
      <c r="L71">
        <v>1292738400</v>
      </c>
      <c r="M71" s="6">
        <f t="shared" si="7"/>
        <v>40531.25</v>
      </c>
      <c r="N71" s="7">
        <f t="shared" si="8"/>
        <v>2010</v>
      </c>
      <c r="O71">
        <v>1295676000</v>
      </c>
      <c r="P71" s="6">
        <f t="shared" si="9"/>
        <v>40565.25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>
        <f t="shared" si="6"/>
        <v>64</v>
      </c>
      <c r="J72" t="s">
        <v>107</v>
      </c>
      <c r="K72" t="s">
        <v>108</v>
      </c>
      <c r="L72">
        <v>1288674000</v>
      </c>
      <c r="M72" s="6">
        <f t="shared" si="7"/>
        <v>40484.208333333336</v>
      </c>
      <c r="N72" s="7">
        <f t="shared" si="8"/>
        <v>2010</v>
      </c>
      <c r="O72">
        <v>1292911200</v>
      </c>
      <c r="P72" s="6">
        <f t="shared" si="9"/>
        <v>40533.25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6"/>
        <v>85.32</v>
      </c>
      <c r="J73" t="s">
        <v>21</v>
      </c>
      <c r="K73" t="s">
        <v>22</v>
      </c>
      <c r="L73">
        <v>1575093600</v>
      </c>
      <c r="M73" s="6">
        <f t="shared" si="7"/>
        <v>43799.25</v>
      </c>
      <c r="N73" s="7">
        <f t="shared" si="8"/>
        <v>2019</v>
      </c>
      <c r="O73">
        <v>1575439200</v>
      </c>
      <c r="P73" s="6">
        <f t="shared" si="9"/>
        <v>43803.25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6"/>
        <v>74.48</v>
      </c>
      <c r="J74" t="s">
        <v>21</v>
      </c>
      <c r="K74" t="s">
        <v>22</v>
      </c>
      <c r="L74">
        <v>1435726800</v>
      </c>
      <c r="M74" s="6">
        <f t="shared" si="7"/>
        <v>42186.208333333328</v>
      </c>
      <c r="N74" s="7">
        <f t="shared" si="8"/>
        <v>2015</v>
      </c>
      <c r="O74">
        <v>1438837200</v>
      </c>
      <c r="P74" s="6">
        <f t="shared" si="9"/>
        <v>42222.208333333328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>
        <f t="shared" si="6"/>
        <v>105.15</v>
      </c>
      <c r="J75" t="s">
        <v>21</v>
      </c>
      <c r="K75" t="s">
        <v>22</v>
      </c>
      <c r="L75">
        <v>1480226400</v>
      </c>
      <c r="M75" s="6">
        <f t="shared" si="7"/>
        <v>42701.25</v>
      </c>
      <c r="N75" s="7">
        <f t="shared" si="8"/>
        <v>2016</v>
      </c>
      <c r="O75">
        <v>1480485600</v>
      </c>
      <c r="P75" s="6">
        <f t="shared" si="9"/>
        <v>42704.25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6"/>
        <v>56.19</v>
      </c>
      <c r="J76" t="s">
        <v>40</v>
      </c>
      <c r="K76" t="s">
        <v>41</v>
      </c>
      <c r="L76">
        <v>1459054800</v>
      </c>
      <c r="M76" s="6">
        <f t="shared" si="7"/>
        <v>42456.208333333328</v>
      </c>
      <c r="N76" s="7">
        <f t="shared" si="8"/>
        <v>2016</v>
      </c>
      <c r="O76">
        <v>1459141200</v>
      </c>
      <c r="P76" s="6">
        <f t="shared" si="9"/>
        <v>42457.208333333328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>
        <f t="shared" si="6"/>
        <v>85.92</v>
      </c>
      <c r="J77" t="s">
        <v>21</v>
      </c>
      <c r="K77" t="s">
        <v>22</v>
      </c>
      <c r="L77">
        <v>1531630800</v>
      </c>
      <c r="M77" s="6">
        <f t="shared" si="7"/>
        <v>43296.208333333328</v>
      </c>
      <c r="N77" s="7">
        <f t="shared" si="8"/>
        <v>2018</v>
      </c>
      <c r="O77">
        <v>1532322000</v>
      </c>
      <c r="P77" s="6">
        <f t="shared" si="9"/>
        <v>43304.208333333328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6"/>
        <v>57</v>
      </c>
      <c r="J78" t="s">
        <v>21</v>
      </c>
      <c r="K78" t="s">
        <v>22</v>
      </c>
      <c r="L78">
        <v>1421992800</v>
      </c>
      <c r="M78" s="6">
        <f t="shared" si="7"/>
        <v>42027.25</v>
      </c>
      <c r="N78" s="7">
        <f t="shared" si="8"/>
        <v>2015</v>
      </c>
      <c r="O78">
        <v>1426222800</v>
      </c>
      <c r="P78" s="6">
        <f t="shared" si="9"/>
        <v>42076.208333333328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 t="shared" si="6"/>
        <v>79.64</v>
      </c>
      <c r="J79" t="s">
        <v>21</v>
      </c>
      <c r="K79" t="s">
        <v>22</v>
      </c>
      <c r="L79">
        <v>1285563600</v>
      </c>
      <c r="M79" s="6">
        <f t="shared" si="7"/>
        <v>40448.208333333336</v>
      </c>
      <c r="N79" s="7">
        <f t="shared" si="8"/>
        <v>2010</v>
      </c>
      <c r="O79">
        <v>1286773200</v>
      </c>
      <c r="P79" s="6">
        <f t="shared" si="9"/>
        <v>40462.208333333336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>
        <f t="shared" si="6"/>
        <v>41.02</v>
      </c>
      <c r="J80" t="s">
        <v>21</v>
      </c>
      <c r="K80" t="s">
        <v>22</v>
      </c>
      <c r="L80">
        <v>1523854800</v>
      </c>
      <c r="M80" s="6">
        <f t="shared" si="7"/>
        <v>43206.208333333328</v>
      </c>
      <c r="N80" s="7">
        <f t="shared" si="8"/>
        <v>2018</v>
      </c>
      <c r="O80">
        <v>1523941200</v>
      </c>
      <c r="P80" s="6">
        <f t="shared" si="9"/>
        <v>43207.208333333328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 t="shared" si="6"/>
        <v>48</v>
      </c>
      <c r="J81" t="s">
        <v>21</v>
      </c>
      <c r="K81" t="s">
        <v>22</v>
      </c>
      <c r="L81">
        <v>1529125200</v>
      </c>
      <c r="M81" s="6">
        <f t="shared" si="7"/>
        <v>43267.208333333328</v>
      </c>
      <c r="N81" s="7">
        <f t="shared" si="8"/>
        <v>2018</v>
      </c>
      <c r="O81">
        <v>1529557200</v>
      </c>
      <c r="P81" s="6">
        <f t="shared" si="9"/>
        <v>43272.208333333328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6"/>
        <v>55.21</v>
      </c>
      <c r="J82" t="s">
        <v>21</v>
      </c>
      <c r="K82" t="s">
        <v>22</v>
      </c>
      <c r="L82">
        <v>1503982800</v>
      </c>
      <c r="M82" s="6">
        <f t="shared" si="7"/>
        <v>42976.208333333328</v>
      </c>
      <c r="N82" s="7">
        <f t="shared" si="8"/>
        <v>2017</v>
      </c>
      <c r="O82">
        <v>1506574800</v>
      </c>
      <c r="P82" s="6">
        <f t="shared" si="9"/>
        <v>43006.208333333328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6"/>
        <v>92.11</v>
      </c>
      <c r="J83" t="s">
        <v>21</v>
      </c>
      <c r="K83" t="s">
        <v>22</v>
      </c>
      <c r="L83">
        <v>1511416800</v>
      </c>
      <c r="M83" s="6">
        <f t="shared" si="7"/>
        <v>43062.25</v>
      </c>
      <c r="N83" s="7">
        <f t="shared" si="8"/>
        <v>2017</v>
      </c>
      <c r="O83">
        <v>1513576800</v>
      </c>
      <c r="P83" s="6">
        <f t="shared" si="9"/>
        <v>43087.25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6"/>
        <v>83.18</v>
      </c>
      <c r="J84" t="s">
        <v>40</v>
      </c>
      <c r="K84" t="s">
        <v>41</v>
      </c>
      <c r="L84">
        <v>1547704800</v>
      </c>
      <c r="M84" s="6">
        <f t="shared" si="7"/>
        <v>43482.25</v>
      </c>
      <c r="N84" s="7">
        <f t="shared" si="8"/>
        <v>2019</v>
      </c>
      <c r="O84">
        <v>1548309600</v>
      </c>
      <c r="P84" s="6">
        <f t="shared" si="9"/>
        <v>43489.25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 t="shared" si="6"/>
        <v>40</v>
      </c>
      <c r="J85" t="s">
        <v>21</v>
      </c>
      <c r="K85" t="s">
        <v>22</v>
      </c>
      <c r="L85">
        <v>1469682000</v>
      </c>
      <c r="M85" s="6">
        <f t="shared" si="7"/>
        <v>42579.208333333328</v>
      </c>
      <c r="N85" s="7">
        <f t="shared" si="8"/>
        <v>2016</v>
      </c>
      <c r="O85">
        <v>1471582800</v>
      </c>
      <c r="P85" s="6">
        <f t="shared" si="9"/>
        <v>42601.208333333328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6"/>
        <v>111.13</v>
      </c>
      <c r="J86" t="s">
        <v>21</v>
      </c>
      <c r="K86" t="s">
        <v>22</v>
      </c>
      <c r="L86">
        <v>1343451600</v>
      </c>
      <c r="M86" s="6">
        <f t="shared" si="7"/>
        <v>41118.208333333336</v>
      </c>
      <c r="N86" s="7">
        <f t="shared" si="8"/>
        <v>2012</v>
      </c>
      <c r="O86">
        <v>1344315600</v>
      </c>
      <c r="P86" s="6">
        <f t="shared" si="9"/>
        <v>41128.208333333336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6"/>
        <v>90.56</v>
      </c>
      <c r="J87" t="s">
        <v>26</v>
      </c>
      <c r="K87" t="s">
        <v>27</v>
      </c>
      <c r="L87">
        <v>1315717200</v>
      </c>
      <c r="M87" s="6">
        <f t="shared" si="7"/>
        <v>40797.208333333336</v>
      </c>
      <c r="N87" s="7">
        <f t="shared" si="8"/>
        <v>2011</v>
      </c>
      <c r="O87">
        <v>1316408400</v>
      </c>
      <c r="P87" s="6">
        <f t="shared" si="9"/>
        <v>40805.208333333336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>
        <f t="shared" si="6"/>
        <v>61.11</v>
      </c>
      <c r="J88" t="s">
        <v>21</v>
      </c>
      <c r="K88" t="s">
        <v>22</v>
      </c>
      <c r="L88">
        <v>1430715600</v>
      </c>
      <c r="M88" s="6">
        <f t="shared" si="7"/>
        <v>42128.208333333328</v>
      </c>
      <c r="N88" s="7">
        <f t="shared" si="8"/>
        <v>2015</v>
      </c>
      <c r="O88">
        <v>1431838800</v>
      </c>
      <c r="P88" s="6">
        <f t="shared" si="9"/>
        <v>42141.208333333328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 t="shared" si="6"/>
        <v>83.02</v>
      </c>
      <c r="J89" t="s">
        <v>26</v>
      </c>
      <c r="K89" t="s">
        <v>27</v>
      </c>
      <c r="L89">
        <v>1299564000</v>
      </c>
      <c r="M89" s="6">
        <f t="shared" si="7"/>
        <v>40610.25</v>
      </c>
      <c r="N89" s="7">
        <f t="shared" si="8"/>
        <v>2011</v>
      </c>
      <c r="O89">
        <v>1300510800</v>
      </c>
      <c r="P89" s="6">
        <f t="shared" si="9"/>
        <v>40621.208333333336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>
        <f t="shared" si="6"/>
        <v>110.76</v>
      </c>
      <c r="J90" t="s">
        <v>21</v>
      </c>
      <c r="K90" t="s">
        <v>22</v>
      </c>
      <c r="L90">
        <v>1429160400</v>
      </c>
      <c r="M90" s="6">
        <f t="shared" si="7"/>
        <v>42110.208333333328</v>
      </c>
      <c r="N90" s="7">
        <f t="shared" si="8"/>
        <v>2015</v>
      </c>
      <c r="O90">
        <v>1431061200</v>
      </c>
      <c r="P90" s="6">
        <f t="shared" si="9"/>
        <v>42132.208333333328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>
        <f t="shared" si="6"/>
        <v>89.46</v>
      </c>
      <c r="J91" t="s">
        <v>21</v>
      </c>
      <c r="K91" t="s">
        <v>22</v>
      </c>
      <c r="L91">
        <v>1271307600</v>
      </c>
      <c r="M91" s="6">
        <f t="shared" si="7"/>
        <v>40283.208333333336</v>
      </c>
      <c r="N91" s="7">
        <f t="shared" si="8"/>
        <v>2010</v>
      </c>
      <c r="O91">
        <v>1271480400</v>
      </c>
      <c r="P91" s="6">
        <f t="shared" si="9"/>
        <v>40285.208333333336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 s="6">
        <f t="shared" si="7"/>
        <v>42425.25</v>
      </c>
      <c r="N92" s="7">
        <f t="shared" si="8"/>
        <v>2016</v>
      </c>
      <c r="O92">
        <v>1456380000</v>
      </c>
      <c r="P92" s="6">
        <f t="shared" si="9"/>
        <v>42425.25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 s="6">
        <f t="shared" si="7"/>
        <v>42588.208333333328</v>
      </c>
      <c r="N93" s="7">
        <f t="shared" si="8"/>
        <v>2016</v>
      </c>
      <c r="O93">
        <v>1472878800</v>
      </c>
      <c r="P93" s="6">
        <f t="shared" si="9"/>
        <v>42616.208333333328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 s="6">
        <f t="shared" si="7"/>
        <v>40352.208333333336</v>
      </c>
      <c r="N94" s="7">
        <f t="shared" si="8"/>
        <v>2010</v>
      </c>
      <c r="O94">
        <v>1277355600</v>
      </c>
      <c r="P94" s="6">
        <f t="shared" si="9"/>
        <v>40353.208333333336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 s="6">
        <f t="shared" si="7"/>
        <v>41202.208333333336</v>
      </c>
      <c r="N95" s="7">
        <f t="shared" si="8"/>
        <v>2012</v>
      </c>
      <c r="O95">
        <v>1351054800</v>
      </c>
      <c r="P95" s="6">
        <f t="shared" si="9"/>
        <v>41206.208333333336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 s="6">
        <f t="shared" si="7"/>
        <v>43562.208333333328</v>
      </c>
      <c r="N96" s="7">
        <f t="shared" si="8"/>
        <v>2019</v>
      </c>
      <c r="O96">
        <v>1555563600</v>
      </c>
      <c r="P96" s="6">
        <f t="shared" si="9"/>
        <v>43573.208333333328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 s="6">
        <f t="shared" si="7"/>
        <v>43752.208333333328</v>
      </c>
      <c r="N97" s="7">
        <f t="shared" si="8"/>
        <v>2019</v>
      </c>
      <c r="O97">
        <v>1571634000</v>
      </c>
      <c r="P97" s="6">
        <f t="shared" si="9"/>
        <v>43759.208333333328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 s="6">
        <f t="shared" si="7"/>
        <v>40612.25</v>
      </c>
      <c r="N98" s="7">
        <f t="shared" si="8"/>
        <v>2011</v>
      </c>
      <c r="O98">
        <v>1300856400</v>
      </c>
      <c r="P98" s="6">
        <f t="shared" si="9"/>
        <v>40625.208333333336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 s="6">
        <f t="shared" si="7"/>
        <v>42180.208333333328</v>
      </c>
      <c r="N99" s="7">
        <f t="shared" si="8"/>
        <v>2015</v>
      </c>
      <c r="O99">
        <v>1439874000</v>
      </c>
      <c r="P99" s="6">
        <f t="shared" si="9"/>
        <v>42234.208333333328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 s="6">
        <f t="shared" si="7"/>
        <v>42212.208333333328</v>
      </c>
      <c r="N100" s="7">
        <f t="shared" si="8"/>
        <v>2015</v>
      </c>
      <c r="O100">
        <v>1438318800</v>
      </c>
      <c r="P100" s="6">
        <f t="shared" si="9"/>
        <v>42216.208333333328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 s="6">
        <f t="shared" si="7"/>
        <v>41968.25</v>
      </c>
      <c r="N101" s="7">
        <f t="shared" si="8"/>
        <v>2014</v>
      </c>
      <c r="O101">
        <v>1419400800</v>
      </c>
      <c r="P101" s="6">
        <f t="shared" si="9"/>
        <v>41997.25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 s="6">
        <f t="shared" si="7"/>
        <v>40835.208333333336</v>
      </c>
      <c r="N102" s="7">
        <f t="shared" si="8"/>
        <v>2011</v>
      </c>
      <c r="O102">
        <v>1320555600</v>
      </c>
      <c r="P102" s="6">
        <f t="shared" si="9"/>
        <v>40853.208333333336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 s="6">
        <f t="shared" si="7"/>
        <v>42056.25</v>
      </c>
      <c r="N103" s="7">
        <f t="shared" si="8"/>
        <v>2015</v>
      </c>
      <c r="O103">
        <v>1425103200</v>
      </c>
      <c r="P103" s="6">
        <f t="shared" si="9"/>
        <v>42063.25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 s="6">
        <f t="shared" si="7"/>
        <v>43234.208333333328</v>
      </c>
      <c r="N104" s="7">
        <f t="shared" si="8"/>
        <v>2018</v>
      </c>
      <c r="O104">
        <v>1526878800</v>
      </c>
      <c r="P104" s="6">
        <f t="shared" si="9"/>
        <v>43241.208333333328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 s="6">
        <f t="shared" si="7"/>
        <v>40475.208333333336</v>
      </c>
      <c r="N105" s="7">
        <f t="shared" si="8"/>
        <v>2010</v>
      </c>
      <c r="O105">
        <v>1288674000</v>
      </c>
      <c r="P105" s="6">
        <f t="shared" si="9"/>
        <v>40484.208333333336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 s="6">
        <f t="shared" si="7"/>
        <v>42878.208333333328</v>
      </c>
      <c r="N106" s="7">
        <f t="shared" si="8"/>
        <v>2017</v>
      </c>
      <c r="O106">
        <v>1495602000</v>
      </c>
      <c r="P106" s="6">
        <f t="shared" si="9"/>
        <v>42879.208333333328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 s="6">
        <f t="shared" si="7"/>
        <v>41366.208333333336</v>
      </c>
      <c r="N107" s="7">
        <f t="shared" si="8"/>
        <v>2013</v>
      </c>
      <c r="O107">
        <v>1366434000</v>
      </c>
      <c r="P107" s="6">
        <f t="shared" si="9"/>
        <v>41384.208333333336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 s="6">
        <f t="shared" si="7"/>
        <v>43716.208333333328</v>
      </c>
      <c r="N108" s="7">
        <f t="shared" si="8"/>
        <v>2019</v>
      </c>
      <c r="O108">
        <v>1568350800</v>
      </c>
      <c r="P108" s="6">
        <f t="shared" si="9"/>
        <v>43721.208333333328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 s="6">
        <f t="shared" si="7"/>
        <v>43213.208333333328</v>
      </c>
      <c r="N109" s="7">
        <f t="shared" si="8"/>
        <v>2018</v>
      </c>
      <c r="O109">
        <v>1525928400</v>
      </c>
      <c r="P109" s="6">
        <f t="shared" si="9"/>
        <v>43230.208333333328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 s="6">
        <f t="shared" si="7"/>
        <v>41005.208333333336</v>
      </c>
      <c r="N110" s="7">
        <f t="shared" si="8"/>
        <v>2012</v>
      </c>
      <c r="O110">
        <v>1336885200</v>
      </c>
      <c r="P110" s="6">
        <f t="shared" si="9"/>
        <v>41042.208333333336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 s="6">
        <f t="shared" si="7"/>
        <v>41651.25</v>
      </c>
      <c r="N111" s="7">
        <f t="shared" si="8"/>
        <v>2014</v>
      </c>
      <c r="O111">
        <v>1389679200</v>
      </c>
      <c r="P111" s="6">
        <f t="shared" si="9"/>
        <v>41653.25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 s="6">
        <f t="shared" si="7"/>
        <v>43354.208333333328</v>
      </c>
      <c r="N112" s="7">
        <f t="shared" si="8"/>
        <v>2018</v>
      </c>
      <c r="O112">
        <v>1538283600</v>
      </c>
      <c r="P112" s="6">
        <f t="shared" si="9"/>
        <v>43373.208333333328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 s="6">
        <f t="shared" si="7"/>
        <v>41174.208333333336</v>
      </c>
      <c r="N113" s="7">
        <f t="shared" si="8"/>
        <v>2012</v>
      </c>
      <c r="O113">
        <v>1348808400</v>
      </c>
      <c r="P113" s="6">
        <f t="shared" si="9"/>
        <v>41180.208333333336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 s="6">
        <f t="shared" si="7"/>
        <v>41875.208333333336</v>
      </c>
      <c r="N114" s="7">
        <f t="shared" si="8"/>
        <v>2014</v>
      </c>
      <c r="O114">
        <v>1410152400</v>
      </c>
      <c r="P114" s="6">
        <f t="shared" si="9"/>
        <v>41890.208333333336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 s="6">
        <f t="shared" si="7"/>
        <v>42990.208333333328</v>
      </c>
      <c r="N115" s="7">
        <f t="shared" si="8"/>
        <v>2017</v>
      </c>
      <c r="O115">
        <v>1505797200</v>
      </c>
      <c r="P115" s="6">
        <f t="shared" si="9"/>
        <v>42997.208333333328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 s="6">
        <f t="shared" si="7"/>
        <v>43564.208333333328</v>
      </c>
      <c r="N116" s="7">
        <f t="shared" si="8"/>
        <v>2019</v>
      </c>
      <c r="O116">
        <v>1554872400</v>
      </c>
      <c r="P116" s="6">
        <f t="shared" si="9"/>
        <v>43565.208333333328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 s="6">
        <f t="shared" si="7"/>
        <v>43056.25</v>
      </c>
      <c r="N117" s="7">
        <f t="shared" si="8"/>
        <v>2017</v>
      </c>
      <c r="O117">
        <v>1513922400</v>
      </c>
      <c r="P117" s="6">
        <f t="shared" si="9"/>
        <v>43091.25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 s="6">
        <f t="shared" si="7"/>
        <v>42265.208333333328</v>
      </c>
      <c r="N118" s="7">
        <f t="shared" si="8"/>
        <v>2015</v>
      </c>
      <c r="O118">
        <v>1442638800</v>
      </c>
      <c r="P118" s="6">
        <f t="shared" si="9"/>
        <v>42266.208333333328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 s="6">
        <f t="shared" si="7"/>
        <v>40808.208333333336</v>
      </c>
      <c r="N119" s="7">
        <f t="shared" si="8"/>
        <v>2011</v>
      </c>
      <c r="O119">
        <v>1317186000</v>
      </c>
      <c r="P119" s="6">
        <f t="shared" si="9"/>
        <v>40814.208333333336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 s="6">
        <f t="shared" si="7"/>
        <v>41665.25</v>
      </c>
      <c r="N120" s="7">
        <f t="shared" si="8"/>
        <v>2014</v>
      </c>
      <c r="O120">
        <v>1391234400</v>
      </c>
      <c r="P120" s="6">
        <f t="shared" si="9"/>
        <v>41671.25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 s="6">
        <f t="shared" si="7"/>
        <v>41806.208333333336</v>
      </c>
      <c r="N121" s="7">
        <f t="shared" si="8"/>
        <v>2014</v>
      </c>
      <c r="O121">
        <v>1404363600</v>
      </c>
      <c r="P121" s="6">
        <f t="shared" si="9"/>
        <v>41823.208333333336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 s="6">
        <f t="shared" si="7"/>
        <v>42111.208333333328</v>
      </c>
      <c r="N122" s="7">
        <f t="shared" si="8"/>
        <v>2015</v>
      </c>
      <c r="O122">
        <v>1429592400</v>
      </c>
      <c r="P122" s="6">
        <f t="shared" si="9"/>
        <v>42115.208333333328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 s="6">
        <f t="shared" si="7"/>
        <v>41917.208333333336</v>
      </c>
      <c r="N123" s="7">
        <f t="shared" si="8"/>
        <v>2014</v>
      </c>
      <c r="O123">
        <v>1413608400</v>
      </c>
      <c r="P123" s="6">
        <f t="shared" si="9"/>
        <v>41930.208333333336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 s="6">
        <f t="shared" si="7"/>
        <v>41970.25</v>
      </c>
      <c r="N124" s="7">
        <f t="shared" si="8"/>
        <v>2014</v>
      </c>
      <c r="O124">
        <v>1419400800</v>
      </c>
      <c r="P124" s="6">
        <f t="shared" si="9"/>
        <v>41997.25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 s="6">
        <f t="shared" si="7"/>
        <v>42332.25</v>
      </c>
      <c r="N125" s="7">
        <f t="shared" si="8"/>
        <v>2015</v>
      </c>
      <c r="O125">
        <v>1448604000</v>
      </c>
      <c r="P125" s="6">
        <f t="shared" si="9"/>
        <v>42335.25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 s="6">
        <f t="shared" si="7"/>
        <v>43598.208333333328</v>
      </c>
      <c r="N126" s="7">
        <f t="shared" si="8"/>
        <v>2019</v>
      </c>
      <c r="O126">
        <v>1562302800</v>
      </c>
      <c r="P126" s="6">
        <f t="shared" si="9"/>
        <v>43651.208333333328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 s="6">
        <f t="shared" si="7"/>
        <v>43362.208333333328</v>
      </c>
      <c r="N127" s="7">
        <f t="shared" si="8"/>
        <v>2018</v>
      </c>
      <c r="O127">
        <v>1537678800</v>
      </c>
      <c r="P127" s="6">
        <f t="shared" si="9"/>
        <v>43366.208333333328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 s="6">
        <f t="shared" si="7"/>
        <v>42596.208333333328</v>
      </c>
      <c r="N128" s="7">
        <f t="shared" si="8"/>
        <v>2016</v>
      </c>
      <c r="O128">
        <v>1473570000</v>
      </c>
      <c r="P128" s="6">
        <f t="shared" si="9"/>
        <v>42624.208333333328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 s="6">
        <f t="shared" si="7"/>
        <v>40310.208333333336</v>
      </c>
      <c r="N129" s="7">
        <f t="shared" si="8"/>
        <v>2010</v>
      </c>
      <c r="O129">
        <v>1273899600</v>
      </c>
      <c r="P129" s="6">
        <f t="shared" si="9"/>
        <v>40313.208333333336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6"/>
        <v>80.069999999999993</v>
      </c>
      <c r="J130" t="s">
        <v>21</v>
      </c>
      <c r="K130" t="s">
        <v>22</v>
      </c>
      <c r="L130">
        <v>1282885200</v>
      </c>
      <c r="M130" s="6">
        <f t="shared" si="7"/>
        <v>40417.208333333336</v>
      </c>
      <c r="N130" s="7">
        <f t="shared" si="8"/>
        <v>2010</v>
      </c>
      <c r="O130">
        <v>1284008400</v>
      </c>
      <c r="P130" s="6">
        <f t="shared" si="9"/>
        <v>40430.208333333336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ROUND(E131/D131*100,0)</f>
        <v>3</v>
      </c>
      <c r="G131" t="s">
        <v>74</v>
      </c>
      <c r="H131">
        <v>55</v>
      </c>
      <c r="I131">
        <f t="shared" ref="I131:I194" si="11">IFERROR(ROUND(E131/H131,2),0)</f>
        <v>86.47</v>
      </c>
      <c r="J131" t="s">
        <v>26</v>
      </c>
      <c r="K131" t="s">
        <v>27</v>
      </c>
      <c r="L131">
        <v>1422943200</v>
      </c>
      <c r="M131" s="6">
        <f t="shared" ref="M131:M194" si="12">(((L131/60)/60)/24)+DATE(1970,1,1)</f>
        <v>42038.25</v>
      </c>
      <c r="N131" s="7">
        <f t="shared" ref="N131:N194" si="13">YEAR(M131)</f>
        <v>2015</v>
      </c>
      <c r="O131">
        <v>1425103200</v>
      </c>
      <c r="P131" s="6">
        <f t="shared" ref="P131:P194" si="14">(((O131/60)/60)/24)+DATE(1970,1,1)</f>
        <v>42063.25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 s="6">
        <f t="shared" si="12"/>
        <v>40842.208333333336</v>
      </c>
      <c r="N132" s="7">
        <f t="shared" si="13"/>
        <v>2011</v>
      </c>
      <c r="O132">
        <v>1320991200</v>
      </c>
      <c r="P132" s="6">
        <f t="shared" si="14"/>
        <v>40858.25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6">
        <f t="shared" si="12"/>
        <v>41607.25</v>
      </c>
      <c r="N133" s="7">
        <f t="shared" si="13"/>
        <v>2013</v>
      </c>
      <c r="O133">
        <v>1386828000</v>
      </c>
      <c r="P133" s="6">
        <f t="shared" si="14"/>
        <v>41620.25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6">
        <f t="shared" si="12"/>
        <v>43112.25</v>
      </c>
      <c r="N134" s="7">
        <f t="shared" si="13"/>
        <v>2018</v>
      </c>
      <c r="O134">
        <v>1517119200</v>
      </c>
      <c r="P134" s="6">
        <f t="shared" si="14"/>
        <v>43128.25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6">
        <f t="shared" si="12"/>
        <v>40767.208333333336</v>
      </c>
      <c r="N135" s="7">
        <f t="shared" si="13"/>
        <v>2011</v>
      </c>
      <c r="O135">
        <v>1315026000</v>
      </c>
      <c r="P135" s="6">
        <f t="shared" si="14"/>
        <v>40789.208333333336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6">
        <f t="shared" si="12"/>
        <v>40713.208333333336</v>
      </c>
      <c r="N136" s="7">
        <f t="shared" si="13"/>
        <v>2011</v>
      </c>
      <c r="O136">
        <v>1312693200</v>
      </c>
      <c r="P136" s="6">
        <f t="shared" si="14"/>
        <v>40762.208333333336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6">
        <f t="shared" si="12"/>
        <v>41340.25</v>
      </c>
      <c r="N137" s="7">
        <f t="shared" si="13"/>
        <v>2013</v>
      </c>
      <c r="O137">
        <v>1363064400</v>
      </c>
      <c r="P137" s="6">
        <f t="shared" si="14"/>
        <v>41345.208333333336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6">
        <f t="shared" si="12"/>
        <v>41797.208333333336</v>
      </c>
      <c r="N138" s="7">
        <f t="shared" si="13"/>
        <v>2014</v>
      </c>
      <c r="O138">
        <v>1403154000</v>
      </c>
      <c r="P138" s="6">
        <f t="shared" si="14"/>
        <v>41809.208333333336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6">
        <f t="shared" si="12"/>
        <v>40457.208333333336</v>
      </c>
      <c r="N139" s="7">
        <f t="shared" si="13"/>
        <v>2010</v>
      </c>
      <c r="O139">
        <v>1286859600</v>
      </c>
      <c r="P139" s="6">
        <f t="shared" si="14"/>
        <v>40463.208333333336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6">
        <f t="shared" si="12"/>
        <v>41180.208333333336</v>
      </c>
      <c r="N140" s="7">
        <f t="shared" si="13"/>
        <v>2012</v>
      </c>
      <c r="O140">
        <v>1349326800</v>
      </c>
      <c r="P140" s="6">
        <f t="shared" si="14"/>
        <v>41186.208333333336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6">
        <f t="shared" si="12"/>
        <v>42115.208333333328</v>
      </c>
      <c r="N141" s="7">
        <f t="shared" si="13"/>
        <v>2015</v>
      </c>
      <c r="O141">
        <v>1430974800</v>
      </c>
      <c r="P141" s="6">
        <f t="shared" si="14"/>
        <v>42131.208333333328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6">
        <f t="shared" si="12"/>
        <v>43156.25</v>
      </c>
      <c r="N142" s="7">
        <f t="shared" si="13"/>
        <v>2018</v>
      </c>
      <c r="O142">
        <v>1519970400</v>
      </c>
      <c r="P142" s="6">
        <f t="shared" si="14"/>
        <v>43161.25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6">
        <f t="shared" si="12"/>
        <v>42167.208333333328</v>
      </c>
      <c r="N143" s="7">
        <f t="shared" si="13"/>
        <v>2015</v>
      </c>
      <c r="O143">
        <v>1434603600</v>
      </c>
      <c r="P143" s="6">
        <f t="shared" si="14"/>
        <v>42173.208333333328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6">
        <f t="shared" si="12"/>
        <v>41005.208333333336</v>
      </c>
      <c r="N144" s="7">
        <f t="shared" si="13"/>
        <v>2012</v>
      </c>
      <c r="O144">
        <v>1337230800</v>
      </c>
      <c r="P144" s="6">
        <f t="shared" si="14"/>
        <v>41046.208333333336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6">
        <f t="shared" si="12"/>
        <v>40357.208333333336</v>
      </c>
      <c r="N145" s="7">
        <f t="shared" si="13"/>
        <v>2010</v>
      </c>
      <c r="O145">
        <v>1279429200</v>
      </c>
      <c r="P145" s="6">
        <f t="shared" si="14"/>
        <v>40377.208333333336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6">
        <f t="shared" si="12"/>
        <v>43633.208333333328</v>
      </c>
      <c r="N146" s="7">
        <f t="shared" si="13"/>
        <v>2019</v>
      </c>
      <c r="O146">
        <v>1561438800</v>
      </c>
      <c r="P146" s="6">
        <f t="shared" si="14"/>
        <v>43641.208333333328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6">
        <f t="shared" si="12"/>
        <v>41889.208333333336</v>
      </c>
      <c r="N147" s="7">
        <f t="shared" si="13"/>
        <v>2014</v>
      </c>
      <c r="O147">
        <v>1410498000</v>
      </c>
      <c r="P147" s="6">
        <f t="shared" si="14"/>
        <v>41894.208333333336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6">
        <f t="shared" si="12"/>
        <v>40855.25</v>
      </c>
      <c r="N148" s="7">
        <f t="shared" si="13"/>
        <v>2011</v>
      </c>
      <c r="O148">
        <v>1322460000</v>
      </c>
      <c r="P148" s="6">
        <f t="shared" si="14"/>
        <v>40875.25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6">
        <f t="shared" si="12"/>
        <v>42534.208333333328</v>
      </c>
      <c r="N149" s="7">
        <f t="shared" si="13"/>
        <v>2016</v>
      </c>
      <c r="O149">
        <v>1466312400</v>
      </c>
      <c r="P149" s="6">
        <f t="shared" si="14"/>
        <v>42540.208333333328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6">
        <f t="shared" si="12"/>
        <v>42941.208333333328</v>
      </c>
      <c r="N150" s="7">
        <f t="shared" si="13"/>
        <v>2017</v>
      </c>
      <c r="O150">
        <v>1501736400</v>
      </c>
      <c r="P150" s="6">
        <f t="shared" si="14"/>
        <v>42950.208333333328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6">
        <f t="shared" si="12"/>
        <v>41275.25</v>
      </c>
      <c r="N151" s="7">
        <f t="shared" si="13"/>
        <v>2013</v>
      </c>
      <c r="O151">
        <v>1361512800</v>
      </c>
      <c r="P151" s="6">
        <f t="shared" si="14"/>
        <v>41327.25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6">
        <f t="shared" si="12"/>
        <v>43450.25</v>
      </c>
      <c r="N152" s="7">
        <f t="shared" si="13"/>
        <v>2018</v>
      </c>
      <c r="O152">
        <v>1545026400</v>
      </c>
      <c r="P152" s="6">
        <f t="shared" si="14"/>
        <v>43451.25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6">
        <f t="shared" si="12"/>
        <v>41799.208333333336</v>
      </c>
      <c r="N153" s="7">
        <f t="shared" si="13"/>
        <v>2014</v>
      </c>
      <c r="O153">
        <v>1406696400</v>
      </c>
      <c r="P153" s="6">
        <f t="shared" si="14"/>
        <v>41850.208333333336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6">
        <f t="shared" si="12"/>
        <v>42783.25</v>
      </c>
      <c r="N154" s="7">
        <f t="shared" si="13"/>
        <v>2017</v>
      </c>
      <c r="O154">
        <v>1487916000</v>
      </c>
      <c r="P154" s="6">
        <f t="shared" si="14"/>
        <v>42790.25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6">
        <f t="shared" si="12"/>
        <v>41201.208333333336</v>
      </c>
      <c r="N155" s="7">
        <f t="shared" si="13"/>
        <v>2012</v>
      </c>
      <c r="O155">
        <v>1351141200</v>
      </c>
      <c r="P155" s="6">
        <f t="shared" si="14"/>
        <v>41207.208333333336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6">
        <f t="shared" si="12"/>
        <v>42502.208333333328</v>
      </c>
      <c r="N156" s="7">
        <f t="shared" si="13"/>
        <v>2016</v>
      </c>
      <c r="O156">
        <v>1465016400</v>
      </c>
      <c r="P156" s="6">
        <f t="shared" si="14"/>
        <v>42525.208333333328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6">
        <f t="shared" si="12"/>
        <v>40262.208333333336</v>
      </c>
      <c r="N157" s="7">
        <f t="shared" si="13"/>
        <v>2010</v>
      </c>
      <c r="O157">
        <v>1270789200</v>
      </c>
      <c r="P157" s="6">
        <f t="shared" si="14"/>
        <v>40277.208333333336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6">
        <f t="shared" si="12"/>
        <v>43743.208333333328</v>
      </c>
      <c r="N158" s="7">
        <f t="shared" si="13"/>
        <v>2019</v>
      </c>
      <c r="O158">
        <v>1572325200</v>
      </c>
      <c r="P158" s="6">
        <f t="shared" si="14"/>
        <v>43767.208333333328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6">
        <f t="shared" si="12"/>
        <v>41638.25</v>
      </c>
      <c r="N159" s="7">
        <f t="shared" si="13"/>
        <v>2013</v>
      </c>
      <c r="O159">
        <v>1389420000</v>
      </c>
      <c r="P159" s="6">
        <f t="shared" si="14"/>
        <v>41650.25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6">
        <f t="shared" si="12"/>
        <v>42346.25</v>
      </c>
      <c r="N160" s="7">
        <f t="shared" si="13"/>
        <v>2015</v>
      </c>
      <c r="O160">
        <v>1449640800</v>
      </c>
      <c r="P160" s="6">
        <f t="shared" si="14"/>
        <v>42347.25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6">
        <f t="shared" si="12"/>
        <v>43551.208333333328</v>
      </c>
      <c r="N161" s="7">
        <f t="shared" si="13"/>
        <v>2019</v>
      </c>
      <c r="O161">
        <v>1555218000</v>
      </c>
      <c r="P161" s="6">
        <f t="shared" si="14"/>
        <v>43569.208333333328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6">
        <f t="shared" si="12"/>
        <v>43582.208333333328</v>
      </c>
      <c r="N162" s="7">
        <f t="shared" si="13"/>
        <v>2019</v>
      </c>
      <c r="O162">
        <v>1557723600</v>
      </c>
      <c r="P162" s="6">
        <f t="shared" si="14"/>
        <v>43598.208333333328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6">
        <f t="shared" si="12"/>
        <v>42270.208333333328</v>
      </c>
      <c r="N163" s="7">
        <f t="shared" si="13"/>
        <v>2015</v>
      </c>
      <c r="O163">
        <v>1443502800</v>
      </c>
      <c r="P163" s="6">
        <f t="shared" si="14"/>
        <v>42276.208333333328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6">
        <f t="shared" si="12"/>
        <v>43442.25</v>
      </c>
      <c r="N164" s="7">
        <f t="shared" si="13"/>
        <v>2018</v>
      </c>
      <c r="O164">
        <v>1546840800</v>
      </c>
      <c r="P164" s="6">
        <f t="shared" si="14"/>
        <v>43472.25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6">
        <f t="shared" si="12"/>
        <v>43028.208333333328</v>
      </c>
      <c r="N165" s="7">
        <f t="shared" si="13"/>
        <v>2017</v>
      </c>
      <c r="O165">
        <v>1512712800</v>
      </c>
      <c r="P165" s="6">
        <f t="shared" si="14"/>
        <v>43077.25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6">
        <f t="shared" si="12"/>
        <v>43016.208333333328</v>
      </c>
      <c r="N166" s="7">
        <f t="shared" si="13"/>
        <v>2017</v>
      </c>
      <c r="O166">
        <v>1507525200</v>
      </c>
      <c r="P166" s="6">
        <f t="shared" si="14"/>
        <v>43017.208333333328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6">
        <f t="shared" si="12"/>
        <v>42948.208333333328</v>
      </c>
      <c r="N167" s="7">
        <f t="shared" si="13"/>
        <v>2017</v>
      </c>
      <c r="O167">
        <v>1504328400</v>
      </c>
      <c r="P167" s="6">
        <f t="shared" si="14"/>
        <v>42980.208333333328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6">
        <f t="shared" si="12"/>
        <v>40534.25</v>
      </c>
      <c r="N168" s="7">
        <f t="shared" si="13"/>
        <v>2010</v>
      </c>
      <c r="O168">
        <v>1293343200</v>
      </c>
      <c r="P168" s="6">
        <f t="shared" si="14"/>
        <v>40538.25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6">
        <f t="shared" si="12"/>
        <v>41435.208333333336</v>
      </c>
      <c r="N169" s="7">
        <f t="shared" si="13"/>
        <v>2013</v>
      </c>
      <c r="O169">
        <v>1371704400</v>
      </c>
      <c r="P169" s="6">
        <f t="shared" si="14"/>
        <v>41445.208333333336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6">
        <f t="shared" si="12"/>
        <v>43518.25</v>
      </c>
      <c r="N170" s="7">
        <f t="shared" si="13"/>
        <v>2019</v>
      </c>
      <c r="O170">
        <v>1552798800</v>
      </c>
      <c r="P170" s="6">
        <f t="shared" si="14"/>
        <v>43541.208333333328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6">
        <f t="shared" si="12"/>
        <v>41077.208333333336</v>
      </c>
      <c r="N171" s="7">
        <f t="shared" si="13"/>
        <v>2012</v>
      </c>
      <c r="O171">
        <v>1342328400</v>
      </c>
      <c r="P171" s="6">
        <f t="shared" si="14"/>
        <v>41105.208333333336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6">
        <f t="shared" si="12"/>
        <v>42950.208333333328</v>
      </c>
      <c r="N172" s="7">
        <f t="shared" si="13"/>
        <v>2017</v>
      </c>
      <c r="O172">
        <v>1502341200</v>
      </c>
      <c r="P172" s="6">
        <f t="shared" si="14"/>
        <v>42957.208333333328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6">
        <f t="shared" si="12"/>
        <v>41718.208333333336</v>
      </c>
      <c r="N173" s="7">
        <f t="shared" si="13"/>
        <v>2014</v>
      </c>
      <c r="O173">
        <v>1397192400</v>
      </c>
      <c r="P173" s="6">
        <f t="shared" si="14"/>
        <v>41740.208333333336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6">
        <f t="shared" si="12"/>
        <v>41839.208333333336</v>
      </c>
      <c r="N174" s="7">
        <f t="shared" si="13"/>
        <v>2014</v>
      </c>
      <c r="O174">
        <v>1407042000</v>
      </c>
      <c r="P174" s="6">
        <f t="shared" si="14"/>
        <v>41854.208333333336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6">
        <f t="shared" si="12"/>
        <v>41412.208333333336</v>
      </c>
      <c r="N175" s="7">
        <f t="shared" si="13"/>
        <v>2013</v>
      </c>
      <c r="O175">
        <v>1369371600</v>
      </c>
      <c r="P175" s="6">
        <f t="shared" si="14"/>
        <v>41418.208333333336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6">
        <f t="shared" si="12"/>
        <v>42282.208333333328</v>
      </c>
      <c r="N176" s="7">
        <f t="shared" si="13"/>
        <v>2015</v>
      </c>
      <c r="O176">
        <v>1444107600</v>
      </c>
      <c r="P176" s="6">
        <f t="shared" si="14"/>
        <v>42283.208333333328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6">
        <f t="shared" si="12"/>
        <v>42613.208333333328</v>
      </c>
      <c r="N177" s="7">
        <f t="shared" si="13"/>
        <v>2016</v>
      </c>
      <c r="O177">
        <v>1474261200</v>
      </c>
      <c r="P177" s="6">
        <f t="shared" si="14"/>
        <v>42632.208333333328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6">
        <f t="shared" si="12"/>
        <v>42616.208333333328</v>
      </c>
      <c r="N178" s="7">
        <f t="shared" si="13"/>
        <v>2016</v>
      </c>
      <c r="O178">
        <v>1473656400</v>
      </c>
      <c r="P178" s="6">
        <f t="shared" si="14"/>
        <v>42625.208333333328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6">
        <f t="shared" si="12"/>
        <v>40497.25</v>
      </c>
      <c r="N179" s="7">
        <f t="shared" si="13"/>
        <v>2010</v>
      </c>
      <c r="O179">
        <v>1291960800</v>
      </c>
      <c r="P179" s="6">
        <f t="shared" si="14"/>
        <v>40522.25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6">
        <f t="shared" si="12"/>
        <v>42999.208333333328</v>
      </c>
      <c r="N180" s="7">
        <f t="shared" si="13"/>
        <v>2017</v>
      </c>
      <c r="O180">
        <v>1506747600</v>
      </c>
      <c r="P180" s="6">
        <f t="shared" si="14"/>
        <v>43008.208333333328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6">
        <f t="shared" si="12"/>
        <v>41350.208333333336</v>
      </c>
      <c r="N181" s="7">
        <f t="shared" si="13"/>
        <v>2013</v>
      </c>
      <c r="O181">
        <v>1363582800</v>
      </c>
      <c r="P181" s="6">
        <f t="shared" si="14"/>
        <v>41351.208333333336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6">
        <f t="shared" si="12"/>
        <v>40259.208333333336</v>
      </c>
      <c r="N182" s="7">
        <f t="shared" si="13"/>
        <v>2010</v>
      </c>
      <c r="O182">
        <v>1269666000</v>
      </c>
      <c r="P182" s="6">
        <f t="shared" si="14"/>
        <v>40264.208333333336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6">
        <f t="shared" si="12"/>
        <v>43012.208333333328</v>
      </c>
      <c r="N183" s="7">
        <f t="shared" si="13"/>
        <v>2017</v>
      </c>
      <c r="O183">
        <v>1508648400</v>
      </c>
      <c r="P183" s="6">
        <f t="shared" si="14"/>
        <v>43030.208333333328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6">
        <f t="shared" si="12"/>
        <v>43631.208333333328</v>
      </c>
      <c r="N184" s="7">
        <f t="shared" si="13"/>
        <v>2019</v>
      </c>
      <c r="O184">
        <v>1561957200</v>
      </c>
      <c r="P184" s="6">
        <f t="shared" si="14"/>
        <v>43647.208333333328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6">
        <f t="shared" si="12"/>
        <v>40430.208333333336</v>
      </c>
      <c r="N185" s="7">
        <f t="shared" si="13"/>
        <v>2010</v>
      </c>
      <c r="O185">
        <v>1285131600</v>
      </c>
      <c r="P185" s="6">
        <f t="shared" si="14"/>
        <v>40443.208333333336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6">
        <f t="shared" si="12"/>
        <v>43588.208333333328</v>
      </c>
      <c r="N186" s="7">
        <f t="shared" si="13"/>
        <v>2019</v>
      </c>
      <c r="O186">
        <v>1556946000</v>
      </c>
      <c r="P186" s="6">
        <f t="shared" si="14"/>
        <v>43589.208333333328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6">
        <f t="shared" si="12"/>
        <v>43233.208333333328</v>
      </c>
      <c r="N187" s="7">
        <f t="shared" si="13"/>
        <v>2018</v>
      </c>
      <c r="O187">
        <v>1527138000</v>
      </c>
      <c r="P187" s="6">
        <f t="shared" si="14"/>
        <v>43244.208333333328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6">
        <f t="shared" si="12"/>
        <v>41782.208333333336</v>
      </c>
      <c r="N188" s="7">
        <f t="shared" si="13"/>
        <v>2014</v>
      </c>
      <c r="O188">
        <v>1402117200</v>
      </c>
      <c r="P188" s="6">
        <f t="shared" si="14"/>
        <v>41797.208333333336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6">
        <f t="shared" si="12"/>
        <v>41328.25</v>
      </c>
      <c r="N189" s="7">
        <f t="shared" si="13"/>
        <v>2013</v>
      </c>
      <c r="O189">
        <v>1364014800</v>
      </c>
      <c r="P189" s="6">
        <f t="shared" si="14"/>
        <v>41356.208333333336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6">
        <f t="shared" si="12"/>
        <v>41975.25</v>
      </c>
      <c r="N190" s="7">
        <f t="shared" si="13"/>
        <v>2014</v>
      </c>
      <c r="O190">
        <v>1417586400</v>
      </c>
      <c r="P190" s="6">
        <f t="shared" si="14"/>
        <v>41976.25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6">
        <f t="shared" si="12"/>
        <v>42433.25</v>
      </c>
      <c r="N191" s="7">
        <f t="shared" si="13"/>
        <v>2016</v>
      </c>
      <c r="O191">
        <v>1457071200</v>
      </c>
      <c r="P191" s="6">
        <f t="shared" si="14"/>
        <v>42433.25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6">
        <f t="shared" si="12"/>
        <v>41429.208333333336</v>
      </c>
      <c r="N192" s="7">
        <f t="shared" si="13"/>
        <v>2013</v>
      </c>
      <c r="O192">
        <v>1370408400</v>
      </c>
      <c r="P192" s="6">
        <f t="shared" si="14"/>
        <v>41430.208333333336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6">
        <f t="shared" si="12"/>
        <v>43536.208333333328</v>
      </c>
      <c r="N193" s="7">
        <f t="shared" si="13"/>
        <v>2019</v>
      </c>
      <c r="O193">
        <v>1552626000</v>
      </c>
      <c r="P193" s="6">
        <f t="shared" si="14"/>
        <v>43539.208333333328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6">
        <f t="shared" si="12"/>
        <v>41817.208333333336</v>
      </c>
      <c r="N194" s="7">
        <f t="shared" si="13"/>
        <v>2014</v>
      </c>
      <c r="O194">
        <v>1404190800</v>
      </c>
      <c r="P194" s="6">
        <f t="shared" si="14"/>
        <v>41821.208333333336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5">ROUND(E195/D195*100,0)</f>
        <v>46</v>
      </c>
      <c r="G195" t="s">
        <v>14</v>
      </c>
      <c r="H195">
        <v>65</v>
      </c>
      <c r="I195">
        <f t="shared" ref="I195:I258" si="16">IFERROR(ROUND(E195/H195,2),0)</f>
        <v>46.34</v>
      </c>
      <c r="J195" t="s">
        <v>21</v>
      </c>
      <c r="K195" t="s">
        <v>22</v>
      </c>
      <c r="L195">
        <v>1523163600</v>
      </c>
      <c r="M195" s="6">
        <f t="shared" ref="M195:M258" si="17">(((L195/60)/60)/24)+DATE(1970,1,1)</f>
        <v>43198.208333333328</v>
      </c>
      <c r="N195" s="7">
        <f t="shared" ref="N195:N258" si="18">YEAR(M195)</f>
        <v>2018</v>
      </c>
      <c r="O195">
        <v>1523509200</v>
      </c>
      <c r="P195" s="6">
        <f t="shared" ref="P195:P258" si="19">(((O195/60)/60)/24)+DATE(1970,1,1)</f>
        <v>43202.208333333328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5"/>
        <v>123</v>
      </c>
      <c r="G196" t="s">
        <v>20</v>
      </c>
      <c r="H196">
        <v>126</v>
      </c>
      <c r="I196">
        <f t="shared" si="16"/>
        <v>69.17</v>
      </c>
      <c r="J196" t="s">
        <v>21</v>
      </c>
      <c r="K196" t="s">
        <v>22</v>
      </c>
      <c r="L196">
        <v>1442206800</v>
      </c>
      <c r="M196" s="6">
        <f t="shared" si="17"/>
        <v>42261.208333333328</v>
      </c>
      <c r="N196" s="7">
        <f t="shared" si="18"/>
        <v>2015</v>
      </c>
      <c r="O196">
        <v>1443589200</v>
      </c>
      <c r="P196" s="6">
        <f t="shared" si="19"/>
        <v>42277.208333333328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>
        <f t="shared" si="16"/>
        <v>109.08</v>
      </c>
      <c r="J197" t="s">
        <v>21</v>
      </c>
      <c r="K197" t="s">
        <v>22</v>
      </c>
      <c r="L197">
        <v>1532840400</v>
      </c>
      <c r="M197" s="6">
        <f t="shared" si="17"/>
        <v>43310.208333333328</v>
      </c>
      <c r="N197" s="7">
        <f t="shared" si="18"/>
        <v>2018</v>
      </c>
      <c r="O197">
        <v>1533445200</v>
      </c>
      <c r="P197" s="6">
        <f t="shared" si="19"/>
        <v>43317.208333333328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6"/>
        <v>51.78</v>
      </c>
      <c r="J198" t="s">
        <v>36</v>
      </c>
      <c r="K198" t="s">
        <v>37</v>
      </c>
      <c r="L198">
        <v>1472878800</v>
      </c>
      <c r="M198" s="6">
        <f t="shared" si="17"/>
        <v>42616.208333333328</v>
      </c>
      <c r="N198" s="7">
        <f t="shared" si="18"/>
        <v>2016</v>
      </c>
      <c r="O198">
        <v>1474520400</v>
      </c>
      <c r="P198" s="6">
        <f t="shared" si="19"/>
        <v>42635.208333333328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>
        <f t="shared" si="16"/>
        <v>82.01</v>
      </c>
      <c r="J199" t="s">
        <v>21</v>
      </c>
      <c r="K199" t="s">
        <v>22</v>
      </c>
      <c r="L199">
        <v>1498194000</v>
      </c>
      <c r="M199" s="6">
        <f t="shared" si="17"/>
        <v>42909.208333333328</v>
      </c>
      <c r="N199" s="7">
        <f t="shared" si="18"/>
        <v>2017</v>
      </c>
      <c r="O199">
        <v>1499403600</v>
      </c>
      <c r="P199" s="6">
        <f t="shared" si="19"/>
        <v>42923.208333333328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6"/>
        <v>35.96</v>
      </c>
      <c r="J200" t="s">
        <v>21</v>
      </c>
      <c r="K200" t="s">
        <v>22</v>
      </c>
      <c r="L200">
        <v>1281070800</v>
      </c>
      <c r="M200" s="6">
        <f t="shared" si="17"/>
        <v>40396.208333333336</v>
      </c>
      <c r="N200" s="7">
        <f t="shared" si="18"/>
        <v>2010</v>
      </c>
      <c r="O200">
        <v>1283576400</v>
      </c>
      <c r="P200" s="6">
        <f t="shared" si="19"/>
        <v>40425.208333333336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6"/>
        <v>74.459999999999994</v>
      </c>
      <c r="J201" t="s">
        <v>21</v>
      </c>
      <c r="K201" t="s">
        <v>22</v>
      </c>
      <c r="L201">
        <v>1436245200</v>
      </c>
      <c r="M201" s="6">
        <f t="shared" si="17"/>
        <v>42192.208333333328</v>
      </c>
      <c r="N201" s="7">
        <f t="shared" si="18"/>
        <v>2015</v>
      </c>
      <c r="O201">
        <v>1436590800</v>
      </c>
      <c r="P201" s="6">
        <f t="shared" si="19"/>
        <v>42196.208333333328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6"/>
        <v>2</v>
      </c>
      <c r="J202" t="s">
        <v>15</v>
      </c>
      <c r="K202" t="s">
        <v>16</v>
      </c>
      <c r="L202">
        <v>1269493200</v>
      </c>
      <c r="M202" s="6">
        <f t="shared" si="17"/>
        <v>40262.208333333336</v>
      </c>
      <c r="N202" s="7">
        <f t="shared" si="18"/>
        <v>2010</v>
      </c>
      <c r="O202">
        <v>1270443600</v>
      </c>
      <c r="P202" s="6">
        <f t="shared" si="19"/>
        <v>40273.208333333336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>
        <f t="shared" si="16"/>
        <v>91.11</v>
      </c>
      <c r="J203" t="s">
        <v>21</v>
      </c>
      <c r="K203" t="s">
        <v>22</v>
      </c>
      <c r="L203">
        <v>1406264400</v>
      </c>
      <c r="M203" s="6">
        <f t="shared" si="17"/>
        <v>41845.208333333336</v>
      </c>
      <c r="N203" s="7">
        <f t="shared" si="18"/>
        <v>2014</v>
      </c>
      <c r="O203">
        <v>1407819600</v>
      </c>
      <c r="P203" s="6">
        <f t="shared" si="19"/>
        <v>41863.208333333336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6"/>
        <v>79.790000000000006</v>
      </c>
      <c r="J204" t="s">
        <v>21</v>
      </c>
      <c r="K204" t="s">
        <v>22</v>
      </c>
      <c r="L204">
        <v>1317531600</v>
      </c>
      <c r="M204" s="6">
        <f t="shared" si="17"/>
        <v>40818.208333333336</v>
      </c>
      <c r="N204" s="7">
        <f t="shared" si="18"/>
        <v>2011</v>
      </c>
      <c r="O204">
        <v>1317877200</v>
      </c>
      <c r="P204" s="6">
        <f t="shared" si="19"/>
        <v>40822.208333333336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>
        <f t="shared" si="16"/>
        <v>43</v>
      </c>
      <c r="J205" t="s">
        <v>26</v>
      </c>
      <c r="K205" t="s">
        <v>27</v>
      </c>
      <c r="L205">
        <v>1484632800</v>
      </c>
      <c r="M205" s="6">
        <f t="shared" si="17"/>
        <v>42752.25</v>
      </c>
      <c r="N205" s="7">
        <f t="shared" si="18"/>
        <v>2017</v>
      </c>
      <c r="O205">
        <v>1484805600</v>
      </c>
      <c r="P205" s="6">
        <f t="shared" si="19"/>
        <v>42754.25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6"/>
        <v>63.23</v>
      </c>
      <c r="J206" t="s">
        <v>21</v>
      </c>
      <c r="K206" t="s">
        <v>22</v>
      </c>
      <c r="L206">
        <v>1301806800</v>
      </c>
      <c r="M206" s="6">
        <f t="shared" si="17"/>
        <v>40636.208333333336</v>
      </c>
      <c r="N206" s="7">
        <f t="shared" si="18"/>
        <v>2011</v>
      </c>
      <c r="O206">
        <v>1302670800</v>
      </c>
      <c r="P206" s="6">
        <f t="shared" si="19"/>
        <v>40646.208333333336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>
        <f t="shared" si="16"/>
        <v>70.180000000000007</v>
      </c>
      <c r="J207" t="s">
        <v>21</v>
      </c>
      <c r="K207" t="s">
        <v>22</v>
      </c>
      <c r="L207">
        <v>1539752400</v>
      </c>
      <c r="M207" s="6">
        <f t="shared" si="17"/>
        <v>43390.208333333328</v>
      </c>
      <c r="N207" s="7">
        <f t="shared" si="18"/>
        <v>2018</v>
      </c>
      <c r="O207">
        <v>1540789200</v>
      </c>
      <c r="P207" s="6">
        <f t="shared" si="19"/>
        <v>43402.208333333328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6"/>
        <v>61.33</v>
      </c>
      <c r="J208" t="s">
        <v>21</v>
      </c>
      <c r="K208" t="s">
        <v>22</v>
      </c>
      <c r="L208">
        <v>1267250400</v>
      </c>
      <c r="M208" s="6">
        <f t="shared" si="17"/>
        <v>40236.25</v>
      </c>
      <c r="N208" s="7">
        <f t="shared" si="18"/>
        <v>2010</v>
      </c>
      <c r="O208">
        <v>1268028000</v>
      </c>
      <c r="P208" s="6">
        <f t="shared" si="19"/>
        <v>40245.25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>
        <f t="shared" si="16"/>
        <v>99</v>
      </c>
      <c r="J209" t="s">
        <v>21</v>
      </c>
      <c r="K209" t="s">
        <v>22</v>
      </c>
      <c r="L209">
        <v>1535432400</v>
      </c>
      <c r="M209" s="6">
        <f t="shared" si="17"/>
        <v>43340.208333333328</v>
      </c>
      <c r="N209" s="7">
        <f t="shared" si="18"/>
        <v>2018</v>
      </c>
      <c r="O209">
        <v>1537160400</v>
      </c>
      <c r="P209" s="6">
        <f t="shared" si="19"/>
        <v>43360.208333333328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>
        <f t="shared" si="16"/>
        <v>96.98</v>
      </c>
      <c r="J210" t="s">
        <v>21</v>
      </c>
      <c r="K210" t="s">
        <v>22</v>
      </c>
      <c r="L210">
        <v>1510207200</v>
      </c>
      <c r="M210" s="6">
        <f t="shared" si="17"/>
        <v>43048.25</v>
      </c>
      <c r="N210" s="7">
        <f t="shared" si="18"/>
        <v>2017</v>
      </c>
      <c r="O210">
        <v>1512280800</v>
      </c>
      <c r="P210" s="6">
        <f t="shared" si="19"/>
        <v>43072.25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6"/>
        <v>51</v>
      </c>
      <c r="J211" t="s">
        <v>26</v>
      </c>
      <c r="K211" t="s">
        <v>27</v>
      </c>
      <c r="L211">
        <v>1462510800</v>
      </c>
      <c r="M211" s="6">
        <f t="shared" si="17"/>
        <v>42496.208333333328</v>
      </c>
      <c r="N211" s="7">
        <f t="shared" si="18"/>
        <v>2016</v>
      </c>
      <c r="O211">
        <v>1463115600</v>
      </c>
      <c r="P211" s="6">
        <f t="shared" si="19"/>
        <v>42503.208333333328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6"/>
        <v>28.04</v>
      </c>
      <c r="J212" t="s">
        <v>36</v>
      </c>
      <c r="K212" t="s">
        <v>37</v>
      </c>
      <c r="L212">
        <v>1488520800</v>
      </c>
      <c r="M212" s="6">
        <f t="shared" si="17"/>
        <v>42797.25</v>
      </c>
      <c r="N212" s="7">
        <f t="shared" si="18"/>
        <v>2017</v>
      </c>
      <c r="O212">
        <v>1490850000</v>
      </c>
      <c r="P212" s="6">
        <f t="shared" si="19"/>
        <v>42824.208333333328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6"/>
        <v>60.98</v>
      </c>
      <c r="J213" t="s">
        <v>21</v>
      </c>
      <c r="K213" t="s">
        <v>22</v>
      </c>
      <c r="L213">
        <v>1377579600</v>
      </c>
      <c r="M213" s="6">
        <f t="shared" si="17"/>
        <v>41513.208333333336</v>
      </c>
      <c r="N213" s="7">
        <f t="shared" si="18"/>
        <v>2013</v>
      </c>
      <c r="O213">
        <v>1379653200</v>
      </c>
      <c r="P213" s="6">
        <f t="shared" si="19"/>
        <v>41537.208333333336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>
        <f t="shared" si="16"/>
        <v>73.209999999999994</v>
      </c>
      <c r="J214" t="s">
        <v>21</v>
      </c>
      <c r="K214" t="s">
        <v>22</v>
      </c>
      <c r="L214">
        <v>1576389600</v>
      </c>
      <c r="M214" s="6">
        <f t="shared" si="17"/>
        <v>43814.25</v>
      </c>
      <c r="N214" s="7">
        <f t="shared" si="18"/>
        <v>2019</v>
      </c>
      <c r="O214">
        <v>1580364000</v>
      </c>
      <c r="P214" s="6">
        <f t="shared" si="19"/>
        <v>43860.25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>
        <f t="shared" si="16"/>
        <v>40</v>
      </c>
      <c r="J215" t="s">
        <v>21</v>
      </c>
      <c r="K215" t="s">
        <v>22</v>
      </c>
      <c r="L215">
        <v>1289019600</v>
      </c>
      <c r="M215" s="6">
        <f t="shared" si="17"/>
        <v>40488.208333333336</v>
      </c>
      <c r="N215" s="7">
        <f t="shared" si="18"/>
        <v>2010</v>
      </c>
      <c r="O215">
        <v>1289714400</v>
      </c>
      <c r="P215" s="6">
        <f t="shared" si="19"/>
        <v>40496.25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>
        <f t="shared" si="16"/>
        <v>86.81</v>
      </c>
      <c r="J216" t="s">
        <v>21</v>
      </c>
      <c r="K216" t="s">
        <v>22</v>
      </c>
      <c r="L216">
        <v>1282194000</v>
      </c>
      <c r="M216" s="6">
        <f t="shared" si="17"/>
        <v>40409.208333333336</v>
      </c>
      <c r="N216" s="7">
        <f t="shared" si="18"/>
        <v>2010</v>
      </c>
      <c r="O216">
        <v>1282712400</v>
      </c>
      <c r="P216" s="6">
        <f t="shared" si="19"/>
        <v>40415.208333333336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6"/>
        <v>42.13</v>
      </c>
      <c r="J217" t="s">
        <v>21</v>
      </c>
      <c r="K217" t="s">
        <v>22</v>
      </c>
      <c r="L217">
        <v>1550037600</v>
      </c>
      <c r="M217" s="6">
        <f t="shared" si="17"/>
        <v>43509.25</v>
      </c>
      <c r="N217" s="7">
        <f t="shared" si="18"/>
        <v>2019</v>
      </c>
      <c r="O217">
        <v>1550210400</v>
      </c>
      <c r="P217" s="6">
        <f t="shared" si="19"/>
        <v>43511.25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>
        <f t="shared" si="16"/>
        <v>103.98</v>
      </c>
      <c r="J218" t="s">
        <v>21</v>
      </c>
      <c r="K218" t="s">
        <v>22</v>
      </c>
      <c r="L218">
        <v>1321941600</v>
      </c>
      <c r="M218" s="6">
        <f t="shared" si="17"/>
        <v>40869.25</v>
      </c>
      <c r="N218" s="7">
        <f t="shared" si="18"/>
        <v>2011</v>
      </c>
      <c r="O218">
        <v>1322114400</v>
      </c>
      <c r="P218" s="6">
        <f t="shared" si="19"/>
        <v>40871.25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6"/>
        <v>62</v>
      </c>
      <c r="J219" t="s">
        <v>21</v>
      </c>
      <c r="K219" t="s">
        <v>22</v>
      </c>
      <c r="L219">
        <v>1556427600</v>
      </c>
      <c r="M219" s="6">
        <f t="shared" si="17"/>
        <v>43583.208333333328</v>
      </c>
      <c r="N219" s="7">
        <f t="shared" si="18"/>
        <v>2019</v>
      </c>
      <c r="O219">
        <v>1557205200</v>
      </c>
      <c r="P219" s="6">
        <f t="shared" si="19"/>
        <v>43592.208333333328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>
        <f t="shared" si="16"/>
        <v>31.01</v>
      </c>
      <c r="J220" t="s">
        <v>40</v>
      </c>
      <c r="K220" t="s">
        <v>41</v>
      </c>
      <c r="L220">
        <v>1320991200</v>
      </c>
      <c r="M220" s="6">
        <f t="shared" si="17"/>
        <v>40858.25</v>
      </c>
      <c r="N220" s="7">
        <f t="shared" si="18"/>
        <v>2011</v>
      </c>
      <c r="O220">
        <v>1323928800</v>
      </c>
      <c r="P220" s="6">
        <f t="shared" si="19"/>
        <v>40892.25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>
        <f t="shared" si="16"/>
        <v>89.99</v>
      </c>
      <c r="J221" t="s">
        <v>21</v>
      </c>
      <c r="K221" t="s">
        <v>22</v>
      </c>
      <c r="L221">
        <v>1345093200</v>
      </c>
      <c r="M221" s="6">
        <f t="shared" si="17"/>
        <v>41137.208333333336</v>
      </c>
      <c r="N221" s="7">
        <f t="shared" si="18"/>
        <v>2012</v>
      </c>
      <c r="O221">
        <v>1346130000</v>
      </c>
      <c r="P221" s="6">
        <f t="shared" si="19"/>
        <v>41149.208333333336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6"/>
        <v>39.24</v>
      </c>
      <c r="J222" t="s">
        <v>21</v>
      </c>
      <c r="K222" t="s">
        <v>22</v>
      </c>
      <c r="L222">
        <v>1309496400</v>
      </c>
      <c r="M222" s="6">
        <f t="shared" si="17"/>
        <v>40725.208333333336</v>
      </c>
      <c r="N222" s="7">
        <f t="shared" si="18"/>
        <v>2011</v>
      </c>
      <c r="O222">
        <v>1311051600</v>
      </c>
      <c r="P222" s="6">
        <f t="shared" si="19"/>
        <v>40743.208333333336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6"/>
        <v>54.99</v>
      </c>
      <c r="J223" t="s">
        <v>21</v>
      </c>
      <c r="K223" t="s">
        <v>22</v>
      </c>
      <c r="L223">
        <v>1340254800</v>
      </c>
      <c r="M223" s="6">
        <f t="shared" si="17"/>
        <v>41081.208333333336</v>
      </c>
      <c r="N223" s="7">
        <f t="shared" si="18"/>
        <v>2012</v>
      </c>
      <c r="O223">
        <v>1340427600</v>
      </c>
      <c r="P223" s="6">
        <f t="shared" si="19"/>
        <v>41083.208333333336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>
        <f t="shared" si="16"/>
        <v>47.99</v>
      </c>
      <c r="J224" t="s">
        <v>21</v>
      </c>
      <c r="K224" t="s">
        <v>22</v>
      </c>
      <c r="L224">
        <v>1412226000</v>
      </c>
      <c r="M224" s="6">
        <f t="shared" si="17"/>
        <v>41914.208333333336</v>
      </c>
      <c r="N224" s="7">
        <f t="shared" si="18"/>
        <v>2014</v>
      </c>
      <c r="O224">
        <v>1412312400</v>
      </c>
      <c r="P224" s="6">
        <f t="shared" si="19"/>
        <v>41915.208333333336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6"/>
        <v>87.97</v>
      </c>
      <c r="J225" t="s">
        <v>21</v>
      </c>
      <c r="K225" t="s">
        <v>22</v>
      </c>
      <c r="L225">
        <v>1458104400</v>
      </c>
      <c r="M225" s="6">
        <f t="shared" si="17"/>
        <v>42445.208333333328</v>
      </c>
      <c r="N225" s="7">
        <f t="shared" si="18"/>
        <v>2016</v>
      </c>
      <c r="O225">
        <v>1459314000</v>
      </c>
      <c r="P225" s="6">
        <f t="shared" si="19"/>
        <v>42459.208333333328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>
        <f t="shared" si="16"/>
        <v>52</v>
      </c>
      <c r="J226" t="s">
        <v>21</v>
      </c>
      <c r="K226" t="s">
        <v>22</v>
      </c>
      <c r="L226">
        <v>1411534800</v>
      </c>
      <c r="M226" s="6">
        <f t="shared" si="17"/>
        <v>41906.208333333336</v>
      </c>
      <c r="N226" s="7">
        <f t="shared" si="18"/>
        <v>2014</v>
      </c>
      <c r="O226">
        <v>1415426400</v>
      </c>
      <c r="P226" s="6">
        <f t="shared" si="19"/>
        <v>41951.25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>
        <f t="shared" si="16"/>
        <v>30</v>
      </c>
      <c r="J227" t="s">
        <v>21</v>
      </c>
      <c r="K227" t="s">
        <v>22</v>
      </c>
      <c r="L227">
        <v>1399093200</v>
      </c>
      <c r="M227" s="6">
        <f t="shared" si="17"/>
        <v>41762.208333333336</v>
      </c>
      <c r="N227" s="7">
        <f t="shared" si="18"/>
        <v>2014</v>
      </c>
      <c r="O227">
        <v>1399093200</v>
      </c>
      <c r="P227" s="6">
        <f t="shared" si="19"/>
        <v>41762.208333333336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>
        <f t="shared" si="16"/>
        <v>98.21</v>
      </c>
      <c r="J228" t="s">
        <v>21</v>
      </c>
      <c r="K228" t="s">
        <v>22</v>
      </c>
      <c r="L228">
        <v>1270702800</v>
      </c>
      <c r="M228" s="6">
        <f t="shared" si="17"/>
        <v>40276.208333333336</v>
      </c>
      <c r="N228" s="7">
        <f t="shared" si="18"/>
        <v>2010</v>
      </c>
      <c r="O228">
        <v>1273899600</v>
      </c>
      <c r="P228" s="6">
        <f t="shared" si="19"/>
        <v>40313.208333333336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>
        <f t="shared" si="16"/>
        <v>108.96</v>
      </c>
      <c r="J229" t="s">
        <v>21</v>
      </c>
      <c r="K229" t="s">
        <v>22</v>
      </c>
      <c r="L229">
        <v>1431666000</v>
      </c>
      <c r="M229" s="6">
        <f t="shared" si="17"/>
        <v>42139.208333333328</v>
      </c>
      <c r="N229" s="7">
        <f t="shared" si="18"/>
        <v>2015</v>
      </c>
      <c r="O229">
        <v>1432184400</v>
      </c>
      <c r="P229" s="6">
        <f t="shared" si="19"/>
        <v>42145.208333333328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>
        <f t="shared" si="16"/>
        <v>67</v>
      </c>
      <c r="J230" t="s">
        <v>21</v>
      </c>
      <c r="K230" t="s">
        <v>22</v>
      </c>
      <c r="L230">
        <v>1472619600</v>
      </c>
      <c r="M230" s="6">
        <f t="shared" si="17"/>
        <v>42613.208333333328</v>
      </c>
      <c r="N230" s="7">
        <f t="shared" si="18"/>
        <v>2016</v>
      </c>
      <c r="O230">
        <v>1474779600</v>
      </c>
      <c r="P230" s="6">
        <f t="shared" si="19"/>
        <v>42638.208333333328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>
        <f t="shared" si="16"/>
        <v>64.989999999999995</v>
      </c>
      <c r="J231" t="s">
        <v>21</v>
      </c>
      <c r="K231" t="s">
        <v>22</v>
      </c>
      <c r="L231">
        <v>1496293200</v>
      </c>
      <c r="M231" s="6">
        <f t="shared" si="17"/>
        <v>42887.208333333328</v>
      </c>
      <c r="N231" s="7">
        <f t="shared" si="18"/>
        <v>2017</v>
      </c>
      <c r="O231">
        <v>1500440400</v>
      </c>
      <c r="P231" s="6">
        <f t="shared" si="19"/>
        <v>42935.208333333328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>
        <f t="shared" si="16"/>
        <v>99.84</v>
      </c>
      <c r="J232" t="s">
        <v>21</v>
      </c>
      <c r="K232" t="s">
        <v>22</v>
      </c>
      <c r="L232">
        <v>1575612000</v>
      </c>
      <c r="M232" s="6">
        <f t="shared" si="17"/>
        <v>43805.25</v>
      </c>
      <c r="N232" s="7">
        <f t="shared" si="18"/>
        <v>2019</v>
      </c>
      <c r="O232">
        <v>1575612000</v>
      </c>
      <c r="P232" s="6">
        <f t="shared" si="19"/>
        <v>43805.25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6"/>
        <v>82.43</v>
      </c>
      <c r="J233" t="s">
        <v>21</v>
      </c>
      <c r="K233" t="s">
        <v>22</v>
      </c>
      <c r="L233">
        <v>1369112400</v>
      </c>
      <c r="M233" s="6">
        <f t="shared" si="17"/>
        <v>41415.208333333336</v>
      </c>
      <c r="N233" s="7">
        <f t="shared" si="18"/>
        <v>2013</v>
      </c>
      <c r="O233">
        <v>1374123600</v>
      </c>
      <c r="P233" s="6">
        <f t="shared" si="19"/>
        <v>41473.208333333336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>
        <f t="shared" si="16"/>
        <v>63.29</v>
      </c>
      <c r="J234" t="s">
        <v>21</v>
      </c>
      <c r="K234" t="s">
        <v>22</v>
      </c>
      <c r="L234">
        <v>1469422800</v>
      </c>
      <c r="M234" s="6">
        <f t="shared" si="17"/>
        <v>42576.208333333328</v>
      </c>
      <c r="N234" s="7">
        <f t="shared" si="18"/>
        <v>2016</v>
      </c>
      <c r="O234">
        <v>1469509200</v>
      </c>
      <c r="P234" s="6">
        <f t="shared" si="19"/>
        <v>42577.208333333328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>
        <f t="shared" si="16"/>
        <v>96.77</v>
      </c>
      <c r="J235" t="s">
        <v>21</v>
      </c>
      <c r="K235" t="s">
        <v>22</v>
      </c>
      <c r="L235">
        <v>1307854800</v>
      </c>
      <c r="M235" s="6">
        <f t="shared" si="17"/>
        <v>40706.208333333336</v>
      </c>
      <c r="N235" s="7">
        <f t="shared" si="18"/>
        <v>2011</v>
      </c>
      <c r="O235">
        <v>1309237200</v>
      </c>
      <c r="P235" s="6">
        <f t="shared" si="19"/>
        <v>40722.208333333336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>
        <f t="shared" si="16"/>
        <v>54.91</v>
      </c>
      <c r="J236" t="s">
        <v>107</v>
      </c>
      <c r="K236" t="s">
        <v>108</v>
      </c>
      <c r="L236">
        <v>1503378000</v>
      </c>
      <c r="M236" s="6">
        <f t="shared" si="17"/>
        <v>42969.208333333328</v>
      </c>
      <c r="N236" s="7">
        <f t="shared" si="18"/>
        <v>2017</v>
      </c>
      <c r="O236">
        <v>1503982800</v>
      </c>
      <c r="P236" s="6">
        <f t="shared" si="19"/>
        <v>42976.208333333328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6"/>
        <v>39.01</v>
      </c>
      <c r="J237" t="s">
        <v>21</v>
      </c>
      <c r="K237" t="s">
        <v>22</v>
      </c>
      <c r="L237">
        <v>1486965600</v>
      </c>
      <c r="M237" s="6">
        <f t="shared" si="17"/>
        <v>42779.25</v>
      </c>
      <c r="N237" s="7">
        <f t="shared" si="18"/>
        <v>2017</v>
      </c>
      <c r="O237">
        <v>1487397600</v>
      </c>
      <c r="P237" s="6">
        <f t="shared" si="19"/>
        <v>42784.25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6"/>
        <v>75.84</v>
      </c>
      <c r="J238" t="s">
        <v>26</v>
      </c>
      <c r="K238" t="s">
        <v>27</v>
      </c>
      <c r="L238">
        <v>1561438800</v>
      </c>
      <c r="M238" s="6">
        <f t="shared" si="17"/>
        <v>43641.208333333328</v>
      </c>
      <c r="N238" s="7">
        <f t="shared" si="18"/>
        <v>2019</v>
      </c>
      <c r="O238">
        <v>1562043600</v>
      </c>
      <c r="P238" s="6">
        <f t="shared" si="19"/>
        <v>43648.208333333328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>
        <f t="shared" si="16"/>
        <v>45.05</v>
      </c>
      <c r="J239" t="s">
        <v>21</v>
      </c>
      <c r="K239" t="s">
        <v>22</v>
      </c>
      <c r="L239">
        <v>1398402000</v>
      </c>
      <c r="M239" s="6">
        <f t="shared" si="17"/>
        <v>41754.208333333336</v>
      </c>
      <c r="N239" s="7">
        <f t="shared" si="18"/>
        <v>2014</v>
      </c>
      <c r="O239">
        <v>1398574800</v>
      </c>
      <c r="P239" s="6">
        <f t="shared" si="19"/>
        <v>41756.208333333336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>
        <f t="shared" si="16"/>
        <v>104.52</v>
      </c>
      <c r="J240" t="s">
        <v>36</v>
      </c>
      <c r="K240" t="s">
        <v>37</v>
      </c>
      <c r="L240">
        <v>1513231200</v>
      </c>
      <c r="M240" s="6">
        <f t="shared" si="17"/>
        <v>43083.25</v>
      </c>
      <c r="N240" s="7">
        <f t="shared" si="18"/>
        <v>2017</v>
      </c>
      <c r="O240">
        <v>1515391200</v>
      </c>
      <c r="P240" s="6">
        <f t="shared" si="19"/>
        <v>43108.25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6"/>
        <v>76.27</v>
      </c>
      <c r="J241" t="s">
        <v>21</v>
      </c>
      <c r="K241" t="s">
        <v>22</v>
      </c>
      <c r="L241">
        <v>1440824400</v>
      </c>
      <c r="M241" s="6">
        <f t="shared" si="17"/>
        <v>42245.208333333328</v>
      </c>
      <c r="N241" s="7">
        <f t="shared" si="18"/>
        <v>2015</v>
      </c>
      <c r="O241">
        <v>1441170000</v>
      </c>
      <c r="P241" s="6">
        <f t="shared" si="19"/>
        <v>42249.208333333328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>
        <f t="shared" si="16"/>
        <v>69.02</v>
      </c>
      <c r="J242" t="s">
        <v>21</v>
      </c>
      <c r="K242" t="s">
        <v>22</v>
      </c>
      <c r="L242">
        <v>1281070800</v>
      </c>
      <c r="M242" s="6">
        <f t="shared" si="17"/>
        <v>40396.208333333336</v>
      </c>
      <c r="N242" s="7">
        <f t="shared" si="18"/>
        <v>2010</v>
      </c>
      <c r="O242">
        <v>1281157200</v>
      </c>
      <c r="P242" s="6">
        <f t="shared" si="19"/>
        <v>40397.208333333336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>
        <f t="shared" si="16"/>
        <v>101.98</v>
      </c>
      <c r="J243" t="s">
        <v>26</v>
      </c>
      <c r="K243" t="s">
        <v>27</v>
      </c>
      <c r="L243">
        <v>1397365200</v>
      </c>
      <c r="M243" s="6">
        <f t="shared" si="17"/>
        <v>41742.208333333336</v>
      </c>
      <c r="N243" s="7">
        <f t="shared" si="18"/>
        <v>2014</v>
      </c>
      <c r="O243">
        <v>1398229200</v>
      </c>
      <c r="P243" s="6">
        <f t="shared" si="19"/>
        <v>41752.208333333336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>
        <f t="shared" si="16"/>
        <v>42.92</v>
      </c>
      <c r="J244" t="s">
        <v>21</v>
      </c>
      <c r="K244" t="s">
        <v>22</v>
      </c>
      <c r="L244">
        <v>1494392400</v>
      </c>
      <c r="M244" s="6">
        <f t="shared" si="17"/>
        <v>42865.208333333328</v>
      </c>
      <c r="N244" s="7">
        <f t="shared" si="18"/>
        <v>2017</v>
      </c>
      <c r="O244">
        <v>1495256400</v>
      </c>
      <c r="P244" s="6">
        <f t="shared" si="19"/>
        <v>42875.208333333328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>
        <f t="shared" si="16"/>
        <v>43.03</v>
      </c>
      <c r="J245" t="s">
        <v>21</v>
      </c>
      <c r="K245" t="s">
        <v>22</v>
      </c>
      <c r="L245">
        <v>1520143200</v>
      </c>
      <c r="M245" s="6">
        <f t="shared" si="17"/>
        <v>43163.25</v>
      </c>
      <c r="N245" s="7">
        <f t="shared" si="18"/>
        <v>2018</v>
      </c>
      <c r="O245">
        <v>1520402400</v>
      </c>
      <c r="P245" s="6">
        <f t="shared" si="19"/>
        <v>43166.25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>
        <f t="shared" si="16"/>
        <v>75.25</v>
      </c>
      <c r="J246" t="s">
        <v>21</v>
      </c>
      <c r="K246" t="s">
        <v>22</v>
      </c>
      <c r="L246">
        <v>1405314000</v>
      </c>
      <c r="M246" s="6">
        <f t="shared" si="17"/>
        <v>41834.208333333336</v>
      </c>
      <c r="N246" s="7">
        <f t="shared" si="18"/>
        <v>2014</v>
      </c>
      <c r="O246">
        <v>1409806800</v>
      </c>
      <c r="P246" s="6">
        <f t="shared" si="19"/>
        <v>41886.208333333336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>
        <f t="shared" si="16"/>
        <v>69.02</v>
      </c>
      <c r="J247" t="s">
        <v>21</v>
      </c>
      <c r="K247" t="s">
        <v>22</v>
      </c>
      <c r="L247">
        <v>1396846800</v>
      </c>
      <c r="M247" s="6">
        <f t="shared" si="17"/>
        <v>41736.208333333336</v>
      </c>
      <c r="N247" s="7">
        <f t="shared" si="18"/>
        <v>2014</v>
      </c>
      <c r="O247">
        <v>1396933200</v>
      </c>
      <c r="P247" s="6">
        <f t="shared" si="19"/>
        <v>41737.208333333336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>
        <f t="shared" si="16"/>
        <v>65.989999999999995</v>
      </c>
      <c r="J248" t="s">
        <v>21</v>
      </c>
      <c r="K248" t="s">
        <v>22</v>
      </c>
      <c r="L248">
        <v>1375678800</v>
      </c>
      <c r="M248" s="6">
        <f t="shared" si="17"/>
        <v>41491.208333333336</v>
      </c>
      <c r="N248" s="7">
        <f t="shared" si="18"/>
        <v>2013</v>
      </c>
      <c r="O248">
        <v>1376024400</v>
      </c>
      <c r="P248" s="6">
        <f t="shared" si="19"/>
        <v>41495.208333333336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>
        <f t="shared" si="16"/>
        <v>98.01</v>
      </c>
      <c r="J249" t="s">
        <v>21</v>
      </c>
      <c r="K249" t="s">
        <v>22</v>
      </c>
      <c r="L249">
        <v>1482386400</v>
      </c>
      <c r="M249" s="6">
        <f t="shared" si="17"/>
        <v>42726.25</v>
      </c>
      <c r="N249" s="7">
        <f t="shared" si="18"/>
        <v>2016</v>
      </c>
      <c r="O249">
        <v>1483682400</v>
      </c>
      <c r="P249" s="6">
        <f t="shared" si="19"/>
        <v>42741.25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>
        <f t="shared" si="16"/>
        <v>60.11</v>
      </c>
      <c r="J250" t="s">
        <v>26</v>
      </c>
      <c r="K250" t="s">
        <v>27</v>
      </c>
      <c r="L250">
        <v>1420005600</v>
      </c>
      <c r="M250" s="6">
        <f t="shared" si="17"/>
        <v>42004.25</v>
      </c>
      <c r="N250" s="7">
        <f t="shared" si="18"/>
        <v>2014</v>
      </c>
      <c r="O250">
        <v>1420437600</v>
      </c>
      <c r="P250" s="6">
        <f t="shared" si="19"/>
        <v>42009.25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>
        <f t="shared" si="16"/>
        <v>26</v>
      </c>
      <c r="J251" t="s">
        <v>21</v>
      </c>
      <c r="K251" t="s">
        <v>22</v>
      </c>
      <c r="L251">
        <v>1420178400</v>
      </c>
      <c r="M251" s="6">
        <f t="shared" si="17"/>
        <v>42006.25</v>
      </c>
      <c r="N251" s="7">
        <f t="shared" si="18"/>
        <v>2015</v>
      </c>
      <c r="O251">
        <v>1420783200</v>
      </c>
      <c r="P251" s="6">
        <f t="shared" si="19"/>
        <v>42013.25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6"/>
        <v>3</v>
      </c>
      <c r="J252" t="s">
        <v>21</v>
      </c>
      <c r="K252" t="s">
        <v>22</v>
      </c>
      <c r="L252">
        <v>1264399200</v>
      </c>
      <c r="M252" s="6">
        <f t="shared" si="17"/>
        <v>40203.25</v>
      </c>
      <c r="N252" s="7">
        <f t="shared" si="18"/>
        <v>2010</v>
      </c>
      <c r="O252">
        <v>1267423200</v>
      </c>
      <c r="P252" s="6">
        <f t="shared" si="19"/>
        <v>40238.25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6"/>
        <v>38.020000000000003</v>
      </c>
      <c r="J253" t="s">
        <v>21</v>
      </c>
      <c r="K253" t="s">
        <v>22</v>
      </c>
      <c r="L253">
        <v>1355032800</v>
      </c>
      <c r="M253" s="6">
        <f t="shared" si="17"/>
        <v>41252.25</v>
      </c>
      <c r="N253" s="7">
        <f t="shared" si="18"/>
        <v>2012</v>
      </c>
      <c r="O253">
        <v>1355205600</v>
      </c>
      <c r="P253" s="6">
        <f t="shared" si="19"/>
        <v>41254.25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>
        <f t="shared" si="16"/>
        <v>106.15</v>
      </c>
      <c r="J254" t="s">
        <v>21</v>
      </c>
      <c r="K254" t="s">
        <v>22</v>
      </c>
      <c r="L254">
        <v>1382677200</v>
      </c>
      <c r="M254" s="6">
        <f t="shared" si="17"/>
        <v>41572.208333333336</v>
      </c>
      <c r="N254" s="7">
        <f t="shared" si="18"/>
        <v>2013</v>
      </c>
      <c r="O254">
        <v>1383109200</v>
      </c>
      <c r="P254" s="6">
        <f t="shared" si="19"/>
        <v>41577.208333333336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6"/>
        <v>81.02</v>
      </c>
      <c r="J255" t="s">
        <v>15</v>
      </c>
      <c r="K255" t="s">
        <v>16</v>
      </c>
      <c r="L255">
        <v>1302238800</v>
      </c>
      <c r="M255" s="6">
        <f t="shared" si="17"/>
        <v>40641.208333333336</v>
      </c>
      <c r="N255" s="7">
        <f t="shared" si="18"/>
        <v>2011</v>
      </c>
      <c r="O255">
        <v>1303275600</v>
      </c>
      <c r="P255" s="6">
        <f t="shared" si="19"/>
        <v>40653.208333333336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>
        <f t="shared" si="16"/>
        <v>96.65</v>
      </c>
      <c r="J256" t="s">
        <v>21</v>
      </c>
      <c r="K256" t="s">
        <v>22</v>
      </c>
      <c r="L256">
        <v>1487656800</v>
      </c>
      <c r="M256" s="6">
        <f t="shared" si="17"/>
        <v>42787.25</v>
      </c>
      <c r="N256" s="7">
        <f t="shared" si="18"/>
        <v>2017</v>
      </c>
      <c r="O256">
        <v>1487829600</v>
      </c>
      <c r="P256" s="6">
        <f t="shared" si="19"/>
        <v>42789.25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>
        <f t="shared" si="16"/>
        <v>57</v>
      </c>
      <c r="J257" t="s">
        <v>21</v>
      </c>
      <c r="K257" t="s">
        <v>22</v>
      </c>
      <c r="L257">
        <v>1297836000</v>
      </c>
      <c r="M257" s="6">
        <f t="shared" si="17"/>
        <v>40590.25</v>
      </c>
      <c r="N257" s="7">
        <f t="shared" si="18"/>
        <v>2011</v>
      </c>
      <c r="O257">
        <v>1298268000</v>
      </c>
      <c r="P257" s="6">
        <f t="shared" si="19"/>
        <v>40595.25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si="16"/>
        <v>63.93</v>
      </c>
      <c r="J258" t="s">
        <v>40</v>
      </c>
      <c r="K258" t="s">
        <v>41</v>
      </c>
      <c r="L258">
        <v>1453615200</v>
      </c>
      <c r="M258" s="6">
        <f t="shared" si="17"/>
        <v>42393.25</v>
      </c>
      <c r="N258" s="7">
        <f t="shared" si="18"/>
        <v>2016</v>
      </c>
      <c r="O258">
        <v>1456812000</v>
      </c>
      <c r="P258" s="6">
        <f t="shared" si="19"/>
        <v>42430.25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0">ROUND(E259/D259*100,0)</f>
        <v>146</v>
      </c>
      <c r="G259" t="s">
        <v>20</v>
      </c>
      <c r="H259">
        <v>92</v>
      </c>
      <c r="I259">
        <f t="shared" ref="I259:I322" si="21">IFERROR(ROUND(E259/H259,2),0)</f>
        <v>90.46</v>
      </c>
      <c r="J259" t="s">
        <v>21</v>
      </c>
      <c r="K259" t="s">
        <v>22</v>
      </c>
      <c r="L259">
        <v>1362463200</v>
      </c>
      <c r="M259" s="6">
        <f t="shared" ref="M259:M322" si="22">(((L259/60)/60)/24)+DATE(1970,1,1)</f>
        <v>41338.25</v>
      </c>
      <c r="N259" s="7">
        <f t="shared" ref="N259:N322" si="23">YEAR(M259)</f>
        <v>2013</v>
      </c>
      <c r="O259">
        <v>1363669200</v>
      </c>
      <c r="P259" s="6">
        <f t="shared" ref="P259:P322" si="24">(((O259/60)/60)/24)+DATE(1970,1,1)</f>
        <v>41352.208333333336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0"/>
        <v>268</v>
      </c>
      <c r="G260" t="s">
        <v>20</v>
      </c>
      <c r="H260">
        <v>186</v>
      </c>
      <c r="I260">
        <f t="shared" si="21"/>
        <v>72.17</v>
      </c>
      <c r="J260" t="s">
        <v>21</v>
      </c>
      <c r="K260" t="s">
        <v>22</v>
      </c>
      <c r="L260">
        <v>1481176800</v>
      </c>
      <c r="M260" s="6">
        <f t="shared" si="22"/>
        <v>42712.25</v>
      </c>
      <c r="N260" s="7">
        <f t="shared" si="23"/>
        <v>2016</v>
      </c>
      <c r="O260">
        <v>1482904800</v>
      </c>
      <c r="P260" s="6">
        <f t="shared" si="24"/>
        <v>42732.25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0"/>
        <v>598</v>
      </c>
      <c r="G261" t="s">
        <v>20</v>
      </c>
      <c r="H261">
        <v>138</v>
      </c>
      <c r="I261">
        <f t="shared" si="21"/>
        <v>77.930000000000007</v>
      </c>
      <c r="J261" t="s">
        <v>21</v>
      </c>
      <c r="K261" t="s">
        <v>22</v>
      </c>
      <c r="L261">
        <v>1354946400</v>
      </c>
      <c r="M261" s="6">
        <f t="shared" si="22"/>
        <v>41251.25</v>
      </c>
      <c r="N261" s="7">
        <f t="shared" si="23"/>
        <v>2012</v>
      </c>
      <c r="O261">
        <v>1356588000</v>
      </c>
      <c r="P261" s="6">
        <f t="shared" si="24"/>
        <v>41270.25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0"/>
        <v>158</v>
      </c>
      <c r="G262" t="s">
        <v>20</v>
      </c>
      <c r="H262">
        <v>261</v>
      </c>
      <c r="I262">
        <f t="shared" si="21"/>
        <v>38.07</v>
      </c>
      <c r="J262" t="s">
        <v>21</v>
      </c>
      <c r="K262" t="s">
        <v>22</v>
      </c>
      <c r="L262">
        <v>1348808400</v>
      </c>
      <c r="M262" s="6">
        <f t="shared" si="22"/>
        <v>41180.208333333336</v>
      </c>
      <c r="N262" s="7">
        <f t="shared" si="23"/>
        <v>2012</v>
      </c>
      <c r="O262">
        <v>1349845200</v>
      </c>
      <c r="P262" s="6">
        <f t="shared" si="24"/>
        <v>41192.208333333336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I263">
        <f t="shared" si="21"/>
        <v>57.94</v>
      </c>
      <c r="J263" t="s">
        <v>21</v>
      </c>
      <c r="K263" t="s">
        <v>22</v>
      </c>
      <c r="L263">
        <v>1282712400</v>
      </c>
      <c r="M263" s="6">
        <f t="shared" si="22"/>
        <v>40415.208333333336</v>
      </c>
      <c r="N263" s="7">
        <f t="shared" si="23"/>
        <v>2010</v>
      </c>
      <c r="O263">
        <v>1283058000</v>
      </c>
      <c r="P263" s="6">
        <f t="shared" si="24"/>
        <v>40419.208333333336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0"/>
        <v>313</v>
      </c>
      <c r="G264" t="s">
        <v>20</v>
      </c>
      <c r="H264">
        <v>107</v>
      </c>
      <c r="I264">
        <f t="shared" si="21"/>
        <v>49.79</v>
      </c>
      <c r="J264" t="s">
        <v>21</v>
      </c>
      <c r="K264" t="s">
        <v>22</v>
      </c>
      <c r="L264">
        <v>1301979600</v>
      </c>
      <c r="M264" s="6">
        <f t="shared" si="22"/>
        <v>40638.208333333336</v>
      </c>
      <c r="N264" s="7">
        <f t="shared" si="23"/>
        <v>2011</v>
      </c>
      <c r="O264">
        <v>1304226000</v>
      </c>
      <c r="P264" s="6">
        <f t="shared" si="24"/>
        <v>40664.208333333336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371</v>
      </c>
      <c r="G265" t="s">
        <v>20</v>
      </c>
      <c r="H265">
        <v>199</v>
      </c>
      <c r="I265">
        <f t="shared" si="21"/>
        <v>54.05</v>
      </c>
      <c r="J265" t="s">
        <v>21</v>
      </c>
      <c r="K265" t="s">
        <v>22</v>
      </c>
      <c r="L265">
        <v>1263016800</v>
      </c>
      <c r="M265" s="6">
        <f t="shared" si="22"/>
        <v>40187.25</v>
      </c>
      <c r="N265" s="7">
        <f t="shared" si="23"/>
        <v>2010</v>
      </c>
      <c r="O265">
        <v>1263016800</v>
      </c>
      <c r="P265" s="6">
        <f t="shared" si="24"/>
        <v>40187.25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363</v>
      </c>
      <c r="G266" t="s">
        <v>20</v>
      </c>
      <c r="H266">
        <v>5512</v>
      </c>
      <c r="I266">
        <f t="shared" si="21"/>
        <v>30</v>
      </c>
      <c r="J266" t="s">
        <v>21</v>
      </c>
      <c r="K266" t="s">
        <v>22</v>
      </c>
      <c r="L266">
        <v>1360648800</v>
      </c>
      <c r="M266" s="6">
        <f t="shared" si="22"/>
        <v>41317.25</v>
      </c>
      <c r="N266" s="7">
        <f t="shared" si="23"/>
        <v>2013</v>
      </c>
      <c r="O266">
        <v>1362031200</v>
      </c>
      <c r="P266" s="6">
        <f t="shared" si="24"/>
        <v>41333.25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I267">
        <f t="shared" si="21"/>
        <v>70.13</v>
      </c>
      <c r="J267" t="s">
        <v>21</v>
      </c>
      <c r="K267" t="s">
        <v>22</v>
      </c>
      <c r="L267">
        <v>1451800800</v>
      </c>
      <c r="M267" s="6">
        <f t="shared" si="22"/>
        <v>42372.25</v>
      </c>
      <c r="N267" s="7">
        <f t="shared" si="23"/>
        <v>2016</v>
      </c>
      <c r="O267">
        <v>1455602400</v>
      </c>
      <c r="P267" s="6">
        <f t="shared" si="24"/>
        <v>42416.25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>
        <f t="shared" si="21"/>
        <v>27</v>
      </c>
      <c r="J268" t="s">
        <v>107</v>
      </c>
      <c r="K268" t="s">
        <v>108</v>
      </c>
      <c r="L268">
        <v>1415340000</v>
      </c>
      <c r="M268" s="6">
        <f t="shared" si="22"/>
        <v>41950.25</v>
      </c>
      <c r="N268" s="7">
        <f t="shared" si="23"/>
        <v>2014</v>
      </c>
      <c r="O268">
        <v>1418191200</v>
      </c>
      <c r="P268" s="6">
        <f t="shared" si="24"/>
        <v>41983.25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234</v>
      </c>
      <c r="G269" t="s">
        <v>20</v>
      </c>
      <c r="H269">
        <v>2768</v>
      </c>
      <c r="I269">
        <f t="shared" si="21"/>
        <v>51.99</v>
      </c>
      <c r="J269" t="s">
        <v>26</v>
      </c>
      <c r="K269" t="s">
        <v>27</v>
      </c>
      <c r="L269">
        <v>1351054800</v>
      </c>
      <c r="M269" s="6">
        <f t="shared" si="22"/>
        <v>41206.208333333336</v>
      </c>
      <c r="N269" s="7">
        <f t="shared" si="23"/>
        <v>2012</v>
      </c>
      <c r="O269">
        <v>1352440800</v>
      </c>
      <c r="P269" s="6">
        <f t="shared" si="24"/>
        <v>41222.25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181</v>
      </c>
      <c r="G270" t="s">
        <v>20</v>
      </c>
      <c r="H270">
        <v>48</v>
      </c>
      <c r="I270">
        <f t="shared" si="21"/>
        <v>56.42</v>
      </c>
      <c r="J270" t="s">
        <v>21</v>
      </c>
      <c r="K270" t="s">
        <v>22</v>
      </c>
      <c r="L270">
        <v>1349326800</v>
      </c>
      <c r="M270" s="6">
        <f t="shared" si="22"/>
        <v>41186.208333333336</v>
      </c>
      <c r="N270" s="7">
        <f t="shared" si="23"/>
        <v>2012</v>
      </c>
      <c r="O270">
        <v>1353304800</v>
      </c>
      <c r="P270" s="6">
        <f t="shared" si="24"/>
        <v>41232.25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253</v>
      </c>
      <c r="G271" t="s">
        <v>20</v>
      </c>
      <c r="H271">
        <v>87</v>
      </c>
      <c r="I271">
        <f t="shared" si="21"/>
        <v>101.63</v>
      </c>
      <c r="J271" t="s">
        <v>21</v>
      </c>
      <c r="K271" t="s">
        <v>22</v>
      </c>
      <c r="L271">
        <v>1548914400</v>
      </c>
      <c r="M271" s="6">
        <f t="shared" si="22"/>
        <v>43496.25</v>
      </c>
      <c r="N271" s="7">
        <f t="shared" si="23"/>
        <v>2019</v>
      </c>
      <c r="O271">
        <v>1550728800</v>
      </c>
      <c r="P271" s="6">
        <f t="shared" si="24"/>
        <v>43517.25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I272">
        <f t="shared" si="21"/>
        <v>25.01</v>
      </c>
      <c r="J272" t="s">
        <v>21</v>
      </c>
      <c r="K272" t="s">
        <v>22</v>
      </c>
      <c r="L272">
        <v>1291269600</v>
      </c>
      <c r="M272" s="6">
        <f t="shared" si="22"/>
        <v>40514.25</v>
      </c>
      <c r="N272" s="7">
        <f t="shared" si="23"/>
        <v>2010</v>
      </c>
      <c r="O272">
        <v>1291442400</v>
      </c>
      <c r="P272" s="6">
        <f t="shared" si="24"/>
        <v>40516.25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I273">
        <f t="shared" si="21"/>
        <v>32.020000000000003</v>
      </c>
      <c r="J273" t="s">
        <v>21</v>
      </c>
      <c r="K273" t="s">
        <v>22</v>
      </c>
      <c r="L273">
        <v>1449468000</v>
      </c>
      <c r="M273" s="6">
        <f t="shared" si="22"/>
        <v>42345.25</v>
      </c>
      <c r="N273" s="7">
        <f t="shared" si="23"/>
        <v>2015</v>
      </c>
      <c r="O273">
        <v>1452146400</v>
      </c>
      <c r="P273" s="6">
        <f t="shared" si="24"/>
        <v>42376.25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I274">
        <f t="shared" si="21"/>
        <v>82.02</v>
      </c>
      <c r="J274" t="s">
        <v>21</v>
      </c>
      <c r="K274" t="s">
        <v>22</v>
      </c>
      <c r="L274">
        <v>1562734800</v>
      </c>
      <c r="M274" s="6">
        <f t="shared" si="22"/>
        <v>43656.208333333328</v>
      </c>
      <c r="N274" s="7">
        <f t="shared" si="23"/>
        <v>2019</v>
      </c>
      <c r="O274">
        <v>1564894800</v>
      </c>
      <c r="P274" s="6">
        <f t="shared" si="24"/>
        <v>43681.208333333328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I275">
        <f t="shared" si="21"/>
        <v>37.96</v>
      </c>
      <c r="J275" t="s">
        <v>15</v>
      </c>
      <c r="K275" t="s">
        <v>16</v>
      </c>
      <c r="L275">
        <v>1505624400</v>
      </c>
      <c r="M275" s="6">
        <f t="shared" si="22"/>
        <v>42995.208333333328</v>
      </c>
      <c r="N275" s="7">
        <f t="shared" si="23"/>
        <v>2017</v>
      </c>
      <c r="O275">
        <v>1505883600</v>
      </c>
      <c r="P275" s="6">
        <f t="shared" si="24"/>
        <v>42998.208333333328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>
        <f t="shared" si="21"/>
        <v>51.53</v>
      </c>
      <c r="J276" t="s">
        <v>21</v>
      </c>
      <c r="K276" t="s">
        <v>22</v>
      </c>
      <c r="L276">
        <v>1509948000</v>
      </c>
      <c r="M276" s="6">
        <f t="shared" si="22"/>
        <v>43045.25</v>
      </c>
      <c r="N276" s="7">
        <f t="shared" si="23"/>
        <v>2017</v>
      </c>
      <c r="O276">
        <v>1510380000</v>
      </c>
      <c r="P276" s="6">
        <f t="shared" si="24"/>
        <v>43050.25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242</v>
      </c>
      <c r="G277" t="s">
        <v>20</v>
      </c>
      <c r="H277">
        <v>116</v>
      </c>
      <c r="I277">
        <f t="shared" si="21"/>
        <v>81.2</v>
      </c>
      <c r="J277" t="s">
        <v>21</v>
      </c>
      <c r="K277" t="s">
        <v>22</v>
      </c>
      <c r="L277">
        <v>1554526800</v>
      </c>
      <c r="M277" s="6">
        <f t="shared" si="22"/>
        <v>43561.208333333328</v>
      </c>
      <c r="N277" s="7">
        <f t="shared" si="23"/>
        <v>2019</v>
      </c>
      <c r="O277">
        <v>1555218000</v>
      </c>
      <c r="P277" s="6">
        <f t="shared" si="24"/>
        <v>43569.208333333328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>
        <f t="shared" si="21"/>
        <v>40.03</v>
      </c>
      <c r="J278" t="s">
        <v>21</v>
      </c>
      <c r="K278" t="s">
        <v>22</v>
      </c>
      <c r="L278">
        <v>1334811600</v>
      </c>
      <c r="M278" s="6">
        <f t="shared" si="22"/>
        <v>41018.208333333336</v>
      </c>
      <c r="N278" s="7">
        <f t="shared" si="23"/>
        <v>2012</v>
      </c>
      <c r="O278">
        <v>1335243600</v>
      </c>
      <c r="P278" s="6">
        <f t="shared" si="24"/>
        <v>41023.208333333336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I279">
        <f t="shared" si="21"/>
        <v>89.94</v>
      </c>
      <c r="J279" t="s">
        <v>21</v>
      </c>
      <c r="K279" t="s">
        <v>22</v>
      </c>
      <c r="L279">
        <v>1279515600</v>
      </c>
      <c r="M279" s="6">
        <f t="shared" si="22"/>
        <v>40378.208333333336</v>
      </c>
      <c r="N279" s="7">
        <f t="shared" si="23"/>
        <v>2010</v>
      </c>
      <c r="O279">
        <v>1279688400</v>
      </c>
      <c r="P279" s="6">
        <f t="shared" si="24"/>
        <v>40380.208333333336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326</v>
      </c>
      <c r="G280" t="s">
        <v>20</v>
      </c>
      <c r="H280">
        <v>91</v>
      </c>
      <c r="I280">
        <f t="shared" si="21"/>
        <v>96.69</v>
      </c>
      <c r="J280" t="s">
        <v>21</v>
      </c>
      <c r="K280" t="s">
        <v>22</v>
      </c>
      <c r="L280">
        <v>1353909600</v>
      </c>
      <c r="M280" s="6">
        <f t="shared" si="22"/>
        <v>41239.25</v>
      </c>
      <c r="N280" s="7">
        <f t="shared" si="23"/>
        <v>2012</v>
      </c>
      <c r="O280">
        <v>1356069600</v>
      </c>
      <c r="P280" s="6">
        <f t="shared" si="24"/>
        <v>41264.25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171</v>
      </c>
      <c r="G281" t="s">
        <v>20</v>
      </c>
      <c r="H281">
        <v>546</v>
      </c>
      <c r="I281">
        <f t="shared" si="21"/>
        <v>25.01</v>
      </c>
      <c r="J281" t="s">
        <v>21</v>
      </c>
      <c r="K281" t="s">
        <v>22</v>
      </c>
      <c r="L281">
        <v>1535950800</v>
      </c>
      <c r="M281" s="6">
        <f t="shared" si="22"/>
        <v>43346.208333333328</v>
      </c>
      <c r="N281" s="7">
        <f t="shared" si="23"/>
        <v>2018</v>
      </c>
      <c r="O281">
        <v>1536210000</v>
      </c>
      <c r="P281" s="6">
        <f t="shared" si="24"/>
        <v>43349.208333333328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I282">
        <f t="shared" si="21"/>
        <v>36.99</v>
      </c>
      <c r="J282" t="s">
        <v>21</v>
      </c>
      <c r="K282" t="s">
        <v>22</v>
      </c>
      <c r="L282">
        <v>1511244000</v>
      </c>
      <c r="M282" s="6">
        <f t="shared" si="22"/>
        <v>43060.25</v>
      </c>
      <c r="N282" s="7">
        <f t="shared" si="23"/>
        <v>2017</v>
      </c>
      <c r="O282">
        <v>1511762400</v>
      </c>
      <c r="P282" s="6">
        <f t="shared" si="24"/>
        <v>43066.25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>
        <f t="shared" si="21"/>
        <v>73.010000000000005</v>
      </c>
      <c r="J283" t="s">
        <v>21</v>
      </c>
      <c r="K283" t="s">
        <v>22</v>
      </c>
      <c r="L283">
        <v>1331445600</v>
      </c>
      <c r="M283" s="6">
        <f t="shared" si="22"/>
        <v>40979.25</v>
      </c>
      <c r="N283" s="7">
        <f t="shared" si="23"/>
        <v>2012</v>
      </c>
      <c r="O283">
        <v>1333256400</v>
      </c>
      <c r="P283" s="6">
        <f t="shared" si="24"/>
        <v>41000.208333333336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I284">
        <f t="shared" si="21"/>
        <v>68.239999999999995</v>
      </c>
      <c r="J284" t="s">
        <v>21</v>
      </c>
      <c r="K284" t="s">
        <v>22</v>
      </c>
      <c r="L284">
        <v>1480226400</v>
      </c>
      <c r="M284" s="6">
        <f t="shared" si="22"/>
        <v>42701.25</v>
      </c>
      <c r="N284" s="7">
        <f t="shared" si="23"/>
        <v>2016</v>
      </c>
      <c r="O284">
        <v>1480744800</v>
      </c>
      <c r="P284" s="6">
        <f t="shared" si="24"/>
        <v>42707.25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>
        <f t="shared" si="21"/>
        <v>52.31</v>
      </c>
      <c r="J285" t="s">
        <v>36</v>
      </c>
      <c r="K285" t="s">
        <v>37</v>
      </c>
      <c r="L285">
        <v>1464584400</v>
      </c>
      <c r="M285" s="6">
        <f t="shared" si="22"/>
        <v>42520.208333333328</v>
      </c>
      <c r="N285" s="7">
        <f t="shared" si="23"/>
        <v>2016</v>
      </c>
      <c r="O285">
        <v>1465016400</v>
      </c>
      <c r="P285" s="6">
        <f t="shared" si="24"/>
        <v>42525.208333333328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>
        <f t="shared" si="21"/>
        <v>61.77</v>
      </c>
      <c r="J286" t="s">
        <v>21</v>
      </c>
      <c r="K286" t="s">
        <v>22</v>
      </c>
      <c r="L286">
        <v>1335848400</v>
      </c>
      <c r="M286" s="6">
        <f t="shared" si="22"/>
        <v>41030.208333333336</v>
      </c>
      <c r="N286" s="7">
        <f t="shared" si="23"/>
        <v>2012</v>
      </c>
      <c r="O286">
        <v>1336280400</v>
      </c>
      <c r="P286" s="6">
        <f t="shared" si="24"/>
        <v>41035.208333333336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I287">
        <f t="shared" si="21"/>
        <v>25.03</v>
      </c>
      <c r="J287" t="s">
        <v>21</v>
      </c>
      <c r="K287" t="s">
        <v>22</v>
      </c>
      <c r="L287">
        <v>1473483600</v>
      </c>
      <c r="M287" s="6">
        <f t="shared" si="22"/>
        <v>42623.208333333328</v>
      </c>
      <c r="N287" s="7">
        <f t="shared" si="23"/>
        <v>2016</v>
      </c>
      <c r="O287">
        <v>1476766800</v>
      </c>
      <c r="P287" s="6">
        <f t="shared" si="24"/>
        <v>42661.208333333328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I288">
        <f t="shared" si="21"/>
        <v>106.29</v>
      </c>
      <c r="J288" t="s">
        <v>21</v>
      </c>
      <c r="K288" t="s">
        <v>22</v>
      </c>
      <c r="L288">
        <v>1479880800</v>
      </c>
      <c r="M288" s="6">
        <f t="shared" si="22"/>
        <v>42697.25</v>
      </c>
      <c r="N288" s="7">
        <f t="shared" si="23"/>
        <v>2016</v>
      </c>
      <c r="O288">
        <v>1480485600</v>
      </c>
      <c r="P288" s="6">
        <f t="shared" si="24"/>
        <v>42704.25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210</v>
      </c>
      <c r="G289" t="s">
        <v>20</v>
      </c>
      <c r="H289">
        <v>176</v>
      </c>
      <c r="I289">
        <f t="shared" si="21"/>
        <v>75.069999999999993</v>
      </c>
      <c r="J289" t="s">
        <v>21</v>
      </c>
      <c r="K289" t="s">
        <v>22</v>
      </c>
      <c r="L289">
        <v>1430197200</v>
      </c>
      <c r="M289" s="6">
        <f t="shared" si="22"/>
        <v>42122.208333333328</v>
      </c>
      <c r="N289" s="7">
        <f t="shared" si="23"/>
        <v>2015</v>
      </c>
      <c r="O289">
        <v>1430197200</v>
      </c>
      <c r="P289" s="6">
        <f t="shared" si="24"/>
        <v>42122.208333333328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>
        <f t="shared" si="21"/>
        <v>39.97</v>
      </c>
      <c r="J290" t="s">
        <v>36</v>
      </c>
      <c r="K290" t="s">
        <v>37</v>
      </c>
      <c r="L290">
        <v>1331701200</v>
      </c>
      <c r="M290" s="6">
        <f t="shared" si="22"/>
        <v>40982.208333333336</v>
      </c>
      <c r="N290" s="7">
        <f t="shared" si="23"/>
        <v>2012</v>
      </c>
      <c r="O290">
        <v>1331787600</v>
      </c>
      <c r="P290" s="6">
        <f t="shared" si="24"/>
        <v>40983.208333333336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I291">
        <f t="shared" si="21"/>
        <v>39.979999999999997</v>
      </c>
      <c r="J291" t="s">
        <v>15</v>
      </c>
      <c r="K291" t="s">
        <v>16</v>
      </c>
      <c r="L291">
        <v>1438578000</v>
      </c>
      <c r="M291" s="6">
        <f t="shared" si="22"/>
        <v>42219.208333333328</v>
      </c>
      <c r="N291" s="7">
        <f t="shared" si="23"/>
        <v>2015</v>
      </c>
      <c r="O291">
        <v>1438837200</v>
      </c>
      <c r="P291" s="6">
        <f t="shared" si="24"/>
        <v>42222.208333333328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>
        <f t="shared" si="21"/>
        <v>101.02</v>
      </c>
      <c r="J292" t="s">
        <v>21</v>
      </c>
      <c r="K292" t="s">
        <v>22</v>
      </c>
      <c r="L292">
        <v>1368162000</v>
      </c>
      <c r="M292" s="6">
        <f t="shared" si="22"/>
        <v>41404.208333333336</v>
      </c>
      <c r="N292" s="7">
        <f t="shared" si="23"/>
        <v>2013</v>
      </c>
      <c r="O292">
        <v>1370926800</v>
      </c>
      <c r="P292" s="6">
        <f t="shared" si="24"/>
        <v>41436.208333333336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457</v>
      </c>
      <c r="G293" t="s">
        <v>20</v>
      </c>
      <c r="H293">
        <v>107</v>
      </c>
      <c r="I293">
        <f t="shared" si="21"/>
        <v>76.81</v>
      </c>
      <c r="J293" t="s">
        <v>21</v>
      </c>
      <c r="K293" t="s">
        <v>22</v>
      </c>
      <c r="L293">
        <v>1318654800</v>
      </c>
      <c r="M293" s="6">
        <f t="shared" si="22"/>
        <v>40831.208333333336</v>
      </c>
      <c r="N293" s="7">
        <f t="shared" si="23"/>
        <v>2011</v>
      </c>
      <c r="O293">
        <v>1319000400</v>
      </c>
      <c r="P293" s="6">
        <f t="shared" si="24"/>
        <v>40835.208333333336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>
        <f t="shared" si="21"/>
        <v>71.7</v>
      </c>
      <c r="J294" t="s">
        <v>21</v>
      </c>
      <c r="K294" t="s">
        <v>22</v>
      </c>
      <c r="L294">
        <v>1331874000</v>
      </c>
      <c r="M294" s="6">
        <f t="shared" si="22"/>
        <v>40984.208333333336</v>
      </c>
      <c r="N294" s="7">
        <f t="shared" si="23"/>
        <v>2012</v>
      </c>
      <c r="O294">
        <v>1333429200</v>
      </c>
      <c r="P294" s="6">
        <f t="shared" si="24"/>
        <v>41002.208333333336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I295">
        <f t="shared" si="21"/>
        <v>33.28</v>
      </c>
      <c r="J295" t="s">
        <v>107</v>
      </c>
      <c r="K295" t="s">
        <v>108</v>
      </c>
      <c r="L295">
        <v>1286254800</v>
      </c>
      <c r="M295" s="6">
        <f t="shared" si="22"/>
        <v>40456.208333333336</v>
      </c>
      <c r="N295" s="7">
        <f t="shared" si="23"/>
        <v>2010</v>
      </c>
      <c r="O295">
        <v>1287032400</v>
      </c>
      <c r="P295" s="6">
        <f t="shared" si="24"/>
        <v>40465.208333333336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1340</v>
      </c>
      <c r="G296" t="s">
        <v>20</v>
      </c>
      <c r="H296">
        <v>183</v>
      </c>
      <c r="I296">
        <f t="shared" si="21"/>
        <v>43.92</v>
      </c>
      <c r="J296" t="s">
        <v>21</v>
      </c>
      <c r="K296" t="s">
        <v>22</v>
      </c>
      <c r="L296">
        <v>1540530000</v>
      </c>
      <c r="M296" s="6">
        <f t="shared" si="22"/>
        <v>43399.208333333328</v>
      </c>
      <c r="N296" s="7">
        <f t="shared" si="23"/>
        <v>2018</v>
      </c>
      <c r="O296">
        <v>1541570400</v>
      </c>
      <c r="P296" s="6">
        <f t="shared" si="24"/>
        <v>43411.25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>
        <f t="shared" si="21"/>
        <v>36</v>
      </c>
      <c r="J297" t="s">
        <v>98</v>
      </c>
      <c r="K297" t="s">
        <v>99</v>
      </c>
      <c r="L297">
        <v>1381813200</v>
      </c>
      <c r="M297" s="6">
        <f t="shared" si="22"/>
        <v>41562.208333333336</v>
      </c>
      <c r="N297" s="7">
        <f t="shared" si="23"/>
        <v>2013</v>
      </c>
      <c r="O297">
        <v>1383976800</v>
      </c>
      <c r="P297" s="6">
        <f t="shared" si="24"/>
        <v>41587.25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>
        <f t="shared" si="21"/>
        <v>88.21</v>
      </c>
      <c r="J298" t="s">
        <v>26</v>
      </c>
      <c r="K298" t="s">
        <v>27</v>
      </c>
      <c r="L298">
        <v>1548655200</v>
      </c>
      <c r="M298" s="6">
        <f t="shared" si="22"/>
        <v>43493.25</v>
      </c>
      <c r="N298" s="7">
        <f t="shared" si="23"/>
        <v>2019</v>
      </c>
      <c r="O298">
        <v>1550556000</v>
      </c>
      <c r="P298" s="6">
        <f t="shared" si="24"/>
        <v>43515.25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>
        <f t="shared" si="21"/>
        <v>65.239999999999995</v>
      </c>
      <c r="J299" t="s">
        <v>26</v>
      </c>
      <c r="K299" t="s">
        <v>27</v>
      </c>
      <c r="L299">
        <v>1389679200</v>
      </c>
      <c r="M299" s="6">
        <f t="shared" si="22"/>
        <v>41653.25</v>
      </c>
      <c r="N299" s="7">
        <f t="shared" si="23"/>
        <v>2014</v>
      </c>
      <c r="O299">
        <v>1390456800</v>
      </c>
      <c r="P299" s="6">
        <f t="shared" si="24"/>
        <v>41662.25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144</v>
      </c>
      <c r="G300" t="s">
        <v>20</v>
      </c>
      <c r="H300">
        <v>72</v>
      </c>
      <c r="I300">
        <f t="shared" si="21"/>
        <v>69.959999999999994</v>
      </c>
      <c r="J300" t="s">
        <v>21</v>
      </c>
      <c r="K300" t="s">
        <v>22</v>
      </c>
      <c r="L300">
        <v>1456466400</v>
      </c>
      <c r="M300" s="6">
        <f t="shared" si="22"/>
        <v>42426.25</v>
      </c>
      <c r="N300" s="7">
        <f t="shared" si="23"/>
        <v>2016</v>
      </c>
      <c r="O300">
        <v>1458018000</v>
      </c>
      <c r="P300" s="6">
        <f t="shared" si="24"/>
        <v>42444.208333333328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>
        <f t="shared" si="21"/>
        <v>39.880000000000003</v>
      </c>
      <c r="J301" t="s">
        <v>21</v>
      </c>
      <c r="K301" t="s">
        <v>22</v>
      </c>
      <c r="L301">
        <v>1456984800</v>
      </c>
      <c r="M301" s="6">
        <f t="shared" si="22"/>
        <v>42432.25</v>
      </c>
      <c r="N301" s="7">
        <f t="shared" si="23"/>
        <v>2016</v>
      </c>
      <c r="O301">
        <v>1461819600</v>
      </c>
      <c r="P301" s="6">
        <f t="shared" si="24"/>
        <v>42488.208333333328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>
        <f t="shared" si="21"/>
        <v>5</v>
      </c>
      <c r="J302" t="s">
        <v>36</v>
      </c>
      <c r="K302" t="s">
        <v>37</v>
      </c>
      <c r="L302">
        <v>1504069200</v>
      </c>
      <c r="M302" s="6">
        <f t="shared" si="22"/>
        <v>42977.208333333328</v>
      </c>
      <c r="N302" s="7">
        <f t="shared" si="23"/>
        <v>2017</v>
      </c>
      <c r="O302">
        <v>1504155600</v>
      </c>
      <c r="P302" s="6">
        <f t="shared" si="24"/>
        <v>42978.208333333328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1345</v>
      </c>
      <c r="G303" t="s">
        <v>20</v>
      </c>
      <c r="H303">
        <v>295</v>
      </c>
      <c r="I303">
        <f t="shared" si="21"/>
        <v>41.02</v>
      </c>
      <c r="J303" t="s">
        <v>21</v>
      </c>
      <c r="K303" t="s">
        <v>22</v>
      </c>
      <c r="L303">
        <v>1424930400</v>
      </c>
      <c r="M303" s="6">
        <f t="shared" si="22"/>
        <v>42061.25</v>
      </c>
      <c r="N303" s="7">
        <f t="shared" si="23"/>
        <v>2015</v>
      </c>
      <c r="O303">
        <v>1426395600</v>
      </c>
      <c r="P303" s="6">
        <f t="shared" si="24"/>
        <v>42078.208333333328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>
        <f t="shared" si="21"/>
        <v>98.91</v>
      </c>
      <c r="J304" t="s">
        <v>21</v>
      </c>
      <c r="K304" t="s">
        <v>22</v>
      </c>
      <c r="L304">
        <v>1535864400</v>
      </c>
      <c r="M304" s="6">
        <f t="shared" si="22"/>
        <v>43345.208333333328</v>
      </c>
      <c r="N304" s="7">
        <f t="shared" si="23"/>
        <v>2018</v>
      </c>
      <c r="O304">
        <v>1537074000</v>
      </c>
      <c r="P304" s="6">
        <f t="shared" si="24"/>
        <v>43359.208333333328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>
        <f t="shared" si="21"/>
        <v>87.78</v>
      </c>
      <c r="J305" t="s">
        <v>21</v>
      </c>
      <c r="K305" t="s">
        <v>22</v>
      </c>
      <c r="L305">
        <v>1452146400</v>
      </c>
      <c r="M305" s="6">
        <f t="shared" si="22"/>
        <v>42376.25</v>
      </c>
      <c r="N305" s="7">
        <f t="shared" si="23"/>
        <v>2016</v>
      </c>
      <c r="O305">
        <v>1452578400</v>
      </c>
      <c r="P305" s="6">
        <f t="shared" si="24"/>
        <v>42381.25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I306">
        <f t="shared" si="21"/>
        <v>80.77</v>
      </c>
      <c r="J306" t="s">
        <v>21</v>
      </c>
      <c r="K306" t="s">
        <v>22</v>
      </c>
      <c r="L306">
        <v>1470546000</v>
      </c>
      <c r="M306" s="6">
        <f t="shared" si="22"/>
        <v>42589.208333333328</v>
      </c>
      <c r="N306" s="7">
        <f t="shared" si="23"/>
        <v>2016</v>
      </c>
      <c r="O306">
        <v>1474088400</v>
      </c>
      <c r="P306" s="6">
        <f t="shared" si="24"/>
        <v>42630.208333333328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I307">
        <f t="shared" si="21"/>
        <v>94.28</v>
      </c>
      <c r="J307" t="s">
        <v>21</v>
      </c>
      <c r="K307" t="s">
        <v>22</v>
      </c>
      <c r="L307">
        <v>1458363600</v>
      </c>
      <c r="M307" s="6">
        <f t="shared" si="22"/>
        <v>42448.208333333328</v>
      </c>
      <c r="N307" s="7">
        <f t="shared" si="23"/>
        <v>2016</v>
      </c>
      <c r="O307">
        <v>1461906000</v>
      </c>
      <c r="P307" s="6">
        <f t="shared" si="24"/>
        <v>42489.208333333328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>
        <f t="shared" si="21"/>
        <v>73.430000000000007</v>
      </c>
      <c r="J308" t="s">
        <v>21</v>
      </c>
      <c r="K308" t="s">
        <v>22</v>
      </c>
      <c r="L308">
        <v>1500008400</v>
      </c>
      <c r="M308" s="6">
        <f t="shared" si="22"/>
        <v>42930.208333333328</v>
      </c>
      <c r="N308" s="7">
        <f t="shared" si="23"/>
        <v>2017</v>
      </c>
      <c r="O308">
        <v>1500267600</v>
      </c>
      <c r="P308" s="6">
        <f t="shared" si="24"/>
        <v>42933.208333333328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I309">
        <f t="shared" si="21"/>
        <v>65.97</v>
      </c>
      <c r="J309" t="s">
        <v>36</v>
      </c>
      <c r="K309" t="s">
        <v>37</v>
      </c>
      <c r="L309">
        <v>1338958800</v>
      </c>
      <c r="M309" s="6">
        <f t="shared" si="22"/>
        <v>41066.208333333336</v>
      </c>
      <c r="N309" s="7">
        <f t="shared" si="23"/>
        <v>2012</v>
      </c>
      <c r="O309">
        <v>1340686800</v>
      </c>
      <c r="P309" s="6">
        <f t="shared" si="24"/>
        <v>41086.208333333336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>
        <f t="shared" si="21"/>
        <v>109.04</v>
      </c>
      <c r="J310" t="s">
        <v>21</v>
      </c>
      <c r="K310" t="s">
        <v>22</v>
      </c>
      <c r="L310">
        <v>1303102800</v>
      </c>
      <c r="M310" s="6">
        <f t="shared" si="22"/>
        <v>40651.208333333336</v>
      </c>
      <c r="N310" s="7">
        <f t="shared" si="23"/>
        <v>2011</v>
      </c>
      <c r="O310">
        <v>1303189200</v>
      </c>
      <c r="P310" s="6">
        <f t="shared" si="24"/>
        <v>40652.208333333336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I311">
        <f t="shared" si="21"/>
        <v>41.16</v>
      </c>
      <c r="J311" t="s">
        <v>21</v>
      </c>
      <c r="K311" t="s">
        <v>22</v>
      </c>
      <c r="L311">
        <v>1316581200</v>
      </c>
      <c r="M311" s="6">
        <f t="shared" si="22"/>
        <v>40807.208333333336</v>
      </c>
      <c r="N311" s="7">
        <f t="shared" si="23"/>
        <v>2011</v>
      </c>
      <c r="O311">
        <v>1318309200</v>
      </c>
      <c r="P311" s="6">
        <f t="shared" si="24"/>
        <v>40827.208333333336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>
        <f t="shared" si="21"/>
        <v>99.13</v>
      </c>
      <c r="J312" t="s">
        <v>21</v>
      </c>
      <c r="K312" t="s">
        <v>22</v>
      </c>
      <c r="L312">
        <v>1270789200</v>
      </c>
      <c r="M312" s="6">
        <f t="shared" si="22"/>
        <v>40277.208333333336</v>
      </c>
      <c r="N312" s="7">
        <f t="shared" si="23"/>
        <v>2010</v>
      </c>
      <c r="O312">
        <v>1272171600</v>
      </c>
      <c r="P312" s="6">
        <f t="shared" si="24"/>
        <v>40293.208333333336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I313">
        <f t="shared" si="21"/>
        <v>105.88</v>
      </c>
      <c r="J313" t="s">
        <v>21</v>
      </c>
      <c r="K313" t="s">
        <v>22</v>
      </c>
      <c r="L313">
        <v>1297836000</v>
      </c>
      <c r="M313" s="6">
        <f t="shared" si="22"/>
        <v>40590.25</v>
      </c>
      <c r="N313" s="7">
        <f t="shared" si="23"/>
        <v>2011</v>
      </c>
      <c r="O313">
        <v>1298872800</v>
      </c>
      <c r="P313" s="6">
        <f t="shared" si="24"/>
        <v>40602.25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I314">
        <f t="shared" si="21"/>
        <v>49</v>
      </c>
      <c r="J314" t="s">
        <v>21</v>
      </c>
      <c r="K314" t="s">
        <v>22</v>
      </c>
      <c r="L314">
        <v>1382677200</v>
      </c>
      <c r="M314" s="6">
        <f t="shared" si="22"/>
        <v>41572.208333333336</v>
      </c>
      <c r="N314" s="7">
        <f t="shared" si="23"/>
        <v>2013</v>
      </c>
      <c r="O314">
        <v>1383282000</v>
      </c>
      <c r="P314" s="6">
        <f t="shared" si="24"/>
        <v>41579.208333333336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I315">
        <f t="shared" si="21"/>
        <v>39</v>
      </c>
      <c r="J315" t="s">
        <v>21</v>
      </c>
      <c r="K315" t="s">
        <v>22</v>
      </c>
      <c r="L315">
        <v>1330322400</v>
      </c>
      <c r="M315" s="6">
        <f t="shared" si="22"/>
        <v>40966.25</v>
      </c>
      <c r="N315" s="7">
        <f t="shared" si="23"/>
        <v>2012</v>
      </c>
      <c r="O315">
        <v>1330495200</v>
      </c>
      <c r="P315" s="6">
        <f t="shared" si="24"/>
        <v>40968.25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295</v>
      </c>
      <c r="G316" t="s">
        <v>20</v>
      </c>
      <c r="H316">
        <v>133</v>
      </c>
      <c r="I316">
        <f t="shared" si="21"/>
        <v>31.02</v>
      </c>
      <c r="J316" t="s">
        <v>21</v>
      </c>
      <c r="K316" t="s">
        <v>22</v>
      </c>
      <c r="L316">
        <v>1552366800</v>
      </c>
      <c r="M316" s="6">
        <f t="shared" si="22"/>
        <v>43536.208333333328</v>
      </c>
      <c r="N316" s="7">
        <f t="shared" si="23"/>
        <v>2019</v>
      </c>
      <c r="O316">
        <v>1552798800</v>
      </c>
      <c r="P316" s="6">
        <f t="shared" si="24"/>
        <v>43541.208333333328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>
        <f t="shared" si="21"/>
        <v>103.87</v>
      </c>
      <c r="J317" t="s">
        <v>21</v>
      </c>
      <c r="K317" t="s">
        <v>22</v>
      </c>
      <c r="L317">
        <v>1400907600</v>
      </c>
      <c r="M317" s="6">
        <f t="shared" si="22"/>
        <v>41783.208333333336</v>
      </c>
      <c r="N317" s="7">
        <f t="shared" si="23"/>
        <v>2014</v>
      </c>
      <c r="O317">
        <v>1403413200</v>
      </c>
      <c r="P317" s="6">
        <f t="shared" si="24"/>
        <v>41812.208333333336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>
        <f t="shared" si="21"/>
        <v>59.27</v>
      </c>
      <c r="J318" t="s">
        <v>107</v>
      </c>
      <c r="K318" t="s">
        <v>108</v>
      </c>
      <c r="L318">
        <v>1574143200</v>
      </c>
      <c r="M318" s="6">
        <f t="shared" si="22"/>
        <v>43788.25</v>
      </c>
      <c r="N318" s="7">
        <f t="shared" si="23"/>
        <v>2019</v>
      </c>
      <c r="O318">
        <v>1574229600</v>
      </c>
      <c r="P318" s="6">
        <f t="shared" si="24"/>
        <v>43789.25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>
        <f t="shared" si="21"/>
        <v>42.3</v>
      </c>
      <c r="J319" t="s">
        <v>21</v>
      </c>
      <c r="K319" t="s">
        <v>22</v>
      </c>
      <c r="L319">
        <v>1494738000</v>
      </c>
      <c r="M319" s="6">
        <f t="shared" si="22"/>
        <v>42869.208333333328</v>
      </c>
      <c r="N319" s="7">
        <f t="shared" si="23"/>
        <v>2017</v>
      </c>
      <c r="O319">
        <v>1495861200</v>
      </c>
      <c r="P319" s="6">
        <f t="shared" si="24"/>
        <v>42882.208333333328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>
        <f t="shared" si="21"/>
        <v>53.12</v>
      </c>
      <c r="J320" t="s">
        <v>21</v>
      </c>
      <c r="K320" t="s">
        <v>22</v>
      </c>
      <c r="L320">
        <v>1392357600</v>
      </c>
      <c r="M320" s="6">
        <f t="shared" si="22"/>
        <v>41684.25</v>
      </c>
      <c r="N320" s="7">
        <f t="shared" si="23"/>
        <v>2014</v>
      </c>
      <c r="O320">
        <v>1392530400</v>
      </c>
      <c r="P320" s="6">
        <f t="shared" si="24"/>
        <v>41686.25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39</v>
      </c>
      <c r="G321" t="s">
        <v>74</v>
      </c>
      <c r="H321">
        <v>64</v>
      </c>
      <c r="I321">
        <f t="shared" si="21"/>
        <v>50.8</v>
      </c>
      <c r="J321" t="s">
        <v>21</v>
      </c>
      <c r="K321" t="s">
        <v>22</v>
      </c>
      <c r="L321">
        <v>1281589200</v>
      </c>
      <c r="M321" s="6">
        <f t="shared" si="22"/>
        <v>40402.208333333336</v>
      </c>
      <c r="N321" s="7">
        <f t="shared" si="23"/>
        <v>2010</v>
      </c>
      <c r="O321">
        <v>1283662800</v>
      </c>
      <c r="P321" s="6">
        <f t="shared" si="24"/>
        <v>40426.208333333336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I322">
        <f t="shared" si="21"/>
        <v>101.15</v>
      </c>
      <c r="J322" t="s">
        <v>21</v>
      </c>
      <c r="K322" t="s">
        <v>22</v>
      </c>
      <c r="L322">
        <v>1305003600</v>
      </c>
      <c r="M322" s="6">
        <f t="shared" si="22"/>
        <v>40673.208333333336</v>
      </c>
      <c r="N322" s="7">
        <f t="shared" si="23"/>
        <v>2011</v>
      </c>
      <c r="O322">
        <v>1305781200</v>
      </c>
      <c r="P322" s="6">
        <f t="shared" si="24"/>
        <v>40682.208333333336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5">ROUND(E323/D323*100,0)</f>
        <v>94</v>
      </c>
      <c r="G323" t="s">
        <v>14</v>
      </c>
      <c r="H323">
        <v>2468</v>
      </c>
      <c r="I323">
        <f t="shared" ref="I323:I386" si="26">IFERROR(ROUND(E323/H323,2),0)</f>
        <v>65</v>
      </c>
      <c r="J323" t="s">
        <v>21</v>
      </c>
      <c r="K323" t="s">
        <v>22</v>
      </c>
      <c r="L323">
        <v>1301634000</v>
      </c>
      <c r="M323" s="6">
        <f t="shared" ref="M323:M386" si="27">(((L323/60)/60)/24)+DATE(1970,1,1)</f>
        <v>40634.208333333336</v>
      </c>
      <c r="N323" s="7">
        <f t="shared" ref="N323:N386" si="28">YEAR(M323)</f>
        <v>2011</v>
      </c>
      <c r="O323">
        <v>1302325200</v>
      </c>
      <c r="P323" s="6">
        <f t="shared" ref="P323:P386" si="29">(((O323/60)/60)/24)+DATE(1970,1,1)</f>
        <v>40642.208333333336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5"/>
        <v>167</v>
      </c>
      <c r="G324" t="s">
        <v>20</v>
      </c>
      <c r="H324">
        <v>5168</v>
      </c>
      <c r="I324">
        <f t="shared" si="26"/>
        <v>38</v>
      </c>
      <c r="J324" t="s">
        <v>21</v>
      </c>
      <c r="K324" t="s">
        <v>22</v>
      </c>
      <c r="L324">
        <v>1290664800</v>
      </c>
      <c r="M324" s="6">
        <f t="shared" si="27"/>
        <v>40507.25</v>
      </c>
      <c r="N324" s="7">
        <f t="shared" si="28"/>
        <v>2010</v>
      </c>
      <c r="O324">
        <v>1291788000</v>
      </c>
      <c r="P324" s="6">
        <f t="shared" si="29"/>
        <v>40520.25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I325">
        <f t="shared" si="26"/>
        <v>82.62</v>
      </c>
      <c r="J325" t="s">
        <v>40</v>
      </c>
      <c r="K325" t="s">
        <v>41</v>
      </c>
      <c r="L325">
        <v>1395896400</v>
      </c>
      <c r="M325" s="6">
        <f t="shared" si="27"/>
        <v>41725.208333333336</v>
      </c>
      <c r="N325" s="7">
        <f t="shared" si="28"/>
        <v>2014</v>
      </c>
      <c r="O325">
        <v>1396069200</v>
      </c>
      <c r="P325" s="6">
        <f t="shared" si="29"/>
        <v>41727.208333333336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5"/>
        <v>164</v>
      </c>
      <c r="G326" t="s">
        <v>20</v>
      </c>
      <c r="H326">
        <v>307</v>
      </c>
      <c r="I326">
        <f t="shared" si="26"/>
        <v>37.94</v>
      </c>
      <c r="J326" t="s">
        <v>21</v>
      </c>
      <c r="K326" t="s">
        <v>22</v>
      </c>
      <c r="L326">
        <v>1434862800</v>
      </c>
      <c r="M326" s="6">
        <f t="shared" si="27"/>
        <v>42176.208333333328</v>
      </c>
      <c r="N326" s="7">
        <f t="shared" si="28"/>
        <v>2015</v>
      </c>
      <c r="O326">
        <v>1435899600</v>
      </c>
      <c r="P326" s="6">
        <f t="shared" si="29"/>
        <v>42188.208333333328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5"/>
        <v>91</v>
      </c>
      <c r="G327" t="s">
        <v>14</v>
      </c>
      <c r="H327">
        <v>73</v>
      </c>
      <c r="I327">
        <f t="shared" si="26"/>
        <v>80.78</v>
      </c>
      <c r="J327" t="s">
        <v>21</v>
      </c>
      <c r="K327" t="s">
        <v>22</v>
      </c>
      <c r="L327">
        <v>1529125200</v>
      </c>
      <c r="M327" s="6">
        <f t="shared" si="27"/>
        <v>43267.208333333328</v>
      </c>
      <c r="N327" s="7">
        <f t="shared" si="28"/>
        <v>2018</v>
      </c>
      <c r="O327">
        <v>1531112400</v>
      </c>
      <c r="P327" s="6">
        <f t="shared" si="29"/>
        <v>43290.208333333328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I328">
        <f t="shared" si="26"/>
        <v>25.98</v>
      </c>
      <c r="J328" t="s">
        <v>21</v>
      </c>
      <c r="K328" t="s">
        <v>22</v>
      </c>
      <c r="L328">
        <v>1451109600</v>
      </c>
      <c r="M328" s="6">
        <f t="shared" si="27"/>
        <v>42364.25</v>
      </c>
      <c r="N328" s="7">
        <f t="shared" si="28"/>
        <v>2015</v>
      </c>
      <c r="O328">
        <v>1451628000</v>
      </c>
      <c r="P328" s="6">
        <f t="shared" si="29"/>
        <v>42370.25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5"/>
        <v>39</v>
      </c>
      <c r="G329" t="s">
        <v>14</v>
      </c>
      <c r="H329">
        <v>33</v>
      </c>
      <c r="I329">
        <f t="shared" si="26"/>
        <v>30.36</v>
      </c>
      <c r="J329" t="s">
        <v>21</v>
      </c>
      <c r="K329" t="s">
        <v>22</v>
      </c>
      <c r="L329">
        <v>1566968400</v>
      </c>
      <c r="M329" s="6">
        <f t="shared" si="27"/>
        <v>43705.208333333328</v>
      </c>
      <c r="N329" s="7">
        <f t="shared" si="28"/>
        <v>2019</v>
      </c>
      <c r="O329">
        <v>1567314000</v>
      </c>
      <c r="P329" s="6">
        <f t="shared" si="29"/>
        <v>43709.208333333328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5"/>
        <v>134</v>
      </c>
      <c r="G330" t="s">
        <v>20</v>
      </c>
      <c r="H330">
        <v>2441</v>
      </c>
      <c r="I330">
        <f t="shared" si="26"/>
        <v>54</v>
      </c>
      <c r="J330" t="s">
        <v>21</v>
      </c>
      <c r="K330" t="s">
        <v>22</v>
      </c>
      <c r="L330">
        <v>1543557600</v>
      </c>
      <c r="M330" s="6">
        <f t="shared" si="27"/>
        <v>43434.25</v>
      </c>
      <c r="N330" s="7">
        <f t="shared" si="28"/>
        <v>2018</v>
      </c>
      <c r="O330">
        <v>1544508000</v>
      </c>
      <c r="P330" s="6">
        <f t="shared" si="29"/>
        <v>43445.25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5"/>
        <v>23</v>
      </c>
      <c r="G331" t="s">
        <v>47</v>
      </c>
      <c r="H331">
        <v>211</v>
      </c>
      <c r="I331">
        <f t="shared" si="26"/>
        <v>101.79</v>
      </c>
      <c r="J331" t="s">
        <v>21</v>
      </c>
      <c r="K331" t="s">
        <v>22</v>
      </c>
      <c r="L331">
        <v>1481522400</v>
      </c>
      <c r="M331" s="6">
        <f t="shared" si="27"/>
        <v>42716.25</v>
      </c>
      <c r="N331" s="7">
        <f t="shared" si="28"/>
        <v>2016</v>
      </c>
      <c r="O331">
        <v>1482472800</v>
      </c>
      <c r="P331" s="6">
        <f t="shared" si="29"/>
        <v>42727.25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5"/>
        <v>185</v>
      </c>
      <c r="G332" t="s">
        <v>20</v>
      </c>
      <c r="H332">
        <v>1385</v>
      </c>
      <c r="I332">
        <f t="shared" si="26"/>
        <v>45</v>
      </c>
      <c r="J332" t="s">
        <v>40</v>
      </c>
      <c r="K332" t="s">
        <v>41</v>
      </c>
      <c r="L332">
        <v>1512712800</v>
      </c>
      <c r="M332" s="6">
        <f t="shared" si="27"/>
        <v>43077.25</v>
      </c>
      <c r="N332" s="7">
        <f t="shared" si="28"/>
        <v>2017</v>
      </c>
      <c r="O332">
        <v>1512799200</v>
      </c>
      <c r="P332" s="6">
        <f t="shared" si="29"/>
        <v>43078.25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5"/>
        <v>444</v>
      </c>
      <c r="G333" t="s">
        <v>20</v>
      </c>
      <c r="H333">
        <v>190</v>
      </c>
      <c r="I333">
        <f t="shared" si="26"/>
        <v>77.069999999999993</v>
      </c>
      <c r="J333" t="s">
        <v>21</v>
      </c>
      <c r="K333" t="s">
        <v>22</v>
      </c>
      <c r="L333">
        <v>1324274400</v>
      </c>
      <c r="M333" s="6">
        <f t="shared" si="27"/>
        <v>40896.25</v>
      </c>
      <c r="N333" s="7">
        <f t="shared" si="28"/>
        <v>2011</v>
      </c>
      <c r="O333">
        <v>1324360800</v>
      </c>
      <c r="P333" s="6">
        <f t="shared" si="29"/>
        <v>40897.25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5"/>
        <v>200</v>
      </c>
      <c r="G334" t="s">
        <v>20</v>
      </c>
      <c r="H334">
        <v>470</v>
      </c>
      <c r="I334">
        <f t="shared" si="26"/>
        <v>88.08</v>
      </c>
      <c r="J334" t="s">
        <v>21</v>
      </c>
      <c r="K334" t="s">
        <v>22</v>
      </c>
      <c r="L334">
        <v>1364446800</v>
      </c>
      <c r="M334" s="6">
        <f t="shared" si="27"/>
        <v>41361.208333333336</v>
      </c>
      <c r="N334" s="7">
        <f t="shared" si="28"/>
        <v>2013</v>
      </c>
      <c r="O334">
        <v>1364533200</v>
      </c>
      <c r="P334" s="6">
        <f t="shared" si="29"/>
        <v>41362.208333333336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5"/>
        <v>124</v>
      </c>
      <c r="G335" t="s">
        <v>20</v>
      </c>
      <c r="H335">
        <v>253</v>
      </c>
      <c r="I335">
        <f t="shared" si="26"/>
        <v>47.04</v>
      </c>
      <c r="J335" t="s">
        <v>21</v>
      </c>
      <c r="K335" t="s">
        <v>22</v>
      </c>
      <c r="L335">
        <v>1542693600</v>
      </c>
      <c r="M335" s="6">
        <f t="shared" si="27"/>
        <v>43424.25</v>
      </c>
      <c r="N335" s="7">
        <f t="shared" si="28"/>
        <v>2018</v>
      </c>
      <c r="O335">
        <v>1545112800</v>
      </c>
      <c r="P335" s="6">
        <f t="shared" si="29"/>
        <v>43452.25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5"/>
        <v>187</v>
      </c>
      <c r="G336" t="s">
        <v>20</v>
      </c>
      <c r="H336">
        <v>1113</v>
      </c>
      <c r="I336">
        <f t="shared" si="26"/>
        <v>111</v>
      </c>
      <c r="J336" t="s">
        <v>21</v>
      </c>
      <c r="K336" t="s">
        <v>22</v>
      </c>
      <c r="L336">
        <v>1515564000</v>
      </c>
      <c r="M336" s="6">
        <f t="shared" si="27"/>
        <v>43110.25</v>
      </c>
      <c r="N336" s="7">
        <f t="shared" si="28"/>
        <v>2018</v>
      </c>
      <c r="O336">
        <v>1516168800</v>
      </c>
      <c r="P336" s="6">
        <f t="shared" si="29"/>
        <v>43117.25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5"/>
        <v>114</v>
      </c>
      <c r="G337" t="s">
        <v>20</v>
      </c>
      <c r="H337">
        <v>2283</v>
      </c>
      <c r="I337">
        <f t="shared" si="26"/>
        <v>87</v>
      </c>
      <c r="J337" t="s">
        <v>21</v>
      </c>
      <c r="K337" t="s">
        <v>22</v>
      </c>
      <c r="L337">
        <v>1573797600</v>
      </c>
      <c r="M337" s="6">
        <f t="shared" si="27"/>
        <v>43784.25</v>
      </c>
      <c r="N337" s="7">
        <f t="shared" si="28"/>
        <v>2019</v>
      </c>
      <c r="O337">
        <v>1574920800</v>
      </c>
      <c r="P337" s="6">
        <f t="shared" si="29"/>
        <v>43797.25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I338">
        <f t="shared" si="26"/>
        <v>63.99</v>
      </c>
      <c r="J338" t="s">
        <v>21</v>
      </c>
      <c r="K338" t="s">
        <v>22</v>
      </c>
      <c r="L338">
        <v>1292392800</v>
      </c>
      <c r="M338" s="6">
        <f t="shared" si="27"/>
        <v>40527.25</v>
      </c>
      <c r="N338" s="7">
        <f t="shared" si="28"/>
        <v>2010</v>
      </c>
      <c r="O338">
        <v>1292479200</v>
      </c>
      <c r="P338" s="6">
        <f t="shared" si="29"/>
        <v>40528.25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5"/>
        <v>123</v>
      </c>
      <c r="G339" t="s">
        <v>20</v>
      </c>
      <c r="H339">
        <v>1095</v>
      </c>
      <c r="I339">
        <f t="shared" si="26"/>
        <v>105.99</v>
      </c>
      <c r="J339" t="s">
        <v>21</v>
      </c>
      <c r="K339" t="s">
        <v>22</v>
      </c>
      <c r="L339">
        <v>1573452000</v>
      </c>
      <c r="M339" s="6">
        <f t="shared" si="27"/>
        <v>43780.25</v>
      </c>
      <c r="N339" s="7">
        <f t="shared" si="28"/>
        <v>2019</v>
      </c>
      <c r="O339">
        <v>1573538400</v>
      </c>
      <c r="P339" s="6">
        <f t="shared" si="29"/>
        <v>43781.25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5"/>
        <v>179</v>
      </c>
      <c r="G340" t="s">
        <v>20</v>
      </c>
      <c r="H340">
        <v>1690</v>
      </c>
      <c r="I340">
        <f t="shared" si="26"/>
        <v>73.989999999999995</v>
      </c>
      <c r="J340" t="s">
        <v>21</v>
      </c>
      <c r="K340" t="s">
        <v>22</v>
      </c>
      <c r="L340">
        <v>1317790800</v>
      </c>
      <c r="M340" s="6">
        <f t="shared" si="27"/>
        <v>40821.208333333336</v>
      </c>
      <c r="N340" s="7">
        <f t="shared" si="28"/>
        <v>2011</v>
      </c>
      <c r="O340">
        <v>1320382800</v>
      </c>
      <c r="P340" s="6">
        <f t="shared" si="29"/>
        <v>40851.208333333336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5"/>
        <v>80</v>
      </c>
      <c r="G341" t="s">
        <v>74</v>
      </c>
      <c r="H341">
        <v>1297</v>
      </c>
      <c r="I341">
        <f t="shared" si="26"/>
        <v>84.02</v>
      </c>
      <c r="J341" t="s">
        <v>15</v>
      </c>
      <c r="K341" t="s">
        <v>16</v>
      </c>
      <c r="L341">
        <v>1501650000</v>
      </c>
      <c r="M341" s="6">
        <f t="shared" si="27"/>
        <v>42949.208333333328</v>
      </c>
      <c r="N341" s="7">
        <f t="shared" si="28"/>
        <v>2017</v>
      </c>
      <c r="O341">
        <v>1502859600</v>
      </c>
      <c r="P341" s="6">
        <f t="shared" si="29"/>
        <v>42963.208333333328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I342">
        <f t="shared" si="26"/>
        <v>88.97</v>
      </c>
      <c r="J342" t="s">
        <v>21</v>
      </c>
      <c r="K342" t="s">
        <v>22</v>
      </c>
      <c r="L342">
        <v>1323669600</v>
      </c>
      <c r="M342" s="6">
        <f t="shared" si="27"/>
        <v>40889.25</v>
      </c>
      <c r="N342" s="7">
        <f t="shared" si="28"/>
        <v>2011</v>
      </c>
      <c r="O342">
        <v>1323756000</v>
      </c>
      <c r="P342" s="6">
        <f t="shared" si="29"/>
        <v>40890.25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5"/>
        <v>85</v>
      </c>
      <c r="G343" t="s">
        <v>14</v>
      </c>
      <c r="H343">
        <v>1257</v>
      </c>
      <c r="I343">
        <f t="shared" si="26"/>
        <v>76.989999999999995</v>
      </c>
      <c r="J343" t="s">
        <v>21</v>
      </c>
      <c r="K343" t="s">
        <v>22</v>
      </c>
      <c r="L343">
        <v>1440738000</v>
      </c>
      <c r="M343" s="6">
        <f t="shared" si="27"/>
        <v>42244.208333333328</v>
      </c>
      <c r="N343" s="7">
        <f t="shared" si="28"/>
        <v>2015</v>
      </c>
      <c r="O343">
        <v>1441342800</v>
      </c>
      <c r="P343" s="6">
        <f t="shared" si="29"/>
        <v>42251.208333333328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5"/>
        <v>67</v>
      </c>
      <c r="G344" t="s">
        <v>14</v>
      </c>
      <c r="H344">
        <v>328</v>
      </c>
      <c r="I344">
        <f t="shared" si="26"/>
        <v>97.15</v>
      </c>
      <c r="J344" t="s">
        <v>21</v>
      </c>
      <c r="K344" t="s">
        <v>22</v>
      </c>
      <c r="L344">
        <v>1374296400</v>
      </c>
      <c r="M344" s="6">
        <f t="shared" si="27"/>
        <v>41475.208333333336</v>
      </c>
      <c r="N344" s="7">
        <f t="shared" si="28"/>
        <v>2013</v>
      </c>
      <c r="O344">
        <v>1375333200</v>
      </c>
      <c r="P344" s="6">
        <f t="shared" si="29"/>
        <v>41487.208333333336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5"/>
        <v>54</v>
      </c>
      <c r="G345" t="s">
        <v>14</v>
      </c>
      <c r="H345">
        <v>147</v>
      </c>
      <c r="I345">
        <f t="shared" si="26"/>
        <v>33.01</v>
      </c>
      <c r="J345" t="s">
        <v>21</v>
      </c>
      <c r="K345" t="s">
        <v>22</v>
      </c>
      <c r="L345">
        <v>1384840800</v>
      </c>
      <c r="M345" s="6">
        <f t="shared" si="27"/>
        <v>41597.25</v>
      </c>
      <c r="N345" s="7">
        <f t="shared" si="28"/>
        <v>2013</v>
      </c>
      <c r="O345">
        <v>1389420000</v>
      </c>
      <c r="P345" s="6">
        <f t="shared" si="29"/>
        <v>41650.25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5"/>
        <v>42</v>
      </c>
      <c r="G346" t="s">
        <v>14</v>
      </c>
      <c r="H346">
        <v>830</v>
      </c>
      <c r="I346">
        <f t="shared" si="26"/>
        <v>99.95</v>
      </c>
      <c r="J346" t="s">
        <v>21</v>
      </c>
      <c r="K346" t="s">
        <v>22</v>
      </c>
      <c r="L346">
        <v>1516600800</v>
      </c>
      <c r="M346" s="6">
        <f t="shared" si="27"/>
        <v>43122.25</v>
      </c>
      <c r="N346" s="7">
        <f t="shared" si="28"/>
        <v>2018</v>
      </c>
      <c r="O346">
        <v>1520056800</v>
      </c>
      <c r="P346" s="6">
        <f t="shared" si="29"/>
        <v>43162.25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5"/>
        <v>15</v>
      </c>
      <c r="G347" t="s">
        <v>14</v>
      </c>
      <c r="H347">
        <v>331</v>
      </c>
      <c r="I347">
        <f t="shared" si="26"/>
        <v>69.97</v>
      </c>
      <c r="J347" t="s">
        <v>40</v>
      </c>
      <c r="K347" t="s">
        <v>41</v>
      </c>
      <c r="L347">
        <v>1436418000</v>
      </c>
      <c r="M347" s="6">
        <f t="shared" si="27"/>
        <v>42194.208333333328</v>
      </c>
      <c r="N347" s="7">
        <f t="shared" si="28"/>
        <v>2015</v>
      </c>
      <c r="O347">
        <v>1436504400</v>
      </c>
      <c r="P347" s="6">
        <f t="shared" si="29"/>
        <v>42195.208333333328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I348">
        <f t="shared" si="26"/>
        <v>110.32</v>
      </c>
      <c r="J348" t="s">
        <v>21</v>
      </c>
      <c r="K348" t="s">
        <v>22</v>
      </c>
      <c r="L348">
        <v>1503550800</v>
      </c>
      <c r="M348" s="6">
        <f t="shared" si="27"/>
        <v>42971.208333333328</v>
      </c>
      <c r="N348" s="7">
        <f t="shared" si="28"/>
        <v>2017</v>
      </c>
      <c r="O348">
        <v>1508302800</v>
      </c>
      <c r="P348" s="6">
        <f t="shared" si="29"/>
        <v>43026.208333333328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5"/>
        <v>1401</v>
      </c>
      <c r="G349" t="s">
        <v>20</v>
      </c>
      <c r="H349">
        <v>191</v>
      </c>
      <c r="I349">
        <f t="shared" si="26"/>
        <v>66.010000000000005</v>
      </c>
      <c r="J349" t="s">
        <v>21</v>
      </c>
      <c r="K349" t="s">
        <v>22</v>
      </c>
      <c r="L349">
        <v>1423634400</v>
      </c>
      <c r="M349" s="6">
        <f t="shared" si="27"/>
        <v>42046.25</v>
      </c>
      <c r="N349" s="7">
        <f t="shared" si="28"/>
        <v>2015</v>
      </c>
      <c r="O349">
        <v>1425708000</v>
      </c>
      <c r="P349" s="6">
        <f t="shared" si="29"/>
        <v>42070.25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5"/>
        <v>72</v>
      </c>
      <c r="G350" t="s">
        <v>14</v>
      </c>
      <c r="H350">
        <v>3483</v>
      </c>
      <c r="I350">
        <f t="shared" si="26"/>
        <v>41.01</v>
      </c>
      <c r="J350" t="s">
        <v>21</v>
      </c>
      <c r="K350" t="s">
        <v>22</v>
      </c>
      <c r="L350">
        <v>1487224800</v>
      </c>
      <c r="M350" s="6">
        <f t="shared" si="27"/>
        <v>42782.25</v>
      </c>
      <c r="N350" s="7">
        <f t="shared" si="28"/>
        <v>2017</v>
      </c>
      <c r="O350">
        <v>1488348000</v>
      </c>
      <c r="P350" s="6">
        <f t="shared" si="29"/>
        <v>42795.25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I351">
        <f t="shared" si="26"/>
        <v>103.96</v>
      </c>
      <c r="J351" t="s">
        <v>21</v>
      </c>
      <c r="K351" t="s">
        <v>22</v>
      </c>
      <c r="L351">
        <v>1500008400</v>
      </c>
      <c r="M351" s="6">
        <f t="shared" si="27"/>
        <v>42930.208333333328</v>
      </c>
      <c r="N351" s="7">
        <f t="shared" si="28"/>
        <v>2017</v>
      </c>
      <c r="O351">
        <v>1502600400</v>
      </c>
      <c r="P351" s="6">
        <f t="shared" si="29"/>
        <v>42960.208333333328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I352">
        <f t="shared" si="26"/>
        <v>5</v>
      </c>
      <c r="J352" t="s">
        <v>21</v>
      </c>
      <c r="K352" t="s">
        <v>22</v>
      </c>
      <c r="L352">
        <v>1432098000</v>
      </c>
      <c r="M352" s="6">
        <f t="shared" si="27"/>
        <v>42144.208333333328</v>
      </c>
      <c r="N352" s="7">
        <f t="shared" si="28"/>
        <v>2015</v>
      </c>
      <c r="O352">
        <v>1433653200</v>
      </c>
      <c r="P352" s="6">
        <f t="shared" si="29"/>
        <v>42162.208333333328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5"/>
        <v>128</v>
      </c>
      <c r="G353" t="s">
        <v>20</v>
      </c>
      <c r="H353">
        <v>2013</v>
      </c>
      <c r="I353">
        <f t="shared" si="26"/>
        <v>47.01</v>
      </c>
      <c r="J353" t="s">
        <v>21</v>
      </c>
      <c r="K353" t="s">
        <v>22</v>
      </c>
      <c r="L353">
        <v>1440392400</v>
      </c>
      <c r="M353" s="6">
        <f t="shared" si="27"/>
        <v>42240.208333333328</v>
      </c>
      <c r="N353" s="7">
        <f t="shared" si="28"/>
        <v>2015</v>
      </c>
      <c r="O353">
        <v>1441602000</v>
      </c>
      <c r="P353" s="6">
        <f t="shared" si="29"/>
        <v>42254.208333333328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5"/>
        <v>35</v>
      </c>
      <c r="G354" t="s">
        <v>14</v>
      </c>
      <c r="H354">
        <v>33</v>
      </c>
      <c r="I354">
        <f t="shared" si="26"/>
        <v>29.61</v>
      </c>
      <c r="J354" t="s">
        <v>15</v>
      </c>
      <c r="K354" t="s">
        <v>16</v>
      </c>
      <c r="L354">
        <v>1446876000</v>
      </c>
      <c r="M354" s="6">
        <f t="shared" si="27"/>
        <v>42315.25</v>
      </c>
      <c r="N354" s="7">
        <f t="shared" si="28"/>
        <v>2015</v>
      </c>
      <c r="O354">
        <v>1447567200</v>
      </c>
      <c r="P354" s="6">
        <f t="shared" si="29"/>
        <v>42323.25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5"/>
        <v>411</v>
      </c>
      <c r="G355" t="s">
        <v>20</v>
      </c>
      <c r="H355">
        <v>1703</v>
      </c>
      <c r="I355">
        <f t="shared" si="26"/>
        <v>81.010000000000005</v>
      </c>
      <c r="J355" t="s">
        <v>21</v>
      </c>
      <c r="K355" t="s">
        <v>22</v>
      </c>
      <c r="L355">
        <v>1562302800</v>
      </c>
      <c r="M355" s="6">
        <f t="shared" si="27"/>
        <v>43651.208333333328</v>
      </c>
      <c r="N355" s="7">
        <f t="shared" si="28"/>
        <v>2019</v>
      </c>
      <c r="O355">
        <v>1562389200</v>
      </c>
      <c r="P355" s="6">
        <f t="shared" si="29"/>
        <v>43652.208333333328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5"/>
        <v>124</v>
      </c>
      <c r="G356" t="s">
        <v>20</v>
      </c>
      <c r="H356">
        <v>80</v>
      </c>
      <c r="I356">
        <f t="shared" si="26"/>
        <v>94.35</v>
      </c>
      <c r="J356" t="s">
        <v>36</v>
      </c>
      <c r="K356" t="s">
        <v>37</v>
      </c>
      <c r="L356">
        <v>1378184400</v>
      </c>
      <c r="M356" s="6">
        <f t="shared" si="27"/>
        <v>41520.208333333336</v>
      </c>
      <c r="N356" s="7">
        <f t="shared" si="28"/>
        <v>2013</v>
      </c>
      <c r="O356">
        <v>1378789200</v>
      </c>
      <c r="P356" s="6">
        <f t="shared" si="29"/>
        <v>41527.208333333336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5"/>
        <v>59</v>
      </c>
      <c r="G357" t="s">
        <v>47</v>
      </c>
      <c r="H357">
        <v>86</v>
      </c>
      <c r="I357">
        <f t="shared" si="26"/>
        <v>26.06</v>
      </c>
      <c r="J357" t="s">
        <v>21</v>
      </c>
      <c r="K357" t="s">
        <v>22</v>
      </c>
      <c r="L357">
        <v>1485064800</v>
      </c>
      <c r="M357" s="6">
        <f t="shared" si="27"/>
        <v>42757.25</v>
      </c>
      <c r="N357" s="7">
        <f t="shared" si="28"/>
        <v>2017</v>
      </c>
      <c r="O357">
        <v>1488520800</v>
      </c>
      <c r="P357" s="6">
        <f t="shared" si="29"/>
        <v>42797.25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5"/>
        <v>37</v>
      </c>
      <c r="G358" t="s">
        <v>14</v>
      </c>
      <c r="H358">
        <v>40</v>
      </c>
      <c r="I358">
        <f t="shared" si="26"/>
        <v>85.78</v>
      </c>
      <c r="J358" t="s">
        <v>107</v>
      </c>
      <c r="K358" t="s">
        <v>108</v>
      </c>
      <c r="L358">
        <v>1326520800</v>
      </c>
      <c r="M358" s="6">
        <f t="shared" si="27"/>
        <v>40922.25</v>
      </c>
      <c r="N358" s="7">
        <f t="shared" si="28"/>
        <v>2012</v>
      </c>
      <c r="O358">
        <v>1327298400</v>
      </c>
      <c r="P358" s="6">
        <f t="shared" si="29"/>
        <v>40931.25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5"/>
        <v>185</v>
      </c>
      <c r="G359" t="s">
        <v>20</v>
      </c>
      <c r="H359">
        <v>41</v>
      </c>
      <c r="I359">
        <f t="shared" si="26"/>
        <v>103.73</v>
      </c>
      <c r="J359" t="s">
        <v>21</v>
      </c>
      <c r="K359" t="s">
        <v>22</v>
      </c>
      <c r="L359">
        <v>1441256400</v>
      </c>
      <c r="M359" s="6">
        <f t="shared" si="27"/>
        <v>42250.208333333328</v>
      </c>
      <c r="N359" s="7">
        <f t="shared" si="28"/>
        <v>2015</v>
      </c>
      <c r="O359">
        <v>1443416400</v>
      </c>
      <c r="P359" s="6">
        <f t="shared" si="29"/>
        <v>42275.208333333328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5"/>
        <v>12</v>
      </c>
      <c r="G360" t="s">
        <v>14</v>
      </c>
      <c r="H360">
        <v>23</v>
      </c>
      <c r="I360">
        <f t="shared" si="26"/>
        <v>49.83</v>
      </c>
      <c r="J360" t="s">
        <v>15</v>
      </c>
      <c r="K360" t="s">
        <v>16</v>
      </c>
      <c r="L360">
        <v>1533877200</v>
      </c>
      <c r="M360" s="6">
        <f t="shared" si="27"/>
        <v>43322.208333333328</v>
      </c>
      <c r="N360" s="7">
        <f t="shared" si="28"/>
        <v>2018</v>
      </c>
      <c r="O360">
        <v>1534136400</v>
      </c>
      <c r="P360" s="6">
        <f t="shared" si="29"/>
        <v>43325.208333333328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5"/>
        <v>299</v>
      </c>
      <c r="G361" t="s">
        <v>20</v>
      </c>
      <c r="H361">
        <v>187</v>
      </c>
      <c r="I361">
        <f t="shared" si="26"/>
        <v>63.89</v>
      </c>
      <c r="J361" t="s">
        <v>21</v>
      </c>
      <c r="K361" t="s">
        <v>22</v>
      </c>
      <c r="L361">
        <v>1314421200</v>
      </c>
      <c r="M361" s="6">
        <f t="shared" si="27"/>
        <v>40782.208333333336</v>
      </c>
      <c r="N361" s="7">
        <f t="shared" si="28"/>
        <v>2011</v>
      </c>
      <c r="O361">
        <v>1315026000</v>
      </c>
      <c r="P361" s="6">
        <f t="shared" si="29"/>
        <v>40789.208333333336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5"/>
        <v>226</v>
      </c>
      <c r="G362" t="s">
        <v>20</v>
      </c>
      <c r="H362">
        <v>2875</v>
      </c>
      <c r="I362">
        <f t="shared" si="26"/>
        <v>47</v>
      </c>
      <c r="J362" t="s">
        <v>40</v>
      </c>
      <c r="K362" t="s">
        <v>41</v>
      </c>
      <c r="L362">
        <v>1293861600</v>
      </c>
      <c r="M362" s="6">
        <f t="shared" si="27"/>
        <v>40544.25</v>
      </c>
      <c r="N362" s="7">
        <f t="shared" si="28"/>
        <v>2011</v>
      </c>
      <c r="O362">
        <v>1295071200</v>
      </c>
      <c r="P362" s="6">
        <f t="shared" si="29"/>
        <v>40558.25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5"/>
        <v>174</v>
      </c>
      <c r="G363" t="s">
        <v>20</v>
      </c>
      <c r="H363">
        <v>88</v>
      </c>
      <c r="I363">
        <f t="shared" si="26"/>
        <v>108.48</v>
      </c>
      <c r="J363" t="s">
        <v>21</v>
      </c>
      <c r="K363" t="s">
        <v>22</v>
      </c>
      <c r="L363">
        <v>1507352400</v>
      </c>
      <c r="M363" s="6">
        <f t="shared" si="27"/>
        <v>43015.208333333328</v>
      </c>
      <c r="N363" s="7">
        <f t="shared" si="28"/>
        <v>2017</v>
      </c>
      <c r="O363">
        <v>1509426000</v>
      </c>
      <c r="P363" s="6">
        <f t="shared" si="29"/>
        <v>43039.208333333328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5"/>
        <v>372</v>
      </c>
      <c r="G364" t="s">
        <v>20</v>
      </c>
      <c r="H364">
        <v>191</v>
      </c>
      <c r="I364">
        <f t="shared" si="26"/>
        <v>72.02</v>
      </c>
      <c r="J364" t="s">
        <v>21</v>
      </c>
      <c r="K364" t="s">
        <v>22</v>
      </c>
      <c r="L364">
        <v>1296108000</v>
      </c>
      <c r="M364" s="6">
        <f t="shared" si="27"/>
        <v>40570.25</v>
      </c>
      <c r="N364" s="7">
        <f t="shared" si="28"/>
        <v>2011</v>
      </c>
      <c r="O364">
        <v>1299391200</v>
      </c>
      <c r="P364" s="6">
        <f t="shared" si="29"/>
        <v>40608.25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5"/>
        <v>160</v>
      </c>
      <c r="G365" t="s">
        <v>20</v>
      </c>
      <c r="H365">
        <v>139</v>
      </c>
      <c r="I365">
        <f t="shared" si="26"/>
        <v>59.93</v>
      </c>
      <c r="J365" t="s">
        <v>21</v>
      </c>
      <c r="K365" t="s">
        <v>22</v>
      </c>
      <c r="L365">
        <v>1324965600</v>
      </c>
      <c r="M365" s="6">
        <f t="shared" si="27"/>
        <v>40904.25</v>
      </c>
      <c r="N365" s="7">
        <f t="shared" si="28"/>
        <v>2011</v>
      </c>
      <c r="O365">
        <v>1325052000</v>
      </c>
      <c r="P365" s="6">
        <f t="shared" si="29"/>
        <v>40905.25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5"/>
        <v>1616</v>
      </c>
      <c r="G366" t="s">
        <v>20</v>
      </c>
      <c r="H366">
        <v>186</v>
      </c>
      <c r="I366">
        <f t="shared" si="26"/>
        <v>78.209999999999994</v>
      </c>
      <c r="J366" t="s">
        <v>21</v>
      </c>
      <c r="K366" t="s">
        <v>22</v>
      </c>
      <c r="L366">
        <v>1520229600</v>
      </c>
      <c r="M366" s="6">
        <f t="shared" si="27"/>
        <v>43164.25</v>
      </c>
      <c r="N366" s="7">
        <f t="shared" si="28"/>
        <v>2018</v>
      </c>
      <c r="O366">
        <v>1522818000</v>
      </c>
      <c r="P366" s="6">
        <f t="shared" si="29"/>
        <v>43194.208333333328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5"/>
        <v>733</v>
      </c>
      <c r="G367" t="s">
        <v>20</v>
      </c>
      <c r="H367">
        <v>112</v>
      </c>
      <c r="I367">
        <f t="shared" si="26"/>
        <v>104.78</v>
      </c>
      <c r="J367" t="s">
        <v>26</v>
      </c>
      <c r="K367" t="s">
        <v>27</v>
      </c>
      <c r="L367">
        <v>1482991200</v>
      </c>
      <c r="M367" s="6">
        <f t="shared" si="27"/>
        <v>42733.25</v>
      </c>
      <c r="N367" s="7">
        <f t="shared" si="28"/>
        <v>2016</v>
      </c>
      <c r="O367">
        <v>1485324000</v>
      </c>
      <c r="P367" s="6">
        <f t="shared" si="29"/>
        <v>42760.25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5"/>
        <v>592</v>
      </c>
      <c r="G368" t="s">
        <v>20</v>
      </c>
      <c r="H368">
        <v>101</v>
      </c>
      <c r="I368">
        <f t="shared" si="26"/>
        <v>105.52</v>
      </c>
      <c r="J368" t="s">
        <v>21</v>
      </c>
      <c r="K368" t="s">
        <v>22</v>
      </c>
      <c r="L368">
        <v>1294034400</v>
      </c>
      <c r="M368" s="6">
        <f t="shared" si="27"/>
        <v>40546.25</v>
      </c>
      <c r="N368" s="7">
        <f t="shared" si="28"/>
        <v>2011</v>
      </c>
      <c r="O368">
        <v>1294120800</v>
      </c>
      <c r="P368" s="6">
        <f t="shared" si="29"/>
        <v>40547.25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5"/>
        <v>19</v>
      </c>
      <c r="G369" t="s">
        <v>14</v>
      </c>
      <c r="H369">
        <v>75</v>
      </c>
      <c r="I369">
        <f t="shared" si="26"/>
        <v>24.93</v>
      </c>
      <c r="J369" t="s">
        <v>21</v>
      </c>
      <c r="K369" t="s">
        <v>22</v>
      </c>
      <c r="L369">
        <v>1413608400</v>
      </c>
      <c r="M369" s="6">
        <f t="shared" si="27"/>
        <v>41930.208333333336</v>
      </c>
      <c r="N369" s="7">
        <f t="shared" si="28"/>
        <v>2014</v>
      </c>
      <c r="O369">
        <v>1415685600</v>
      </c>
      <c r="P369" s="6">
        <f t="shared" si="29"/>
        <v>41954.25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5"/>
        <v>277</v>
      </c>
      <c r="G370" t="s">
        <v>20</v>
      </c>
      <c r="H370">
        <v>206</v>
      </c>
      <c r="I370">
        <f t="shared" si="26"/>
        <v>69.87</v>
      </c>
      <c r="J370" t="s">
        <v>40</v>
      </c>
      <c r="K370" t="s">
        <v>41</v>
      </c>
      <c r="L370">
        <v>1286946000</v>
      </c>
      <c r="M370" s="6">
        <f t="shared" si="27"/>
        <v>40464.208333333336</v>
      </c>
      <c r="N370" s="7">
        <f t="shared" si="28"/>
        <v>2010</v>
      </c>
      <c r="O370">
        <v>1288933200</v>
      </c>
      <c r="P370" s="6">
        <f t="shared" si="29"/>
        <v>40487.208333333336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5"/>
        <v>273</v>
      </c>
      <c r="G371" t="s">
        <v>20</v>
      </c>
      <c r="H371">
        <v>154</v>
      </c>
      <c r="I371">
        <f t="shared" si="26"/>
        <v>95.73</v>
      </c>
      <c r="J371" t="s">
        <v>21</v>
      </c>
      <c r="K371" t="s">
        <v>22</v>
      </c>
      <c r="L371">
        <v>1359871200</v>
      </c>
      <c r="M371" s="6">
        <f t="shared" si="27"/>
        <v>41308.25</v>
      </c>
      <c r="N371" s="7">
        <f t="shared" si="28"/>
        <v>2013</v>
      </c>
      <c r="O371">
        <v>1363237200</v>
      </c>
      <c r="P371" s="6">
        <f t="shared" si="29"/>
        <v>41347.208333333336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5"/>
        <v>159</v>
      </c>
      <c r="G372" t="s">
        <v>20</v>
      </c>
      <c r="H372">
        <v>5966</v>
      </c>
      <c r="I372">
        <f t="shared" si="26"/>
        <v>30</v>
      </c>
      <c r="J372" t="s">
        <v>21</v>
      </c>
      <c r="K372" t="s">
        <v>22</v>
      </c>
      <c r="L372">
        <v>1555304400</v>
      </c>
      <c r="M372" s="6">
        <f t="shared" si="27"/>
        <v>43570.208333333328</v>
      </c>
      <c r="N372" s="7">
        <f t="shared" si="28"/>
        <v>2019</v>
      </c>
      <c r="O372">
        <v>1555822800</v>
      </c>
      <c r="P372" s="6">
        <f t="shared" si="29"/>
        <v>43576.208333333328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5"/>
        <v>68</v>
      </c>
      <c r="G373" t="s">
        <v>14</v>
      </c>
      <c r="H373">
        <v>2176</v>
      </c>
      <c r="I373">
        <f t="shared" si="26"/>
        <v>59.01</v>
      </c>
      <c r="J373" t="s">
        <v>21</v>
      </c>
      <c r="K373" t="s">
        <v>22</v>
      </c>
      <c r="L373">
        <v>1423375200</v>
      </c>
      <c r="M373" s="6">
        <f t="shared" si="27"/>
        <v>42043.25</v>
      </c>
      <c r="N373" s="7">
        <f t="shared" si="28"/>
        <v>2015</v>
      </c>
      <c r="O373">
        <v>1427778000</v>
      </c>
      <c r="P373" s="6">
        <f t="shared" si="29"/>
        <v>42094.208333333328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5"/>
        <v>1592</v>
      </c>
      <c r="G374" t="s">
        <v>20</v>
      </c>
      <c r="H374">
        <v>169</v>
      </c>
      <c r="I374">
        <f t="shared" si="26"/>
        <v>84.76</v>
      </c>
      <c r="J374" t="s">
        <v>21</v>
      </c>
      <c r="K374" t="s">
        <v>22</v>
      </c>
      <c r="L374">
        <v>1420696800</v>
      </c>
      <c r="M374" s="6">
        <f t="shared" si="27"/>
        <v>42012.25</v>
      </c>
      <c r="N374" s="7">
        <f t="shared" si="28"/>
        <v>2015</v>
      </c>
      <c r="O374">
        <v>1422424800</v>
      </c>
      <c r="P374" s="6">
        <f t="shared" si="29"/>
        <v>42032.25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5"/>
        <v>730</v>
      </c>
      <c r="G375" t="s">
        <v>20</v>
      </c>
      <c r="H375">
        <v>2106</v>
      </c>
      <c r="I375">
        <f t="shared" si="26"/>
        <v>78.010000000000005</v>
      </c>
      <c r="J375" t="s">
        <v>21</v>
      </c>
      <c r="K375" t="s">
        <v>22</v>
      </c>
      <c r="L375">
        <v>1502946000</v>
      </c>
      <c r="M375" s="6">
        <f t="shared" si="27"/>
        <v>42964.208333333328</v>
      </c>
      <c r="N375" s="7">
        <f t="shared" si="28"/>
        <v>2017</v>
      </c>
      <c r="O375">
        <v>1503637200</v>
      </c>
      <c r="P375" s="6">
        <f t="shared" si="29"/>
        <v>42972.208333333328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I376">
        <f t="shared" si="26"/>
        <v>50.05</v>
      </c>
      <c r="J376" t="s">
        <v>21</v>
      </c>
      <c r="K376" t="s">
        <v>22</v>
      </c>
      <c r="L376">
        <v>1547186400</v>
      </c>
      <c r="M376" s="6">
        <f t="shared" si="27"/>
        <v>43476.25</v>
      </c>
      <c r="N376" s="7">
        <f t="shared" si="28"/>
        <v>2019</v>
      </c>
      <c r="O376">
        <v>1547618400</v>
      </c>
      <c r="P376" s="6">
        <f t="shared" si="29"/>
        <v>43481.25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5"/>
        <v>55</v>
      </c>
      <c r="G377" t="s">
        <v>14</v>
      </c>
      <c r="H377">
        <v>25</v>
      </c>
      <c r="I377">
        <f t="shared" si="26"/>
        <v>59.16</v>
      </c>
      <c r="J377" t="s">
        <v>21</v>
      </c>
      <c r="K377" t="s">
        <v>22</v>
      </c>
      <c r="L377">
        <v>1444971600</v>
      </c>
      <c r="M377" s="6">
        <f t="shared" si="27"/>
        <v>42293.208333333328</v>
      </c>
      <c r="N377" s="7">
        <f t="shared" si="28"/>
        <v>2015</v>
      </c>
      <c r="O377">
        <v>1449900000</v>
      </c>
      <c r="P377" s="6">
        <f t="shared" si="29"/>
        <v>42350.25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5"/>
        <v>361</v>
      </c>
      <c r="G378" t="s">
        <v>20</v>
      </c>
      <c r="H378">
        <v>131</v>
      </c>
      <c r="I378">
        <f t="shared" si="26"/>
        <v>93.7</v>
      </c>
      <c r="J378" t="s">
        <v>21</v>
      </c>
      <c r="K378" t="s">
        <v>22</v>
      </c>
      <c r="L378">
        <v>1404622800</v>
      </c>
      <c r="M378" s="6">
        <f t="shared" si="27"/>
        <v>41826.208333333336</v>
      </c>
      <c r="N378" s="7">
        <f t="shared" si="28"/>
        <v>2014</v>
      </c>
      <c r="O378">
        <v>1405141200</v>
      </c>
      <c r="P378" s="6">
        <f t="shared" si="29"/>
        <v>41832.208333333336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I379">
        <f t="shared" si="26"/>
        <v>40.14</v>
      </c>
      <c r="J379" t="s">
        <v>21</v>
      </c>
      <c r="K379" t="s">
        <v>22</v>
      </c>
      <c r="L379">
        <v>1571720400</v>
      </c>
      <c r="M379" s="6">
        <f t="shared" si="27"/>
        <v>43760.208333333328</v>
      </c>
      <c r="N379" s="7">
        <f t="shared" si="28"/>
        <v>2019</v>
      </c>
      <c r="O379">
        <v>1572933600</v>
      </c>
      <c r="P379" s="6">
        <f t="shared" si="29"/>
        <v>43774.25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5"/>
        <v>14</v>
      </c>
      <c r="G380" t="s">
        <v>14</v>
      </c>
      <c r="H380">
        <v>355</v>
      </c>
      <c r="I380">
        <f t="shared" si="26"/>
        <v>70.09</v>
      </c>
      <c r="J380" t="s">
        <v>21</v>
      </c>
      <c r="K380" t="s">
        <v>22</v>
      </c>
      <c r="L380">
        <v>1526878800</v>
      </c>
      <c r="M380" s="6">
        <f t="shared" si="27"/>
        <v>43241.208333333328</v>
      </c>
      <c r="N380" s="7">
        <f t="shared" si="28"/>
        <v>2018</v>
      </c>
      <c r="O380">
        <v>1530162000</v>
      </c>
      <c r="P380" s="6">
        <f t="shared" si="29"/>
        <v>43279.208333333328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I381">
        <f t="shared" si="26"/>
        <v>66.180000000000007</v>
      </c>
      <c r="J381" t="s">
        <v>40</v>
      </c>
      <c r="K381" t="s">
        <v>41</v>
      </c>
      <c r="L381">
        <v>1319691600</v>
      </c>
      <c r="M381" s="6">
        <f t="shared" si="27"/>
        <v>40843.208333333336</v>
      </c>
      <c r="N381" s="7">
        <f t="shared" si="28"/>
        <v>2011</v>
      </c>
      <c r="O381">
        <v>1320904800</v>
      </c>
      <c r="P381" s="6">
        <f t="shared" si="29"/>
        <v>40857.25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5"/>
        <v>160</v>
      </c>
      <c r="G382" t="s">
        <v>20</v>
      </c>
      <c r="H382">
        <v>84</v>
      </c>
      <c r="I382">
        <f t="shared" si="26"/>
        <v>47.71</v>
      </c>
      <c r="J382" t="s">
        <v>21</v>
      </c>
      <c r="K382" t="s">
        <v>22</v>
      </c>
      <c r="L382">
        <v>1371963600</v>
      </c>
      <c r="M382" s="6">
        <f t="shared" si="27"/>
        <v>41448.208333333336</v>
      </c>
      <c r="N382" s="7">
        <f t="shared" si="28"/>
        <v>2013</v>
      </c>
      <c r="O382">
        <v>1372395600</v>
      </c>
      <c r="P382" s="6">
        <f t="shared" si="29"/>
        <v>41453.208333333336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5"/>
        <v>184</v>
      </c>
      <c r="G383" t="s">
        <v>20</v>
      </c>
      <c r="H383">
        <v>155</v>
      </c>
      <c r="I383">
        <f t="shared" si="26"/>
        <v>62.9</v>
      </c>
      <c r="J383" t="s">
        <v>21</v>
      </c>
      <c r="K383" t="s">
        <v>22</v>
      </c>
      <c r="L383">
        <v>1433739600</v>
      </c>
      <c r="M383" s="6">
        <f t="shared" si="27"/>
        <v>42163.208333333328</v>
      </c>
      <c r="N383" s="7">
        <f t="shared" si="28"/>
        <v>2015</v>
      </c>
      <c r="O383">
        <v>1437714000</v>
      </c>
      <c r="P383" s="6">
        <f t="shared" si="29"/>
        <v>42209.208333333328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5"/>
        <v>64</v>
      </c>
      <c r="G384" t="s">
        <v>14</v>
      </c>
      <c r="H384">
        <v>67</v>
      </c>
      <c r="I384">
        <f t="shared" si="26"/>
        <v>86.61</v>
      </c>
      <c r="J384" t="s">
        <v>21</v>
      </c>
      <c r="K384" t="s">
        <v>22</v>
      </c>
      <c r="L384">
        <v>1508130000</v>
      </c>
      <c r="M384" s="6">
        <f t="shared" si="27"/>
        <v>43024.208333333328</v>
      </c>
      <c r="N384" s="7">
        <f t="shared" si="28"/>
        <v>2017</v>
      </c>
      <c r="O384">
        <v>1509771600</v>
      </c>
      <c r="P384" s="6">
        <f t="shared" si="29"/>
        <v>43043.208333333328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5"/>
        <v>225</v>
      </c>
      <c r="G385" t="s">
        <v>20</v>
      </c>
      <c r="H385">
        <v>189</v>
      </c>
      <c r="I385">
        <f t="shared" si="26"/>
        <v>75.13</v>
      </c>
      <c r="J385" t="s">
        <v>21</v>
      </c>
      <c r="K385" t="s">
        <v>22</v>
      </c>
      <c r="L385">
        <v>1550037600</v>
      </c>
      <c r="M385" s="6">
        <f t="shared" si="27"/>
        <v>43509.25</v>
      </c>
      <c r="N385" s="7">
        <f t="shared" si="28"/>
        <v>2019</v>
      </c>
      <c r="O385">
        <v>1550556000</v>
      </c>
      <c r="P385" s="6">
        <f t="shared" si="29"/>
        <v>43515.25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5"/>
        <v>172</v>
      </c>
      <c r="G386" t="s">
        <v>20</v>
      </c>
      <c r="H386">
        <v>4799</v>
      </c>
      <c r="I386">
        <f t="shared" si="26"/>
        <v>41</v>
      </c>
      <c r="J386" t="s">
        <v>21</v>
      </c>
      <c r="K386" t="s">
        <v>22</v>
      </c>
      <c r="L386">
        <v>1486706400</v>
      </c>
      <c r="M386" s="6">
        <f t="shared" si="27"/>
        <v>42776.25</v>
      </c>
      <c r="N386" s="7">
        <f t="shared" si="28"/>
        <v>2017</v>
      </c>
      <c r="O386">
        <v>1489039200</v>
      </c>
      <c r="P386" s="6">
        <f t="shared" si="29"/>
        <v>42803.25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0">ROUND(E387/D387*100,0)</f>
        <v>146</v>
      </c>
      <c r="G387" t="s">
        <v>20</v>
      </c>
      <c r="H387">
        <v>1137</v>
      </c>
      <c r="I387">
        <f t="shared" ref="I387:I450" si="31">IFERROR(ROUND(E387/H387,2),0)</f>
        <v>50.01</v>
      </c>
      <c r="J387" t="s">
        <v>21</v>
      </c>
      <c r="K387" t="s">
        <v>22</v>
      </c>
      <c r="L387">
        <v>1553835600</v>
      </c>
      <c r="M387" s="6">
        <f t="shared" ref="M387:M450" si="32">(((L387/60)/60)/24)+DATE(1970,1,1)</f>
        <v>43553.208333333328</v>
      </c>
      <c r="N387" s="7">
        <f t="shared" ref="N387:N450" si="33">YEAR(M387)</f>
        <v>2019</v>
      </c>
      <c r="O387">
        <v>1556600400</v>
      </c>
      <c r="P387" s="6">
        <f t="shared" ref="P387:P450" si="34">(((O387/60)/60)/24)+DATE(1970,1,1)</f>
        <v>43585.208333333328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I388">
        <f t="shared" si="31"/>
        <v>96.96</v>
      </c>
      <c r="J388" t="s">
        <v>21</v>
      </c>
      <c r="K388" t="s">
        <v>22</v>
      </c>
      <c r="L388">
        <v>1277528400</v>
      </c>
      <c r="M388" s="6">
        <f t="shared" si="32"/>
        <v>40355.208333333336</v>
      </c>
      <c r="N388" s="7">
        <f t="shared" si="33"/>
        <v>2010</v>
      </c>
      <c r="O388">
        <v>1278565200</v>
      </c>
      <c r="P388" s="6">
        <f t="shared" si="34"/>
        <v>40367.208333333336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I389">
        <f t="shared" si="31"/>
        <v>100.93</v>
      </c>
      <c r="J389" t="s">
        <v>21</v>
      </c>
      <c r="K389" t="s">
        <v>22</v>
      </c>
      <c r="L389">
        <v>1339477200</v>
      </c>
      <c r="M389" s="6">
        <f t="shared" si="32"/>
        <v>41072.208333333336</v>
      </c>
      <c r="N389" s="7">
        <f t="shared" si="33"/>
        <v>2012</v>
      </c>
      <c r="O389">
        <v>1339909200</v>
      </c>
      <c r="P389" s="6">
        <f t="shared" si="34"/>
        <v>41077.208333333336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0"/>
        <v>11</v>
      </c>
      <c r="G390" t="s">
        <v>74</v>
      </c>
      <c r="H390">
        <v>145</v>
      </c>
      <c r="I390">
        <f t="shared" si="31"/>
        <v>89.23</v>
      </c>
      <c r="J390" t="s">
        <v>98</v>
      </c>
      <c r="K390" t="s">
        <v>99</v>
      </c>
      <c r="L390">
        <v>1325656800</v>
      </c>
      <c r="M390" s="6">
        <f t="shared" si="32"/>
        <v>40912.25</v>
      </c>
      <c r="N390" s="7">
        <f t="shared" si="33"/>
        <v>2012</v>
      </c>
      <c r="O390">
        <v>1325829600</v>
      </c>
      <c r="P390" s="6">
        <f t="shared" si="34"/>
        <v>40914.25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0"/>
        <v>122</v>
      </c>
      <c r="G391" t="s">
        <v>20</v>
      </c>
      <c r="H391">
        <v>1152</v>
      </c>
      <c r="I391">
        <f t="shared" si="31"/>
        <v>87.98</v>
      </c>
      <c r="J391" t="s">
        <v>21</v>
      </c>
      <c r="K391" t="s">
        <v>22</v>
      </c>
      <c r="L391">
        <v>1288242000</v>
      </c>
      <c r="M391" s="6">
        <f t="shared" si="32"/>
        <v>40479.208333333336</v>
      </c>
      <c r="N391" s="7">
        <f t="shared" si="33"/>
        <v>2010</v>
      </c>
      <c r="O391">
        <v>1290578400</v>
      </c>
      <c r="P391" s="6">
        <f t="shared" si="34"/>
        <v>40506.25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0"/>
        <v>187</v>
      </c>
      <c r="G392" t="s">
        <v>20</v>
      </c>
      <c r="H392">
        <v>50</v>
      </c>
      <c r="I392">
        <f t="shared" si="31"/>
        <v>89.54</v>
      </c>
      <c r="J392" t="s">
        <v>21</v>
      </c>
      <c r="K392" t="s">
        <v>22</v>
      </c>
      <c r="L392">
        <v>1379048400</v>
      </c>
      <c r="M392" s="6">
        <f t="shared" si="32"/>
        <v>41530.208333333336</v>
      </c>
      <c r="N392" s="7">
        <f t="shared" si="33"/>
        <v>2013</v>
      </c>
      <c r="O392">
        <v>1380344400</v>
      </c>
      <c r="P392" s="6">
        <f t="shared" si="34"/>
        <v>41545.208333333336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I393">
        <f t="shared" si="31"/>
        <v>29.09</v>
      </c>
      <c r="J393" t="s">
        <v>21</v>
      </c>
      <c r="K393" t="s">
        <v>22</v>
      </c>
      <c r="L393">
        <v>1389679200</v>
      </c>
      <c r="M393" s="6">
        <f t="shared" si="32"/>
        <v>41653.25</v>
      </c>
      <c r="N393" s="7">
        <f t="shared" si="33"/>
        <v>2014</v>
      </c>
      <c r="O393">
        <v>1389852000</v>
      </c>
      <c r="P393" s="6">
        <f t="shared" si="34"/>
        <v>41655.25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0"/>
        <v>66</v>
      </c>
      <c r="G394" t="s">
        <v>14</v>
      </c>
      <c r="H394">
        <v>1608</v>
      </c>
      <c r="I394">
        <f t="shared" si="31"/>
        <v>42.01</v>
      </c>
      <c r="J394" t="s">
        <v>21</v>
      </c>
      <c r="K394" t="s">
        <v>22</v>
      </c>
      <c r="L394">
        <v>1294293600</v>
      </c>
      <c r="M394" s="6">
        <f t="shared" si="32"/>
        <v>40549.25</v>
      </c>
      <c r="N394" s="7">
        <f t="shared" si="33"/>
        <v>2011</v>
      </c>
      <c r="O394">
        <v>1294466400</v>
      </c>
      <c r="P394" s="6">
        <f t="shared" si="34"/>
        <v>40551.25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0"/>
        <v>229</v>
      </c>
      <c r="G395" t="s">
        <v>20</v>
      </c>
      <c r="H395">
        <v>3059</v>
      </c>
      <c r="I395">
        <f t="shared" si="31"/>
        <v>47</v>
      </c>
      <c r="J395" t="s">
        <v>15</v>
      </c>
      <c r="K395" t="s">
        <v>16</v>
      </c>
      <c r="L395">
        <v>1500267600</v>
      </c>
      <c r="M395" s="6">
        <f t="shared" si="32"/>
        <v>42933.208333333328</v>
      </c>
      <c r="N395" s="7">
        <f t="shared" si="33"/>
        <v>2017</v>
      </c>
      <c r="O395">
        <v>1500354000</v>
      </c>
      <c r="P395" s="6">
        <f t="shared" si="34"/>
        <v>42934.208333333328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0"/>
        <v>469</v>
      </c>
      <c r="G396" t="s">
        <v>20</v>
      </c>
      <c r="H396">
        <v>34</v>
      </c>
      <c r="I396">
        <f t="shared" si="31"/>
        <v>110.44</v>
      </c>
      <c r="J396" t="s">
        <v>21</v>
      </c>
      <c r="K396" t="s">
        <v>22</v>
      </c>
      <c r="L396">
        <v>1375074000</v>
      </c>
      <c r="M396" s="6">
        <f t="shared" si="32"/>
        <v>41484.208333333336</v>
      </c>
      <c r="N396" s="7">
        <f t="shared" si="33"/>
        <v>2013</v>
      </c>
      <c r="O396">
        <v>1375938000</v>
      </c>
      <c r="P396" s="6">
        <f t="shared" si="34"/>
        <v>41494.208333333336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0"/>
        <v>130</v>
      </c>
      <c r="G397" t="s">
        <v>20</v>
      </c>
      <c r="H397">
        <v>220</v>
      </c>
      <c r="I397">
        <f t="shared" si="31"/>
        <v>41.99</v>
      </c>
      <c r="J397" t="s">
        <v>21</v>
      </c>
      <c r="K397" t="s">
        <v>22</v>
      </c>
      <c r="L397">
        <v>1323324000</v>
      </c>
      <c r="M397" s="6">
        <f t="shared" si="32"/>
        <v>40885.25</v>
      </c>
      <c r="N397" s="7">
        <f t="shared" si="33"/>
        <v>2011</v>
      </c>
      <c r="O397">
        <v>1323410400</v>
      </c>
      <c r="P397" s="6">
        <f t="shared" si="34"/>
        <v>40886.25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0"/>
        <v>167</v>
      </c>
      <c r="G398" t="s">
        <v>20</v>
      </c>
      <c r="H398">
        <v>1604</v>
      </c>
      <c r="I398">
        <f t="shared" si="31"/>
        <v>48.01</v>
      </c>
      <c r="J398" t="s">
        <v>26</v>
      </c>
      <c r="K398" t="s">
        <v>27</v>
      </c>
      <c r="L398">
        <v>1538715600</v>
      </c>
      <c r="M398" s="6">
        <f t="shared" si="32"/>
        <v>43378.208333333328</v>
      </c>
      <c r="N398" s="7">
        <f t="shared" si="33"/>
        <v>2018</v>
      </c>
      <c r="O398">
        <v>1539406800</v>
      </c>
      <c r="P398" s="6">
        <f t="shared" si="34"/>
        <v>43386.208333333328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0"/>
        <v>174</v>
      </c>
      <c r="G399" t="s">
        <v>20</v>
      </c>
      <c r="H399">
        <v>454</v>
      </c>
      <c r="I399">
        <f t="shared" si="31"/>
        <v>31.02</v>
      </c>
      <c r="J399" t="s">
        <v>21</v>
      </c>
      <c r="K399" t="s">
        <v>22</v>
      </c>
      <c r="L399">
        <v>1369285200</v>
      </c>
      <c r="M399" s="6">
        <f t="shared" si="32"/>
        <v>41417.208333333336</v>
      </c>
      <c r="N399" s="7">
        <f t="shared" si="33"/>
        <v>2013</v>
      </c>
      <c r="O399">
        <v>1369803600</v>
      </c>
      <c r="P399" s="6">
        <f t="shared" si="34"/>
        <v>41423.208333333336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0"/>
        <v>718</v>
      </c>
      <c r="G400" t="s">
        <v>20</v>
      </c>
      <c r="H400">
        <v>123</v>
      </c>
      <c r="I400">
        <f t="shared" si="31"/>
        <v>99.2</v>
      </c>
      <c r="J400" t="s">
        <v>107</v>
      </c>
      <c r="K400" t="s">
        <v>108</v>
      </c>
      <c r="L400">
        <v>1525755600</v>
      </c>
      <c r="M400" s="6">
        <f t="shared" si="32"/>
        <v>43228.208333333328</v>
      </c>
      <c r="N400" s="7">
        <f t="shared" si="33"/>
        <v>2018</v>
      </c>
      <c r="O400">
        <v>1525928400</v>
      </c>
      <c r="P400" s="6">
        <f t="shared" si="34"/>
        <v>43230.208333333328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0"/>
        <v>64</v>
      </c>
      <c r="G401" t="s">
        <v>14</v>
      </c>
      <c r="H401">
        <v>941</v>
      </c>
      <c r="I401">
        <f t="shared" si="31"/>
        <v>66.02</v>
      </c>
      <c r="J401" t="s">
        <v>21</v>
      </c>
      <c r="K401" t="s">
        <v>22</v>
      </c>
      <c r="L401">
        <v>1296626400</v>
      </c>
      <c r="M401" s="6">
        <f t="shared" si="32"/>
        <v>40576.25</v>
      </c>
      <c r="N401" s="7">
        <f t="shared" si="33"/>
        <v>2011</v>
      </c>
      <c r="O401">
        <v>1297231200</v>
      </c>
      <c r="P401" s="6">
        <f t="shared" si="34"/>
        <v>40583.25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I402">
        <f t="shared" si="31"/>
        <v>2</v>
      </c>
      <c r="J402" t="s">
        <v>21</v>
      </c>
      <c r="K402" t="s">
        <v>22</v>
      </c>
      <c r="L402">
        <v>1376629200</v>
      </c>
      <c r="M402" s="6">
        <f t="shared" si="32"/>
        <v>41502.208333333336</v>
      </c>
      <c r="N402" s="7">
        <f t="shared" si="33"/>
        <v>2013</v>
      </c>
      <c r="O402">
        <v>1378530000</v>
      </c>
      <c r="P402" s="6">
        <f t="shared" si="34"/>
        <v>41524.208333333336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0"/>
        <v>1530</v>
      </c>
      <c r="G403" t="s">
        <v>20</v>
      </c>
      <c r="H403">
        <v>299</v>
      </c>
      <c r="I403">
        <f t="shared" si="31"/>
        <v>46.06</v>
      </c>
      <c r="J403" t="s">
        <v>21</v>
      </c>
      <c r="K403" t="s">
        <v>22</v>
      </c>
      <c r="L403">
        <v>1572152400</v>
      </c>
      <c r="M403" s="6">
        <f t="shared" si="32"/>
        <v>43765.208333333328</v>
      </c>
      <c r="N403" s="7">
        <f t="shared" si="33"/>
        <v>2019</v>
      </c>
      <c r="O403">
        <v>1572152400</v>
      </c>
      <c r="P403" s="6">
        <f t="shared" si="34"/>
        <v>43765.208333333328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I404">
        <f t="shared" si="31"/>
        <v>73.650000000000006</v>
      </c>
      <c r="J404" t="s">
        <v>21</v>
      </c>
      <c r="K404" t="s">
        <v>22</v>
      </c>
      <c r="L404">
        <v>1325829600</v>
      </c>
      <c r="M404" s="6">
        <f t="shared" si="32"/>
        <v>40914.25</v>
      </c>
      <c r="N404" s="7">
        <f t="shared" si="33"/>
        <v>2012</v>
      </c>
      <c r="O404">
        <v>1329890400</v>
      </c>
      <c r="P404" s="6">
        <f t="shared" si="34"/>
        <v>40961.25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I405">
        <f t="shared" si="31"/>
        <v>55.99</v>
      </c>
      <c r="J405" t="s">
        <v>15</v>
      </c>
      <c r="K405" t="s">
        <v>16</v>
      </c>
      <c r="L405">
        <v>1273640400</v>
      </c>
      <c r="M405" s="6">
        <f t="shared" si="32"/>
        <v>40310.208333333336</v>
      </c>
      <c r="N405" s="7">
        <f t="shared" si="33"/>
        <v>2010</v>
      </c>
      <c r="O405">
        <v>1276750800</v>
      </c>
      <c r="P405" s="6">
        <f t="shared" si="34"/>
        <v>40346.208333333336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0"/>
        <v>316</v>
      </c>
      <c r="G406" t="s">
        <v>20</v>
      </c>
      <c r="H406">
        <v>2237</v>
      </c>
      <c r="I406">
        <f t="shared" si="31"/>
        <v>68.989999999999995</v>
      </c>
      <c r="J406" t="s">
        <v>21</v>
      </c>
      <c r="K406" t="s">
        <v>22</v>
      </c>
      <c r="L406">
        <v>1510639200</v>
      </c>
      <c r="M406" s="6">
        <f t="shared" si="32"/>
        <v>43053.25</v>
      </c>
      <c r="N406" s="7">
        <f t="shared" si="33"/>
        <v>2017</v>
      </c>
      <c r="O406">
        <v>1510898400</v>
      </c>
      <c r="P406" s="6">
        <f t="shared" si="34"/>
        <v>43056.25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0"/>
        <v>90</v>
      </c>
      <c r="G407" t="s">
        <v>14</v>
      </c>
      <c r="H407">
        <v>435</v>
      </c>
      <c r="I407">
        <f t="shared" si="31"/>
        <v>60.98</v>
      </c>
      <c r="J407" t="s">
        <v>21</v>
      </c>
      <c r="K407" t="s">
        <v>22</v>
      </c>
      <c r="L407">
        <v>1528088400</v>
      </c>
      <c r="M407" s="6">
        <f t="shared" si="32"/>
        <v>43255.208333333328</v>
      </c>
      <c r="N407" s="7">
        <f t="shared" si="33"/>
        <v>2018</v>
      </c>
      <c r="O407">
        <v>1532408400</v>
      </c>
      <c r="P407" s="6">
        <f t="shared" si="34"/>
        <v>43305.208333333328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0"/>
        <v>182</v>
      </c>
      <c r="G408" t="s">
        <v>20</v>
      </c>
      <c r="H408">
        <v>645</v>
      </c>
      <c r="I408">
        <f t="shared" si="31"/>
        <v>110.98</v>
      </c>
      <c r="J408" t="s">
        <v>21</v>
      </c>
      <c r="K408" t="s">
        <v>22</v>
      </c>
      <c r="L408">
        <v>1359525600</v>
      </c>
      <c r="M408" s="6">
        <f t="shared" si="32"/>
        <v>41304.25</v>
      </c>
      <c r="N408" s="7">
        <f t="shared" si="33"/>
        <v>2013</v>
      </c>
      <c r="O408">
        <v>1360562400</v>
      </c>
      <c r="P408" s="6">
        <f t="shared" si="34"/>
        <v>41316.25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0"/>
        <v>356</v>
      </c>
      <c r="G409" t="s">
        <v>20</v>
      </c>
      <c r="H409">
        <v>484</v>
      </c>
      <c r="I409">
        <f t="shared" si="31"/>
        <v>25</v>
      </c>
      <c r="J409" t="s">
        <v>36</v>
      </c>
      <c r="K409" t="s">
        <v>37</v>
      </c>
      <c r="L409">
        <v>1570942800</v>
      </c>
      <c r="M409" s="6">
        <f t="shared" si="32"/>
        <v>43751.208333333328</v>
      </c>
      <c r="N409" s="7">
        <f t="shared" si="33"/>
        <v>2019</v>
      </c>
      <c r="O409">
        <v>1571547600</v>
      </c>
      <c r="P409" s="6">
        <f t="shared" si="34"/>
        <v>43758.208333333328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0"/>
        <v>132</v>
      </c>
      <c r="G410" t="s">
        <v>20</v>
      </c>
      <c r="H410">
        <v>154</v>
      </c>
      <c r="I410">
        <f t="shared" si="31"/>
        <v>78.760000000000005</v>
      </c>
      <c r="J410" t="s">
        <v>15</v>
      </c>
      <c r="K410" t="s">
        <v>16</v>
      </c>
      <c r="L410">
        <v>1466398800</v>
      </c>
      <c r="M410" s="6">
        <f t="shared" si="32"/>
        <v>42541.208333333328</v>
      </c>
      <c r="N410" s="7">
        <f t="shared" si="33"/>
        <v>2016</v>
      </c>
      <c r="O410">
        <v>1468126800</v>
      </c>
      <c r="P410" s="6">
        <f t="shared" si="34"/>
        <v>42561.208333333328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I411">
        <f t="shared" si="31"/>
        <v>87.96</v>
      </c>
      <c r="J411" t="s">
        <v>21</v>
      </c>
      <c r="K411" t="s">
        <v>22</v>
      </c>
      <c r="L411">
        <v>1492491600</v>
      </c>
      <c r="M411" s="6">
        <f t="shared" si="32"/>
        <v>42843.208333333328</v>
      </c>
      <c r="N411" s="7">
        <f t="shared" si="33"/>
        <v>2017</v>
      </c>
      <c r="O411">
        <v>1492837200</v>
      </c>
      <c r="P411" s="6">
        <f t="shared" si="34"/>
        <v>42847.208333333328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0"/>
        <v>36</v>
      </c>
      <c r="G412" t="s">
        <v>47</v>
      </c>
      <c r="H412">
        <v>1111</v>
      </c>
      <c r="I412">
        <f t="shared" si="31"/>
        <v>49.99</v>
      </c>
      <c r="J412" t="s">
        <v>21</v>
      </c>
      <c r="K412" t="s">
        <v>22</v>
      </c>
      <c r="L412">
        <v>1430197200</v>
      </c>
      <c r="M412" s="6">
        <f t="shared" si="32"/>
        <v>42122.208333333328</v>
      </c>
      <c r="N412" s="7">
        <f t="shared" si="33"/>
        <v>2015</v>
      </c>
      <c r="O412">
        <v>1430197200</v>
      </c>
      <c r="P412" s="6">
        <f t="shared" si="34"/>
        <v>42122.208333333328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0"/>
        <v>105</v>
      </c>
      <c r="G413" t="s">
        <v>20</v>
      </c>
      <c r="H413">
        <v>82</v>
      </c>
      <c r="I413">
        <f t="shared" si="31"/>
        <v>99.52</v>
      </c>
      <c r="J413" t="s">
        <v>21</v>
      </c>
      <c r="K413" t="s">
        <v>22</v>
      </c>
      <c r="L413">
        <v>1496034000</v>
      </c>
      <c r="M413" s="6">
        <f t="shared" si="32"/>
        <v>42884.208333333328</v>
      </c>
      <c r="N413" s="7">
        <f t="shared" si="33"/>
        <v>2017</v>
      </c>
      <c r="O413">
        <v>1496206800</v>
      </c>
      <c r="P413" s="6">
        <f t="shared" si="34"/>
        <v>42886.208333333328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0"/>
        <v>669</v>
      </c>
      <c r="G414" t="s">
        <v>20</v>
      </c>
      <c r="H414">
        <v>134</v>
      </c>
      <c r="I414">
        <f t="shared" si="31"/>
        <v>104.82</v>
      </c>
      <c r="J414" t="s">
        <v>21</v>
      </c>
      <c r="K414" t="s">
        <v>22</v>
      </c>
      <c r="L414">
        <v>1388728800</v>
      </c>
      <c r="M414" s="6">
        <f t="shared" si="32"/>
        <v>41642.25</v>
      </c>
      <c r="N414" s="7">
        <f t="shared" si="33"/>
        <v>2014</v>
      </c>
      <c r="O414">
        <v>1389592800</v>
      </c>
      <c r="P414" s="6">
        <f t="shared" si="34"/>
        <v>41652.25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0"/>
        <v>62</v>
      </c>
      <c r="G415" t="s">
        <v>47</v>
      </c>
      <c r="H415">
        <v>1089</v>
      </c>
      <c r="I415">
        <f t="shared" si="31"/>
        <v>108.01</v>
      </c>
      <c r="J415" t="s">
        <v>21</v>
      </c>
      <c r="K415" t="s">
        <v>22</v>
      </c>
      <c r="L415">
        <v>1543298400</v>
      </c>
      <c r="M415" s="6">
        <f t="shared" si="32"/>
        <v>43431.25</v>
      </c>
      <c r="N415" s="7">
        <f t="shared" si="33"/>
        <v>2018</v>
      </c>
      <c r="O415">
        <v>1545631200</v>
      </c>
      <c r="P415" s="6">
        <f t="shared" si="34"/>
        <v>43458.25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0"/>
        <v>85</v>
      </c>
      <c r="G416" t="s">
        <v>14</v>
      </c>
      <c r="H416">
        <v>5497</v>
      </c>
      <c r="I416">
        <f t="shared" si="31"/>
        <v>29</v>
      </c>
      <c r="J416" t="s">
        <v>21</v>
      </c>
      <c r="K416" t="s">
        <v>22</v>
      </c>
      <c r="L416">
        <v>1271739600</v>
      </c>
      <c r="M416" s="6">
        <f t="shared" si="32"/>
        <v>40288.208333333336</v>
      </c>
      <c r="N416" s="7">
        <f t="shared" si="33"/>
        <v>2010</v>
      </c>
      <c r="O416">
        <v>1272430800</v>
      </c>
      <c r="P416" s="6">
        <f t="shared" si="34"/>
        <v>40296.208333333336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I417">
        <f t="shared" si="31"/>
        <v>30.03</v>
      </c>
      <c r="J417" t="s">
        <v>21</v>
      </c>
      <c r="K417" t="s">
        <v>22</v>
      </c>
      <c r="L417">
        <v>1326434400</v>
      </c>
      <c r="M417" s="6">
        <f t="shared" si="32"/>
        <v>40921.25</v>
      </c>
      <c r="N417" s="7">
        <f t="shared" si="33"/>
        <v>2012</v>
      </c>
      <c r="O417">
        <v>1327903200</v>
      </c>
      <c r="P417" s="6">
        <f t="shared" si="34"/>
        <v>40938.25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I418">
        <f t="shared" si="31"/>
        <v>41.01</v>
      </c>
      <c r="J418" t="s">
        <v>21</v>
      </c>
      <c r="K418" t="s">
        <v>22</v>
      </c>
      <c r="L418">
        <v>1295244000</v>
      </c>
      <c r="M418" s="6">
        <f t="shared" si="32"/>
        <v>40560.25</v>
      </c>
      <c r="N418" s="7">
        <f t="shared" si="33"/>
        <v>2011</v>
      </c>
      <c r="O418">
        <v>1296021600</v>
      </c>
      <c r="P418" s="6">
        <f t="shared" si="34"/>
        <v>40569.25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I419">
        <f t="shared" si="31"/>
        <v>62.87</v>
      </c>
      <c r="J419" t="s">
        <v>21</v>
      </c>
      <c r="K419" t="s">
        <v>22</v>
      </c>
      <c r="L419">
        <v>1541221200</v>
      </c>
      <c r="M419" s="6">
        <f t="shared" si="32"/>
        <v>43407.208333333328</v>
      </c>
      <c r="N419" s="7">
        <f t="shared" si="33"/>
        <v>2018</v>
      </c>
      <c r="O419">
        <v>1543298400</v>
      </c>
      <c r="P419" s="6">
        <f t="shared" si="34"/>
        <v>43431.25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I420">
        <f t="shared" si="31"/>
        <v>47.01</v>
      </c>
      <c r="J420" t="s">
        <v>15</v>
      </c>
      <c r="K420" t="s">
        <v>16</v>
      </c>
      <c r="L420">
        <v>1336280400</v>
      </c>
      <c r="M420" s="6">
        <f t="shared" si="32"/>
        <v>41035.208333333336</v>
      </c>
      <c r="N420" s="7">
        <f t="shared" si="33"/>
        <v>2012</v>
      </c>
      <c r="O420">
        <v>1336366800</v>
      </c>
      <c r="P420" s="6">
        <f t="shared" si="34"/>
        <v>41036.208333333336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I421">
        <f t="shared" si="31"/>
        <v>27</v>
      </c>
      <c r="J421" t="s">
        <v>21</v>
      </c>
      <c r="K421" t="s">
        <v>22</v>
      </c>
      <c r="L421">
        <v>1324533600</v>
      </c>
      <c r="M421" s="6">
        <f t="shared" si="32"/>
        <v>40899.25</v>
      </c>
      <c r="N421" s="7">
        <f t="shared" si="33"/>
        <v>2011</v>
      </c>
      <c r="O421">
        <v>1325052000</v>
      </c>
      <c r="P421" s="6">
        <f t="shared" si="34"/>
        <v>40905.25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I422">
        <f t="shared" si="31"/>
        <v>68.33</v>
      </c>
      <c r="J422" t="s">
        <v>21</v>
      </c>
      <c r="K422" t="s">
        <v>22</v>
      </c>
      <c r="L422">
        <v>1498366800</v>
      </c>
      <c r="M422" s="6">
        <f t="shared" si="32"/>
        <v>42911.208333333328</v>
      </c>
      <c r="N422" s="7">
        <f t="shared" si="33"/>
        <v>2017</v>
      </c>
      <c r="O422">
        <v>1499576400</v>
      </c>
      <c r="P422" s="6">
        <f t="shared" si="34"/>
        <v>42925.208333333328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I423">
        <f t="shared" si="31"/>
        <v>50.97</v>
      </c>
      <c r="J423" t="s">
        <v>21</v>
      </c>
      <c r="K423" t="s">
        <v>22</v>
      </c>
      <c r="L423">
        <v>1498712400</v>
      </c>
      <c r="M423" s="6">
        <f t="shared" si="32"/>
        <v>42915.208333333328</v>
      </c>
      <c r="N423" s="7">
        <f t="shared" si="33"/>
        <v>2017</v>
      </c>
      <c r="O423">
        <v>1501304400</v>
      </c>
      <c r="P423" s="6">
        <f t="shared" si="34"/>
        <v>42945.208333333328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I424">
        <f t="shared" si="31"/>
        <v>54.02</v>
      </c>
      <c r="J424" t="s">
        <v>21</v>
      </c>
      <c r="K424" t="s">
        <v>22</v>
      </c>
      <c r="L424">
        <v>1271480400</v>
      </c>
      <c r="M424" s="6">
        <f t="shared" si="32"/>
        <v>40285.208333333336</v>
      </c>
      <c r="N424" s="7">
        <f t="shared" si="33"/>
        <v>2010</v>
      </c>
      <c r="O424">
        <v>1273208400</v>
      </c>
      <c r="P424" s="6">
        <f t="shared" si="34"/>
        <v>40305.208333333336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I425">
        <f t="shared" si="31"/>
        <v>97.06</v>
      </c>
      <c r="J425" t="s">
        <v>21</v>
      </c>
      <c r="K425" t="s">
        <v>22</v>
      </c>
      <c r="L425">
        <v>1316667600</v>
      </c>
      <c r="M425" s="6">
        <f t="shared" si="32"/>
        <v>40808.208333333336</v>
      </c>
      <c r="N425" s="7">
        <f t="shared" si="33"/>
        <v>2011</v>
      </c>
      <c r="O425">
        <v>1316840400</v>
      </c>
      <c r="P425" s="6">
        <f t="shared" si="34"/>
        <v>40810.208333333336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I426">
        <f t="shared" si="31"/>
        <v>24.87</v>
      </c>
      <c r="J426" t="s">
        <v>21</v>
      </c>
      <c r="K426" t="s">
        <v>22</v>
      </c>
      <c r="L426">
        <v>1524027600</v>
      </c>
      <c r="M426" s="6">
        <f t="shared" si="32"/>
        <v>43208.208333333328</v>
      </c>
      <c r="N426" s="7">
        <f t="shared" si="33"/>
        <v>2018</v>
      </c>
      <c r="O426">
        <v>1524546000</v>
      </c>
      <c r="P426" s="6">
        <f t="shared" si="34"/>
        <v>43214.208333333328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288</v>
      </c>
      <c r="G427" t="s">
        <v>20</v>
      </c>
      <c r="H427">
        <v>92</v>
      </c>
      <c r="I427">
        <f t="shared" si="31"/>
        <v>84.42</v>
      </c>
      <c r="J427" t="s">
        <v>21</v>
      </c>
      <c r="K427" t="s">
        <v>22</v>
      </c>
      <c r="L427">
        <v>1438059600</v>
      </c>
      <c r="M427" s="6">
        <f t="shared" si="32"/>
        <v>42213.208333333328</v>
      </c>
      <c r="N427" s="7">
        <f t="shared" si="33"/>
        <v>2015</v>
      </c>
      <c r="O427">
        <v>1438578000</v>
      </c>
      <c r="P427" s="6">
        <f t="shared" si="34"/>
        <v>42219.208333333328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573</v>
      </c>
      <c r="G428" t="s">
        <v>20</v>
      </c>
      <c r="H428">
        <v>219</v>
      </c>
      <c r="I428">
        <f t="shared" si="31"/>
        <v>47.09</v>
      </c>
      <c r="J428" t="s">
        <v>21</v>
      </c>
      <c r="K428" t="s">
        <v>22</v>
      </c>
      <c r="L428">
        <v>1361944800</v>
      </c>
      <c r="M428" s="6">
        <f t="shared" si="32"/>
        <v>41332.25</v>
      </c>
      <c r="N428" s="7">
        <f t="shared" si="33"/>
        <v>2013</v>
      </c>
      <c r="O428">
        <v>1362549600</v>
      </c>
      <c r="P428" s="6">
        <f t="shared" si="34"/>
        <v>41339.25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113</v>
      </c>
      <c r="G429" t="s">
        <v>20</v>
      </c>
      <c r="H429">
        <v>2526</v>
      </c>
      <c r="I429">
        <f t="shared" si="31"/>
        <v>78</v>
      </c>
      <c r="J429" t="s">
        <v>21</v>
      </c>
      <c r="K429" t="s">
        <v>22</v>
      </c>
      <c r="L429">
        <v>1410584400</v>
      </c>
      <c r="M429" s="6">
        <f t="shared" si="32"/>
        <v>41895.208333333336</v>
      </c>
      <c r="N429" s="7">
        <f t="shared" si="33"/>
        <v>2014</v>
      </c>
      <c r="O429">
        <v>1413349200</v>
      </c>
      <c r="P429" s="6">
        <f t="shared" si="34"/>
        <v>41927.208333333336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I430">
        <f t="shared" si="31"/>
        <v>62.97</v>
      </c>
      <c r="J430" t="s">
        <v>21</v>
      </c>
      <c r="K430" t="s">
        <v>22</v>
      </c>
      <c r="L430">
        <v>1297404000</v>
      </c>
      <c r="M430" s="6">
        <f t="shared" si="32"/>
        <v>40585.25</v>
      </c>
      <c r="N430" s="7">
        <f t="shared" si="33"/>
        <v>2011</v>
      </c>
      <c r="O430">
        <v>1298008800</v>
      </c>
      <c r="P430" s="6">
        <f t="shared" si="34"/>
        <v>40592.25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91</v>
      </c>
      <c r="G431" t="s">
        <v>74</v>
      </c>
      <c r="H431">
        <v>2138</v>
      </c>
      <c r="I431">
        <f t="shared" si="31"/>
        <v>81.010000000000005</v>
      </c>
      <c r="J431" t="s">
        <v>21</v>
      </c>
      <c r="K431" t="s">
        <v>22</v>
      </c>
      <c r="L431">
        <v>1392012000</v>
      </c>
      <c r="M431" s="6">
        <f t="shared" si="32"/>
        <v>41680.25</v>
      </c>
      <c r="N431" s="7">
        <f t="shared" si="33"/>
        <v>2014</v>
      </c>
      <c r="O431">
        <v>1394427600</v>
      </c>
      <c r="P431" s="6">
        <f t="shared" si="34"/>
        <v>41708.208333333336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I432">
        <f t="shared" si="31"/>
        <v>65.319999999999993</v>
      </c>
      <c r="J432" t="s">
        <v>21</v>
      </c>
      <c r="K432" t="s">
        <v>22</v>
      </c>
      <c r="L432">
        <v>1569733200</v>
      </c>
      <c r="M432" s="6">
        <f t="shared" si="32"/>
        <v>43737.208333333328</v>
      </c>
      <c r="N432" s="7">
        <f t="shared" si="33"/>
        <v>2019</v>
      </c>
      <c r="O432">
        <v>1572670800</v>
      </c>
      <c r="P432" s="6">
        <f t="shared" si="34"/>
        <v>43771.208333333328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I433">
        <f t="shared" si="31"/>
        <v>104.44</v>
      </c>
      <c r="J433" t="s">
        <v>21</v>
      </c>
      <c r="K433" t="s">
        <v>22</v>
      </c>
      <c r="L433">
        <v>1529643600</v>
      </c>
      <c r="M433" s="6">
        <f t="shared" si="32"/>
        <v>43273.208333333328</v>
      </c>
      <c r="N433" s="7">
        <f t="shared" si="33"/>
        <v>2018</v>
      </c>
      <c r="O433">
        <v>1531112400</v>
      </c>
      <c r="P433" s="6">
        <f t="shared" si="34"/>
        <v>43290.208333333328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I434">
        <f t="shared" si="31"/>
        <v>69.989999999999995</v>
      </c>
      <c r="J434" t="s">
        <v>21</v>
      </c>
      <c r="K434" t="s">
        <v>22</v>
      </c>
      <c r="L434">
        <v>1399006800</v>
      </c>
      <c r="M434" s="6">
        <f t="shared" si="32"/>
        <v>41761.208333333336</v>
      </c>
      <c r="N434" s="7">
        <f t="shared" si="33"/>
        <v>2014</v>
      </c>
      <c r="O434">
        <v>1400734800</v>
      </c>
      <c r="P434" s="6">
        <f t="shared" si="34"/>
        <v>41781.208333333336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I435">
        <f t="shared" si="31"/>
        <v>83.02</v>
      </c>
      <c r="J435" t="s">
        <v>21</v>
      </c>
      <c r="K435" t="s">
        <v>22</v>
      </c>
      <c r="L435">
        <v>1385359200</v>
      </c>
      <c r="M435" s="6">
        <f t="shared" si="32"/>
        <v>41603.25</v>
      </c>
      <c r="N435" s="7">
        <f t="shared" si="33"/>
        <v>2013</v>
      </c>
      <c r="O435">
        <v>1386741600</v>
      </c>
      <c r="P435" s="6">
        <f t="shared" si="34"/>
        <v>41619.25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17</v>
      </c>
      <c r="G436" t="s">
        <v>74</v>
      </c>
      <c r="H436">
        <v>10</v>
      </c>
      <c r="I436">
        <f t="shared" si="31"/>
        <v>90.3</v>
      </c>
      <c r="J436" t="s">
        <v>15</v>
      </c>
      <c r="K436" t="s">
        <v>16</v>
      </c>
      <c r="L436">
        <v>1480572000</v>
      </c>
      <c r="M436" s="6">
        <f t="shared" si="32"/>
        <v>42705.25</v>
      </c>
      <c r="N436" s="7">
        <f t="shared" si="33"/>
        <v>2016</v>
      </c>
      <c r="O436">
        <v>1481781600</v>
      </c>
      <c r="P436" s="6">
        <f t="shared" si="34"/>
        <v>42719.25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117</v>
      </c>
      <c r="G437" t="s">
        <v>20</v>
      </c>
      <c r="H437">
        <v>1713</v>
      </c>
      <c r="I437">
        <f t="shared" si="31"/>
        <v>103.98</v>
      </c>
      <c r="J437" t="s">
        <v>107</v>
      </c>
      <c r="K437" t="s">
        <v>108</v>
      </c>
      <c r="L437">
        <v>1418623200</v>
      </c>
      <c r="M437" s="6">
        <f t="shared" si="32"/>
        <v>41988.25</v>
      </c>
      <c r="N437" s="7">
        <f t="shared" si="33"/>
        <v>2014</v>
      </c>
      <c r="O437">
        <v>1419660000</v>
      </c>
      <c r="P437" s="6">
        <f t="shared" si="34"/>
        <v>42000.25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I438">
        <f t="shared" si="31"/>
        <v>54.93</v>
      </c>
      <c r="J438" t="s">
        <v>21</v>
      </c>
      <c r="K438" t="s">
        <v>22</v>
      </c>
      <c r="L438">
        <v>1555736400</v>
      </c>
      <c r="M438" s="6">
        <f t="shared" si="32"/>
        <v>43575.208333333328</v>
      </c>
      <c r="N438" s="7">
        <f t="shared" si="33"/>
        <v>2019</v>
      </c>
      <c r="O438">
        <v>1555822800</v>
      </c>
      <c r="P438" s="6">
        <f t="shared" si="34"/>
        <v>43576.208333333328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I439">
        <f t="shared" si="31"/>
        <v>51.92</v>
      </c>
      <c r="J439" t="s">
        <v>21</v>
      </c>
      <c r="K439" t="s">
        <v>22</v>
      </c>
      <c r="L439">
        <v>1442120400</v>
      </c>
      <c r="M439" s="6">
        <f t="shared" si="32"/>
        <v>42260.208333333328</v>
      </c>
      <c r="N439" s="7">
        <f t="shared" si="33"/>
        <v>2015</v>
      </c>
      <c r="O439">
        <v>1442379600</v>
      </c>
      <c r="P439" s="6">
        <f t="shared" si="34"/>
        <v>42263.208333333328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179</v>
      </c>
      <c r="G440" t="s">
        <v>20</v>
      </c>
      <c r="H440">
        <v>247</v>
      </c>
      <c r="I440">
        <f t="shared" si="31"/>
        <v>60.03</v>
      </c>
      <c r="J440" t="s">
        <v>21</v>
      </c>
      <c r="K440" t="s">
        <v>22</v>
      </c>
      <c r="L440">
        <v>1362376800</v>
      </c>
      <c r="M440" s="6">
        <f t="shared" si="32"/>
        <v>41337.25</v>
      </c>
      <c r="N440" s="7">
        <f t="shared" si="33"/>
        <v>2013</v>
      </c>
      <c r="O440">
        <v>1364965200</v>
      </c>
      <c r="P440" s="6">
        <f t="shared" si="34"/>
        <v>41367.208333333336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I441">
        <f t="shared" si="31"/>
        <v>44</v>
      </c>
      <c r="J441" t="s">
        <v>21</v>
      </c>
      <c r="K441" t="s">
        <v>22</v>
      </c>
      <c r="L441">
        <v>1478408400</v>
      </c>
      <c r="M441" s="6">
        <f t="shared" si="32"/>
        <v>42680.208333333328</v>
      </c>
      <c r="N441" s="7">
        <f t="shared" si="33"/>
        <v>2016</v>
      </c>
      <c r="O441">
        <v>1479016800</v>
      </c>
      <c r="P441" s="6">
        <f t="shared" si="34"/>
        <v>42687.25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162</v>
      </c>
      <c r="G442" t="s">
        <v>20</v>
      </c>
      <c r="H442">
        <v>3131</v>
      </c>
      <c r="I442">
        <f t="shared" si="31"/>
        <v>53</v>
      </c>
      <c r="J442" t="s">
        <v>21</v>
      </c>
      <c r="K442" t="s">
        <v>22</v>
      </c>
      <c r="L442">
        <v>1498798800</v>
      </c>
      <c r="M442" s="6">
        <f t="shared" si="32"/>
        <v>42916.208333333328</v>
      </c>
      <c r="N442" s="7">
        <f t="shared" si="33"/>
        <v>2017</v>
      </c>
      <c r="O442">
        <v>1499662800</v>
      </c>
      <c r="P442" s="6">
        <f t="shared" si="34"/>
        <v>42926.208333333328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I443">
        <f t="shared" si="31"/>
        <v>54.5</v>
      </c>
      <c r="J443" t="s">
        <v>21</v>
      </c>
      <c r="K443" t="s">
        <v>22</v>
      </c>
      <c r="L443">
        <v>1335416400</v>
      </c>
      <c r="M443" s="6">
        <f t="shared" si="32"/>
        <v>41025.208333333336</v>
      </c>
      <c r="N443" s="7">
        <f t="shared" si="33"/>
        <v>2012</v>
      </c>
      <c r="O443">
        <v>1337835600</v>
      </c>
      <c r="P443" s="6">
        <f t="shared" si="34"/>
        <v>41053.208333333336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199</v>
      </c>
      <c r="G444" t="s">
        <v>20</v>
      </c>
      <c r="H444">
        <v>143</v>
      </c>
      <c r="I444">
        <f t="shared" si="31"/>
        <v>75.040000000000006</v>
      </c>
      <c r="J444" t="s">
        <v>107</v>
      </c>
      <c r="K444" t="s">
        <v>108</v>
      </c>
      <c r="L444">
        <v>1504328400</v>
      </c>
      <c r="M444" s="6">
        <f t="shared" si="32"/>
        <v>42980.208333333328</v>
      </c>
      <c r="N444" s="7">
        <f t="shared" si="33"/>
        <v>2017</v>
      </c>
      <c r="O444">
        <v>1505710800</v>
      </c>
      <c r="P444" s="6">
        <f t="shared" si="34"/>
        <v>42996.208333333328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35</v>
      </c>
      <c r="G445" t="s">
        <v>74</v>
      </c>
      <c r="H445">
        <v>90</v>
      </c>
      <c r="I445">
        <f t="shared" si="31"/>
        <v>35.909999999999997</v>
      </c>
      <c r="J445" t="s">
        <v>21</v>
      </c>
      <c r="K445" t="s">
        <v>22</v>
      </c>
      <c r="L445">
        <v>1285822800</v>
      </c>
      <c r="M445" s="6">
        <f t="shared" si="32"/>
        <v>40451.208333333336</v>
      </c>
      <c r="N445" s="7">
        <f t="shared" si="33"/>
        <v>2010</v>
      </c>
      <c r="O445">
        <v>1287464400</v>
      </c>
      <c r="P445" s="6">
        <f t="shared" si="34"/>
        <v>40470.208333333336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I446">
        <f t="shared" si="31"/>
        <v>36.950000000000003</v>
      </c>
      <c r="J446" t="s">
        <v>21</v>
      </c>
      <c r="K446" t="s">
        <v>22</v>
      </c>
      <c r="L446">
        <v>1311483600</v>
      </c>
      <c r="M446" s="6">
        <f t="shared" si="32"/>
        <v>40748.208333333336</v>
      </c>
      <c r="N446" s="7">
        <f t="shared" si="33"/>
        <v>2011</v>
      </c>
      <c r="O446">
        <v>1311656400</v>
      </c>
      <c r="P446" s="6">
        <f t="shared" si="34"/>
        <v>40750.208333333336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I447">
        <f t="shared" si="31"/>
        <v>63.17</v>
      </c>
      <c r="J447" t="s">
        <v>21</v>
      </c>
      <c r="K447" t="s">
        <v>22</v>
      </c>
      <c r="L447">
        <v>1291356000</v>
      </c>
      <c r="M447" s="6">
        <f t="shared" si="32"/>
        <v>40515.25</v>
      </c>
      <c r="N447" s="7">
        <f t="shared" si="33"/>
        <v>2010</v>
      </c>
      <c r="O447">
        <v>1293170400</v>
      </c>
      <c r="P447" s="6">
        <f t="shared" si="34"/>
        <v>40536.25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I448">
        <f t="shared" si="31"/>
        <v>29.99</v>
      </c>
      <c r="J448" t="s">
        <v>21</v>
      </c>
      <c r="K448" t="s">
        <v>22</v>
      </c>
      <c r="L448">
        <v>1355810400</v>
      </c>
      <c r="M448" s="6">
        <f t="shared" si="32"/>
        <v>41261.25</v>
      </c>
      <c r="N448" s="7">
        <f t="shared" si="33"/>
        <v>2012</v>
      </c>
      <c r="O448">
        <v>1355983200</v>
      </c>
      <c r="P448" s="6">
        <f t="shared" si="34"/>
        <v>41263.25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I449">
        <f t="shared" si="31"/>
        <v>86</v>
      </c>
      <c r="J449" t="s">
        <v>40</v>
      </c>
      <c r="K449" t="s">
        <v>41</v>
      </c>
      <c r="L449">
        <v>1513663200</v>
      </c>
      <c r="M449" s="6">
        <f t="shared" si="32"/>
        <v>43088.25</v>
      </c>
      <c r="N449" s="7">
        <f t="shared" si="33"/>
        <v>2017</v>
      </c>
      <c r="O449">
        <v>1515045600</v>
      </c>
      <c r="P449" s="6">
        <f t="shared" si="34"/>
        <v>43104.25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I450">
        <f t="shared" si="31"/>
        <v>75.010000000000005</v>
      </c>
      <c r="J450" t="s">
        <v>21</v>
      </c>
      <c r="K450" t="s">
        <v>22</v>
      </c>
      <c r="L450">
        <v>1365915600</v>
      </c>
      <c r="M450" s="6">
        <f t="shared" si="32"/>
        <v>41378.208333333336</v>
      </c>
      <c r="N450" s="7">
        <f t="shared" si="33"/>
        <v>2013</v>
      </c>
      <c r="O450">
        <v>1366088400</v>
      </c>
      <c r="P450" s="6">
        <f t="shared" si="34"/>
        <v>41380.208333333336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5">ROUND(E451/D451*100,0)</f>
        <v>967</v>
      </c>
      <c r="G451" t="s">
        <v>20</v>
      </c>
      <c r="H451">
        <v>86</v>
      </c>
      <c r="I451">
        <f t="shared" ref="I451:I514" si="36">IFERROR(ROUND(E451/H451,2),0)</f>
        <v>101.2</v>
      </c>
      <c r="J451" t="s">
        <v>36</v>
      </c>
      <c r="K451" t="s">
        <v>37</v>
      </c>
      <c r="L451">
        <v>1551852000</v>
      </c>
      <c r="M451" s="6">
        <f t="shared" ref="M451:M514" si="37">(((L451/60)/60)/24)+DATE(1970,1,1)</f>
        <v>43530.25</v>
      </c>
      <c r="N451" s="7">
        <f t="shared" ref="N451:N514" si="38">YEAR(M451)</f>
        <v>2019</v>
      </c>
      <c r="O451">
        <v>1553317200</v>
      </c>
      <c r="P451" s="6">
        <f t="shared" ref="P451:P514" si="39">(((O451/60)/60)/24)+DATE(1970,1,1)</f>
        <v>43547.208333333328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I452">
        <f t="shared" si="36"/>
        <v>4</v>
      </c>
      <c r="J452" t="s">
        <v>15</v>
      </c>
      <c r="K452" t="s">
        <v>16</v>
      </c>
      <c r="L452">
        <v>1540098000</v>
      </c>
      <c r="M452" s="6">
        <f t="shared" si="37"/>
        <v>43394.208333333328</v>
      </c>
      <c r="N452" s="7">
        <f t="shared" si="38"/>
        <v>2018</v>
      </c>
      <c r="O452">
        <v>1542088800</v>
      </c>
      <c r="P452" s="6">
        <f t="shared" si="39"/>
        <v>43417.25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5"/>
        <v>123</v>
      </c>
      <c r="G453" t="s">
        <v>20</v>
      </c>
      <c r="H453">
        <v>6286</v>
      </c>
      <c r="I453">
        <f t="shared" si="36"/>
        <v>29</v>
      </c>
      <c r="J453" t="s">
        <v>21</v>
      </c>
      <c r="K453" t="s">
        <v>22</v>
      </c>
      <c r="L453">
        <v>1500440400</v>
      </c>
      <c r="M453" s="6">
        <f t="shared" si="37"/>
        <v>42935.208333333328</v>
      </c>
      <c r="N453" s="7">
        <f t="shared" si="38"/>
        <v>2017</v>
      </c>
      <c r="O453">
        <v>1503118800</v>
      </c>
      <c r="P453" s="6">
        <f t="shared" si="39"/>
        <v>42966.208333333328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I454">
        <f t="shared" si="36"/>
        <v>98.23</v>
      </c>
      <c r="J454" t="s">
        <v>21</v>
      </c>
      <c r="K454" t="s">
        <v>22</v>
      </c>
      <c r="L454">
        <v>1278392400</v>
      </c>
      <c r="M454" s="6">
        <f t="shared" si="37"/>
        <v>40365.208333333336</v>
      </c>
      <c r="N454" s="7">
        <f t="shared" si="38"/>
        <v>2010</v>
      </c>
      <c r="O454">
        <v>1278478800</v>
      </c>
      <c r="P454" s="6">
        <f t="shared" si="39"/>
        <v>40366.208333333336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I455">
        <f t="shared" si="36"/>
        <v>87</v>
      </c>
      <c r="J455" t="s">
        <v>21</v>
      </c>
      <c r="K455" t="s">
        <v>22</v>
      </c>
      <c r="L455">
        <v>1480572000</v>
      </c>
      <c r="M455" s="6">
        <f t="shared" si="37"/>
        <v>42705.25</v>
      </c>
      <c r="N455" s="7">
        <f t="shared" si="38"/>
        <v>2016</v>
      </c>
      <c r="O455">
        <v>1484114400</v>
      </c>
      <c r="P455" s="6">
        <f t="shared" si="39"/>
        <v>42746.25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I456">
        <f t="shared" si="36"/>
        <v>45.21</v>
      </c>
      <c r="J456" t="s">
        <v>21</v>
      </c>
      <c r="K456" t="s">
        <v>22</v>
      </c>
      <c r="L456">
        <v>1382331600</v>
      </c>
      <c r="M456" s="6">
        <f t="shared" si="37"/>
        <v>41568.208333333336</v>
      </c>
      <c r="N456" s="7">
        <f t="shared" si="38"/>
        <v>2013</v>
      </c>
      <c r="O456">
        <v>1385445600</v>
      </c>
      <c r="P456" s="6">
        <f t="shared" si="39"/>
        <v>41604.25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5"/>
        <v>118</v>
      </c>
      <c r="G457" t="s">
        <v>20</v>
      </c>
      <c r="H457">
        <v>3727</v>
      </c>
      <c r="I457">
        <f t="shared" si="36"/>
        <v>37</v>
      </c>
      <c r="J457" t="s">
        <v>21</v>
      </c>
      <c r="K457" t="s">
        <v>22</v>
      </c>
      <c r="L457">
        <v>1316754000</v>
      </c>
      <c r="M457" s="6">
        <f t="shared" si="37"/>
        <v>40809.208333333336</v>
      </c>
      <c r="N457" s="7">
        <f t="shared" si="38"/>
        <v>2011</v>
      </c>
      <c r="O457">
        <v>1318741200</v>
      </c>
      <c r="P457" s="6">
        <f t="shared" si="39"/>
        <v>40832.208333333336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5"/>
        <v>104</v>
      </c>
      <c r="G458" t="s">
        <v>20</v>
      </c>
      <c r="H458">
        <v>1605</v>
      </c>
      <c r="I458">
        <f t="shared" si="36"/>
        <v>94.98</v>
      </c>
      <c r="J458" t="s">
        <v>21</v>
      </c>
      <c r="K458" t="s">
        <v>22</v>
      </c>
      <c r="L458">
        <v>1518242400</v>
      </c>
      <c r="M458" s="6">
        <f t="shared" si="37"/>
        <v>43141.25</v>
      </c>
      <c r="N458" s="7">
        <f t="shared" si="38"/>
        <v>2018</v>
      </c>
      <c r="O458">
        <v>1518242400</v>
      </c>
      <c r="P458" s="6">
        <f t="shared" si="39"/>
        <v>43141.25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5"/>
        <v>27</v>
      </c>
      <c r="G459" t="s">
        <v>14</v>
      </c>
      <c r="H459">
        <v>46</v>
      </c>
      <c r="I459">
        <f t="shared" si="36"/>
        <v>28.96</v>
      </c>
      <c r="J459" t="s">
        <v>21</v>
      </c>
      <c r="K459" t="s">
        <v>22</v>
      </c>
      <c r="L459">
        <v>1476421200</v>
      </c>
      <c r="M459" s="6">
        <f t="shared" si="37"/>
        <v>42657.208333333328</v>
      </c>
      <c r="N459" s="7">
        <f t="shared" si="38"/>
        <v>2016</v>
      </c>
      <c r="O459">
        <v>1476594000</v>
      </c>
      <c r="P459" s="6">
        <f t="shared" si="39"/>
        <v>42659.208333333328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5"/>
        <v>351</v>
      </c>
      <c r="G460" t="s">
        <v>20</v>
      </c>
      <c r="H460">
        <v>2120</v>
      </c>
      <c r="I460">
        <f t="shared" si="36"/>
        <v>55.99</v>
      </c>
      <c r="J460" t="s">
        <v>21</v>
      </c>
      <c r="K460" t="s">
        <v>22</v>
      </c>
      <c r="L460">
        <v>1269752400</v>
      </c>
      <c r="M460" s="6">
        <f t="shared" si="37"/>
        <v>40265.208333333336</v>
      </c>
      <c r="N460" s="7">
        <f t="shared" si="38"/>
        <v>2010</v>
      </c>
      <c r="O460">
        <v>1273554000</v>
      </c>
      <c r="P460" s="6">
        <f t="shared" si="39"/>
        <v>40309.208333333336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I461">
        <f t="shared" si="36"/>
        <v>54.04</v>
      </c>
      <c r="J461" t="s">
        <v>21</v>
      </c>
      <c r="K461" t="s">
        <v>22</v>
      </c>
      <c r="L461">
        <v>1419746400</v>
      </c>
      <c r="M461" s="6">
        <f t="shared" si="37"/>
        <v>42001.25</v>
      </c>
      <c r="N461" s="7">
        <f t="shared" si="38"/>
        <v>2014</v>
      </c>
      <c r="O461">
        <v>1421906400</v>
      </c>
      <c r="P461" s="6">
        <f t="shared" si="39"/>
        <v>42026.25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5"/>
        <v>172</v>
      </c>
      <c r="G462" t="s">
        <v>20</v>
      </c>
      <c r="H462">
        <v>50</v>
      </c>
      <c r="I462">
        <f t="shared" si="36"/>
        <v>82.38</v>
      </c>
      <c r="J462" t="s">
        <v>21</v>
      </c>
      <c r="K462" t="s">
        <v>22</v>
      </c>
      <c r="L462">
        <v>1281330000</v>
      </c>
      <c r="M462" s="6">
        <f t="shared" si="37"/>
        <v>40399.208333333336</v>
      </c>
      <c r="N462" s="7">
        <f t="shared" si="38"/>
        <v>2010</v>
      </c>
      <c r="O462">
        <v>1281589200</v>
      </c>
      <c r="P462" s="6">
        <f t="shared" si="39"/>
        <v>40402.208333333336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5"/>
        <v>141</v>
      </c>
      <c r="G463" t="s">
        <v>20</v>
      </c>
      <c r="H463">
        <v>2080</v>
      </c>
      <c r="I463">
        <f t="shared" si="36"/>
        <v>67</v>
      </c>
      <c r="J463" t="s">
        <v>21</v>
      </c>
      <c r="K463" t="s">
        <v>22</v>
      </c>
      <c r="L463">
        <v>1398661200</v>
      </c>
      <c r="M463" s="6">
        <f t="shared" si="37"/>
        <v>41757.208333333336</v>
      </c>
      <c r="N463" s="7">
        <f t="shared" si="38"/>
        <v>2014</v>
      </c>
      <c r="O463">
        <v>1400389200</v>
      </c>
      <c r="P463" s="6">
        <f t="shared" si="39"/>
        <v>41777.208333333336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5"/>
        <v>31</v>
      </c>
      <c r="G464" t="s">
        <v>14</v>
      </c>
      <c r="H464">
        <v>535</v>
      </c>
      <c r="I464">
        <f t="shared" si="36"/>
        <v>107.91</v>
      </c>
      <c r="J464" t="s">
        <v>21</v>
      </c>
      <c r="K464" t="s">
        <v>22</v>
      </c>
      <c r="L464">
        <v>1359525600</v>
      </c>
      <c r="M464" s="6">
        <f t="shared" si="37"/>
        <v>41304.25</v>
      </c>
      <c r="N464" s="7">
        <f t="shared" si="38"/>
        <v>2013</v>
      </c>
      <c r="O464">
        <v>1362808800</v>
      </c>
      <c r="P464" s="6">
        <f t="shared" si="39"/>
        <v>41342.25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5"/>
        <v>108</v>
      </c>
      <c r="G465" t="s">
        <v>20</v>
      </c>
      <c r="H465">
        <v>2105</v>
      </c>
      <c r="I465">
        <f t="shared" si="36"/>
        <v>69.010000000000005</v>
      </c>
      <c r="J465" t="s">
        <v>21</v>
      </c>
      <c r="K465" t="s">
        <v>22</v>
      </c>
      <c r="L465">
        <v>1388469600</v>
      </c>
      <c r="M465" s="6">
        <f t="shared" si="37"/>
        <v>41639.25</v>
      </c>
      <c r="N465" s="7">
        <f t="shared" si="38"/>
        <v>2013</v>
      </c>
      <c r="O465">
        <v>1388815200</v>
      </c>
      <c r="P465" s="6">
        <f t="shared" si="39"/>
        <v>41643.25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5"/>
        <v>133</v>
      </c>
      <c r="G466" t="s">
        <v>20</v>
      </c>
      <c r="H466">
        <v>2436</v>
      </c>
      <c r="I466">
        <f t="shared" si="36"/>
        <v>39.01</v>
      </c>
      <c r="J466" t="s">
        <v>21</v>
      </c>
      <c r="K466" t="s">
        <v>22</v>
      </c>
      <c r="L466">
        <v>1518328800</v>
      </c>
      <c r="M466" s="6">
        <f t="shared" si="37"/>
        <v>43142.25</v>
      </c>
      <c r="N466" s="7">
        <f t="shared" si="38"/>
        <v>2018</v>
      </c>
      <c r="O466">
        <v>1519538400</v>
      </c>
      <c r="P466" s="6">
        <f t="shared" si="39"/>
        <v>43156.25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5"/>
        <v>188</v>
      </c>
      <c r="G467" t="s">
        <v>20</v>
      </c>
      <c r="H467">
        <v>80</v>
      </c>
      <c r="I467">
        <f t="shared" si="36"/>
        <v>110.36</v>
      </c>
      <c r="J467" t="s">
        <v>21</v>
      </c>
      <c r="K467" t="s">
        <v>22</v>
      </c>
      <c r="L467">
        <v>1517032800</v>
      </c>
      <c r="M467" s="6">
        <f t="shared" si="37"/>
        <v>43127.25</v>
      </c>
      <c r="N467" s="7">
        <f t="shared" si="38"/>
        <v>2018</v>
      </c>
      <c r="O467">
        <v>1517810400</v>
      </c>
      <c r="P467" s="6">
        <f t="shared" si="39"/>
        <v>43136.25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5"/>
        <v>332</v>
      </c>
      <c r="G468" t="s">
        <v>20</v>
      </c>
      <c r="H468">
        <v>42</v>
      </c>
      <c r="I468">
        <f t="shared" si="36"/>
        <v>94.86</v>
      </c>
      <c r="J468" t="s">
        <v>21</v>
      </c>
      <c r="K468" t="s">
        <v>22</v>
      </c>
      <c r="L468">
        <v>1368594000</v>
      </c>
      <c r="M468" s="6">
        <f t="shared" si="37"/>
        <v>41409.208333333336</v>
      </c>
      <c r="N468" s="7">
        <f t="shared" si="38"/>
        <v>2013</v>
      </c>
      <c r="O468">
        <v>1370581200</v>
      </c>
      <c r="P468" s="6">
        <f t="shared" si="39"/>
        <v>41432.208333333336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5"/>
        <v>575</v>
      </c>
      <c r="G469" t="s">
        <v>20</v>
      </c>
      <c r="H469">
        <v>139</v>
      </c>
      <c r="I469">
        <f t="shared" si="36"/>
        <v>57.94</v>
      </c>
      <c r="J469" t="s">
        <v>15</v>
      </c>
      <c r="K469" t="s">
        <v>16</v>
      </c>
      <c r="L469">
        <v>1448258400</v>
      </c>
      <c r="M469" s="6">
        <f t="shared" si="37"/>
        <v>42331.25</v>
      </c>
      <c r="N469" s="7">
        <f t="shared" si="38"/>
        <v>2015</v>
      </c>
      <c r="O469">
        <v>1448863200</v>
      </c>
      <c r="P469" s="6">
        <f t="shared" si="39"/>
        <v>42338.25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5"/>
        <v>41</v>
      </c>
      <c r="G470" t="s">
        <v>14</v>
      </c>
      <c r="H470">
        <v>16</v>
      </c>
      <c r="I470">
        <f t="shared" si="36"/>
        <v>101.25</v>
      </c>
      <c r="J470" t="s">
        <v>21</v>
      </c>
      <c r="K470" t="s">
        <v>22</v>
      </c>
      <c r="L470">
        <v>1555218000</v>
      </c>
      <c r="M470" s="6">
        <f t="shared" si="37"/>
        <v>43569.208333333328</v>
      </c>
      <c r="N470" s="7">
        <f t="shared" si="38"/>
        <v>2019</v>
      </c>
      <c r="O470">
        <v>1556600400</v>
      </c>
      <c r="P470" s="6">
        <f t="shared" si="39"/>
        <v>43585.208333333328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5"/>
        <v>184</v>
      </c>
      <c r="G471" t="s">
        <v>20</v>
      </c>
      <c r="H471">
        <v>159</v>
      </c>
      <c r="I471">
        <f t="shared" si="36"/>
        <v>64.959999999999994</v>
      </c>
      <c r="J471" t="s">
        <v>21</v>
      </c>
      <c r="K471" t="s">
        <v>22</v>
      </c>
      <c r="L471">
        <v>1431925200</v>
      </c>
      <c r="M471" s="6">
        <f t="shared" si="37"/>
        <v>42142.208333333328</v>
      </c>
      <c r="N471" s="7">
        <f t="shared" si="38"/>
        <v>2015</v>
      </c>
      <c r="O471">
        <v>1432098000</v>
      </c>
      <c r="P471" s="6">
        <f t="shared" si="39"/>
        <v>42144.208333333328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5"/>
        <v>286</v>
      </c>
      <c r="G472" t="s">
        <v>20</v>
      </c>
      <c r="H472">
        <v>381</v>
      </c>
      <c r="I472">
        <f t="shared" si="36"/>
        <v>27.01</v>
      </c>
      <c r="J472" t="s">
        <v>21</v>
      </c>
      <c r="K472" t="s">
        <v>22</v>
      </c>
      <c r="L472">
        <v>1481522400</v>
      </c>
      <c r="M472" s="6">
        <f t="shared" si="37"/>
        <v>42716.25</v>
      </c>
      <c r="N472" s="7">
        <f t="shared" si="38"/>
        <v>2016</v>
      </c>
      <c r="O472">
        <v>1482127200</v>
      </c>
      <c r="P472" s="6">
        <f t="shared" si="39"/>
        <v>42723.25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5"/>
        <v>319</v>
      </c>
      <c r="G473" t="s">
        <v>20</v>
      </c>
      <c r="H473">
        <v>194</v>
      </c>
      <c r="I473">
        <f t="shared" si="36"/>
        <v>50.97</v>
      </c>
      <c r="J473" t="s">
        <v>40</v>
      </c>
      <c r="K473" t="s">
        <v>41</v>
      </c>
      <c r="L473">
        <v>1335934800</v>
      </c>
      <c r="M473" s="6">
        <f t="shared" si="37"/>
        <v>41031.208333333336</v>
      </c>
      <c r="N473" s="7">
        <f t="shared" si="38"/>
        <v>2012</v>
      </c>
      <c r="O473">
        <v>1335934800</v>
      </c>
      <c r="P473" s="6">
        <f t="shared" si="39"/>
        <v>41031.208333333336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I474">
        <f t="shared" si="36"/>
        <v>104.94</v>
      </c>
      <c r="J474" t="s">
        <v>21</v>
      </c>
      <c r="K474" t="s">
        <v>22</v>
      </c>
      <c r="L474">
        <v>1552280400</v>
      </c>
      <c r="M474" s="6">
        <f t="shared" si="37"/>
        <v>43535.208333333328</v>
      </c>
      <c r="N474" s="7">
        <f t="shared" si="38"/>
        <v>2019</v>
      </c>
      <c r="O474">
        <v>1556946000</v>
      </c>
      <c r="P474" s="6">
        <f t="shared" si="39"/>
        <v>43589.208333333328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5"/>
        <v>178</v>
      </c>
      <c r="G475" t="s">
        <v>20</v>
      </c>
      <c r="H475">
        <v>106</v>
      </c>
      <c r="I475">
        <f t="shared" si="36"/>
        <v>84.03</v>
      </c>
      <c r="J475" t="s">
        <v>21</v>
      </c>
      <c r="K475" t="s">
        <v>22</v>
      </c>
      <c r="L475">
        <v>1529989200</v>
      </c>
      <c r="M475" s="6">
        <f t="shared" si="37"/>
        <v>43277.208333333328</v>
      </c>
      <c r="N475" s="7">
        <f t="shared" si="38"/>
        <v>2018</v>
      </c>
      <c r="O475">
        <v>1530075600</v>
      </c>
      <c r="P475" s="6">
        <f t="shared" si="39"/>
        <v>43278.208333333328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5"/>
        <v>365</v>
      </c>
      <c r="G476" t="s">
        <v>20</v>
      </c>
      <c r="H476">
        <v>142</v>
      </c>
      <c r="I476">
        <f t="shared" si="36"/>
        <v>102.86</v>
      </c>
      <c r="J476" t="s">
        <v>21</v>
      </c>
      <c r="K476" t="s">
        <v>22</v>
      </c>
      <c r="L476">
        <v>1418709600</v>
      </c>
      <c r="M476" s="6">
        <f t="shared" si="37"/>
        <v>41989.25</v>
      </c>
      <c r="N476" s="7">
        <f t="shared" si="38"/>
        <v>2014</v>
      </c>
      <c r="O476">
        <v>1418796000</v>
      </c>
      <c r="P476" s="6">
        <f t="shared" si="39"/>
        <v>41990.25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5"/>
        <v>114</v>
      </c>
      <c r="G477" t="s">
        <v>20</v>
      </c>
      <c r="H477">
        <v>211</v>
      </c>
      <c r="I477">
        <f t="shared" si="36"/>
        <v>39.96</v>
      </c>
      <c r="J477" t="s">
        <v>21</v>
      </c>
      <c r="K477" t="s">
        <v>22</v>
      </c>
      <c r="L477">
        <v>1372136400</v>
      </c>
      <c r="M477" s="6">
        <f t="shared" si="37"/>
        <v>41450.208333333336</v>
      </c>
      <c r="N477" s="7">
        <f t="shared" si="38"/>
        <v>2013</v>
      </c>
      <c r="O477">
        <v>1372482000</v>
      </c>
      <c r="P477" s="6">
        <f t="shared" si="39"/>
        <v>41454.208333333336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5"/>
        <v>30</v>
      </c>
      <c r="G478" t="s">
        <v>14</v>
      </c>
      <c r="H478">
        <v>1120</v>
      </c>
      <c r="I478">
        <f t="shared" si="36"/>
        <v>51</v>
      </c>
      <c r="J478" t="s">
        <v>21</v>
      </c>
      <c r="K478" t="s">
        <v>22</v>
      </c>
      <c r="L478">
        <v>1533877200</v>
      </c>
      <c r="M478" s="6">
        <f t="shared" si="37"/>
        <v>43322.208333333328</v>
      </c>
      <c r="N478" s="7">
        <f t="shared" si="38"/>
        <v>2018</v>
      </c>
      <c r="O478">
        <v>1534395600</v>
      </c>
      <c r="P478" s="6">
        <f t="shared" si="39"/>
        <v>43328.208333333328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I479">
        <f t="shared" si="36"/>
        <v>40.82</v>
      </c>
      <c r="J479" t="s">
        <v>21</v>
      </c>
      <c r="K479" t="s">
        <v>22</v>
      </c>
      <c r="L479">
        <v>1309064400</v>
      </c>
      <c r="M479" s="6">
        <f t="shared" si="37"/>
        <v>40720.208333333336</v>
      </c>
      <c r="N479" s="7">
        <f t="shared" si="38"/>
        <v>2011</v>
      </c>
      <c r="O479">
        <v>1311397200</v>
      </c>
      <c r="P479" s="6">
        <f t="shared" si="39"/>
        <v>40747.208333333336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5"/>
        <v>236</v>
      </c>
      <c r="G480" t="s">
        <v>20</v>
      </c>
      <c r="H480">
        <v>2756</v>
      </c>
      <c r="I480">
        <f t="shared" si="36"/>
        <v>59</v>
      </c>
      <c r="J480" t="s">
        <v>21</v>
      </c>
      <c r="K480" t="s">
        <v>22</v>
      </c>
      <c r="L480">
        <v>1425877200</v>
      </c>
      <c r="M480" s="6">
        <f t="shared" si="37"/>
        <v>42072.208333333328</v>
      </c>
      <c r="N480" s="7">
        <f t="shared" si="38"/>
        <v>2015</v>
      </c>
      <c r="O480">
        <v>1426914000</v>
      </c>
      <c r="P480" s="6">
        <f t="shared" si="39"/>
        <v>42084.208333333328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5"/>
        <v>513</v>
      </c>
      <c r="G481" t="s">
        <v>20</v>
      </c>
      <c r="H481">
        <v>173</v>
      </c>
      <c r="I481">
        <f t="shared" si="36"/>
        <v>71.16</v>
      </c>
      <c r="J481" t="s">
        <v>40</v>
      </c>
      <c r="K481" t="s">
        <v>41</v>
      </c>
      <c r="L481">
        <v>1501304400</v>
      </c>
      <c r="M481" s="6">
        <f t="shared" si="37"/>
        <v>42945.208333333328</v>
      </c>
      <c r="N481" s="7">
        <f t="shared" si="38"/>
        <v>2017</v>
      </c>
      <c r="O481">
        <v>1501477200</v>
      </c>
      <c r="P481" s="6">
        <f t="shared" si="39"/>
        <v>42947.208333333328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5"/>
        <v>101</v>
      </c>
      <c r="G482" t="s">
        <v>20</v>
      </c>
      <c r="H482">
        <v>87</v>
      </c>
      <c r="I482">
        <f t="shared" si="36"/>
        <v>99.49</v>
      </c>
      <c r="J482" t="s">
        <v>21</v>
      </c>
      <c r="K482" t="s">
        <v>22</v>
      </c>
      <c r="L482">
        <v>1268287200</v>
      </c>
      <c r="M482" s="6">
        <f t="shared" si="37"/>
        <v>40248.25</v>
      </c>
      <c r="N482" s="7">
        <f t="shared" si="38"/>
        <v>2010</v>
      </c>
      <c r="O482">
        <v>1269061200</v>
      </c>
      <c r="P482" s="6">
        <f t="shared" si="39"/>
        <v>40257.208333333336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I483">
        <f t="shared" si="36"/>
        <v>103.99</v>
      </c>
      <c r="J483" t="s">
        <v>21</v>
      </c>
      <c r="K483" t="s">
        <v>22</v>
      </c>
      <c r="L483">
        <v>1412139600</v>
      </c>
      <c r="M483" s="6">
        <f t="shared" si="37"/>
        <v>41913.208333333336</v>
      </c>
      <c r="N483" s="7">
        <f t="shared" si="38"/>
        <v>2014</v>
      </c>
      <c r="O483">
        <v>1415772000</v>
      </c>
      <c r="P483" s="6">
        <f t="shared" si="39"/>
        <v>41955.25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I484">
        <f t="shared" si="36"/>
        <v>76.56</v>
      </c>
      <c r="J484" t="s">
        <v>21</v>
      </c>
      <c r="K484" t="s">
        <v>22</v>
      </c>
      <c r="L484">
        <v>1330063200</v>
      </c>
      <c r="M484" s="6">
        <f t="shared" si="37"/>
        <v>40963.25</v>
      </c>
      <c r="N484" s="7">
        <f t="shared" si="38"/>
        <v>2012</v>
      </c>
      <c r="O484">
        <v>1331013600</v>
      </c>
      <c r="P484" s="6">
        <f t="shared" si="39"/>
        <v>40974.25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5"/>
        <v>53</v>
      </c>
      <c r="G485" t="s">
        <v>14</v>
      </c>
      <c r="H485">
        <v>554</v>
      </c>
      <c r="I485">
        <f t="shared" si="36"/>
        <v>87.07</v>
      </c>
      <c r="J485" t="s">
        <v>21</v>
      </c>
      <c r="K485" t="s">
        <v>22</v>
      </c>
      <c r="L485">
        <v>1576130400</v>
      </c>
      <c r="M485" s="6">
        <f t="shared" si="37"/>
        <v>43811.25</v>
      </c>
      <c r="N485" s="7">
        <f t="shared" si="38"/>
        <v>2019</v>
      </c>
      <c r="O485">
        <v>1576735200</v>
      </c>
      <c r="P485" s="6">
        <f t="shared" si="39"/>
        <v>43818.25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5"/>
        <v>260</v>
      </c>
      <c r="G486" t="s">
        <v>20</v>
      </c>
      <c r="H486">
        <v>1572</v>
      </c>
      <c r="I486">
        <f t="shared" si="36"/>
        <v>49</v>
      </c>
      <c r="J486" t="s">
        <v>40</v>
      </c>
      <c r="K486" t="s">
        <v>41</v>
      </c>
      <c r="L486">
        <v>1407128400</v>
      </c>
      <c r="M486" s="6">
        <f t="shared" si="37"/>
        <v>41855.208333333336</v>
      </c>
      <c r="N486" s="7">
        <f t="shared" si="38"/>
        <v>2014</v>
      </c>
      <c r="O486">
        <v>1411362000</v>
      </c>
      <c r="P486" s="6">
        <f t="shared" si="39"/>
        <v>41904.208333333336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5"/>
        <v>31</v>
      </c>
      <c r="G487" t="s">
        <v>14</v>
      </c>
      <c r="H487">
        <v>648</v>
      </c>
      <c r="I487">
        <f t="shared" si="36"/>
        <v>42.97</v>
      </c>
      <c r="J487" t="s">
        <v>40</v>
      </c>
      <c r="K487" t="s">
        <v>41</v>
      </c>
      <c r="L487">
        <v>1560142800</v>
      </c>
      <c r="M487" s="6">
        <f t="shared" si="37"/>
        <v>43626.208333333328</v>
      </c>
      <c r="N487" s="7">
        <f t="shared" si="38"/>
        <v>2019</v>
      </c>
      <c r="O487">
        <v>1563685200</v>
      </c>
      <c r="P487" s="6">
        <f t="shared" si="39"/>
        <v>43667.208333333328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5"/>
        <v>14</v>
      </c>
      <c r="G488" t="s">
        <v>14</v>
      </c>
      <c r="H488">
        <v>21</v>
      </c>
      <c r="I488">
        <f t="shared" si="36"/>
        <v>33.43</v>
      </c>
      <c r="J488" t="s">
        <v>40</v>
      </c>
      <c r="K488" t="s">
        <v>41</v>
      </c>
      <c r="L488">
        <v>1520575200</v>
      </c>
      <c r="M488" s="6">
        <f t="shared" si="37"/>
        <v>43168.25</v>
      </c>
      <c r="N488" s="7">
        <f t="shared" si="38"/>
        <v>2018</v>
      </c>
      <c r="O488">
        <v>1521867600</v>
      </c>
      <c r="P488" s="6">
        <f t="shared" si="39"/>
        <v>43183.208333333328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5"/>
        <v>179</v>
      </c>
      <c r="G489" t="s">
        <v>20</v>
      </c>
      <c r="H489">
        <v>2346</v>
      </c>
      <c r="I489">
        <f t="shared" si="36"/>
        <v>83.98</v>
      </c>
      <c r="J489" t="s">
        <v>21</v>
      </c>
      <c r="K489" t="s">
        <v>22</v>
      </c>
      <c r="L489">
        <v>1492664400</v>
      </c>
      <c r="M489" s="6">
        <f t="shared" si="37"/>
        <v>42845.208333333328</v>
      </c>
      <c r="N489" s="7">
        <f t="shared" si="38"/>
        <v>2017</v>
      </c>
      <c r="O489">
        <v>1495515600</v>
      </c>
      <c r="P489" s="6">
        <f t="shared" si="39"/>
        <v>42878.208333333328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5"/>
        <v>220</v>
      </c>
      <c r="G490" t="s">
        <v>20</v>
      </c>
      <c r="H490">
        <v>115</v>
      </c>
      <c r="I490">
        <f t="shared" si="36"/>
        <v>101.42</v>
      </c>
      <c r="J490" t="s">
        <v>21</v>
      </c>
      <c r="K490" t="s">
        <v>22</v>
      </c>
      <c r="L490">
        <v>1454479200</v>
      </c>
      <c r="M490" s="6">
        <f t="shared" si="37"/>
        <v>42403.25</v>
      </c>
      <c r="N490" s="7">
        <f t="shared" si="38"/>
        <v>2016</v>
      </c>
      <c r="O490">
        <v>1455948000</v>
      </c>
      <c r="P490" s="6">
        <f t="shared" si="39"/>
        <v>42420.25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5"/>
        <v>102</v>
      </c>
      <c r="G491" t="s">
        <v>20</v>
      </c>
      <c r="H491">
        <v>85</v>
      </c>
      <c r="I491">
        <f t="shared" si="36"/>
        <v>109.87</v>
      </c>
      <c r="J491" t="s">
        <v>107</v>
      </c>
      <c r="K491" t="s">
        <v>108</v>
      </c>
      <c r="L491">
        <v>1281934800</v>
      </c>
      <c r="M491" s="6">
        <f t="shared" si="37"/>
        <v>40406.208333333336</v>
      </c>
      <c r="N491" s="7">
        <f t="shared" si="38"/>
        <v>2010</v>
      </c>
      <c r="O491">
        <v>1282366800</v>
      </c>
      <c r="P491" s="6">
        <f t="shared" si="39"/>
        <v>40411.208333333336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5"/>
        <v>192</v>
      </c>
      <c r="G492" t="s">
        <v>20</v>
      </c>
      <c r="H492">
        <v>144</v>
      </c>
      <c r="I492">
        <f t="shared" si="36"/>
        <v>31.92</v>
      </c>
      <c r="J492" t="s">
        <v>21</v>
      </c>
      <c r="K492" t="s">
        <v>22</v>
      </c>
      <c r="L492">
        <v>1573970400</v>
      </c>
      <c r="M492" s="6">
        <f t="shared" si="37"/>
        <v>43786.25</v>
      </c>
      <c r="N492" s="7">
        <f t="shared" si="38"/>
        <v>2019</v>
      </c>
      <c r="O492">
        <v>1574575200</v>
      </c>
      <c r="P492" s="6">
        <f t="shared" si="39"/>
        <v>43793.25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5"/>
        <v>305</v>
      </c>
      <c r="G493" t="s">
        <v>20</v>
      </c>
      <c r="H493">
        <v>2443</v>
      </c>
      <c r="I493">
        <f t="shared" si="36"/>
        <v>70.989999999999995</v>
      </c>
      <c r="J493" t="s">
        <v>21</v>
      </c>
      <c r="K493" t="s">
        <v>22</v>
      </c>
      <c r="L493">
        <v>1372654800</v>
      </c>
      <c r="M493" s="6">
        <f t="shared" si="37"/>
        <v>41456.208333333336</v>
      </c>
      <c r="N493" s="7">
        <f t="shared" si="38"/>
        <v>2013</v>
      </c>
      <c r="O493">
        <v>1374901200</v>
      </c>
      <c r="P493" s="6">
        <f t="shared" si="39"/>
        <v>41482.208333333336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5"/>
        <v>24</v>
      </c>
      <c r="G494" t="s">
        <v>74</v>
      </c>
      <c r="H494">
        <v>595</v>
      </c>
      <c r="I494">
        <f t="shared" si="36"/>
        <v>77.03</v>
      </c>
      <c r="J494" t="s">
        <v>21</v>
      </c>
      <c r="K494" t="s">
        <v>22</v>
      </c>
      <c r="L494">
        <v>1275886800</v>
      </c>
      <c r="M494" s="6">
        <f t="shared" si="37"/>
        <v>40336.208333333336</v>
      </c>
      <c r="N494" s="7">
        <f t="shared" si="38"/>
        <v>2010</v>
      </c>
      <c r="O494">
        <v>1278910800</v>
      </c>
      <c r="P494" s="6">
        <f t="shared" si="39"/>
        <v>40371.208333333336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5"/>
        <v>724</v>
      </c>
      <c r="G495" t="s">
        <v>20</v>
      </c>
      <c r="H495">
        <v>64</v>
      </c>
      <c r="I495">
        <f t="shared" si="36"/>
        <v>101.78</v>
      </c>
      <c r="J495" t="s">
        <v>21</v>
      </c>
      <c r="K495" t="s">
        <v>22</v>
      </c>
      <c r="L495">
        <v>1561784400</v>
      </c>
      <c r="M495" s="6">
        <f t="shared" si="37"/>
        <v>43645.208333333328</v>
      </c>
      <c r="N495" s="7">
        <f t="shared" si="38"/>
        <v>2019</v>
      </c>
      <c r="O495">
        <v>1562907600</v>
      </c>
      <c r="P495" s="6">
        <f t="shared" si="39"/>
        <v>43658.208333333328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5"/>
        <v>547</v>
      </c>
      <c r="G496" t="s">
        <v>20</v>
      </c>
      <c r="H496">
        <v>268</v>
      </c>
      <c r="I496">
        <f t="shared" si="36"/>
        <v>51.06</v>
      </c>
      <c r="J496" t="s">
        <v>21</v>
      </c>
      <c r="K496" t="s">
        <v>22</v>
      </c>
      <c r="L496">
        <v>1332392400</v>
      </c>
      <c r="M496" s="6">
        <f t="shared" si="37"/>
        <v>40990.208333333336</v>
      </c>
      <c r="N496" s="7">
        <f t="shared" si="38"/>
        <v>2012</v>
      </c>
      <c r="O496">
        <v>1332478800</v>
      </c>
      <c r="P496" s="6">
        <f t="shared" si="39"/>
        <v>40991.208333333336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5"/>
        <v>415</v>
      </c>
      <c r="G497" t="s">
        <v>20</v>
      </c>
      <c r="H497">
        <v>195</v>
      </c>
      <c r="I497">
        <f t="shared" si="36"/>
        <v>68.02</v>
      </c>
      <c r="J497" t="s">
        <v>36</v>
      </c>
      <c r="K497" t="s">
        <v>37</v>
      </c>
      <c r="L497">
        <v>1402376400</v>
      </c>
      <c r="M497" s="6">
        <f t="shared" si="37"/>
        <v>41800.208333333336</v>
      </c>
      <c r="N497" s="7">
        <f t="shared" si="38"/>
        <v>2014</v>
      </c>
      <c r="O497">
        <v>1402722000</v>
      </c>
      <c r="P497" s="6">
        <f t="shared" si="39"/>
        <v>41804.208333333336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5"/>
        <v>1</v>
      </c>
      <c r="G498" t="s">
        <v>14</v>
      </c>
      <c r="H498">
        <v>54</v>
      </c>
      <c r="I498">
        <f t="shared" si="36"/>
        <v>30.87</v>
      </c>
      <c r="J498" t="s">
        <v>21</v>
      </c>
      <c r="K498" t="s">
        <v>22</v>
      </c>
      <c r="L498">
        <v>1495342800</v>
      </c>
      <c r="M498" s="6">
        <f t="shared" si="37"/>
        <v>42876.208333333328</v>
      </c>
      <c r="N498" s="7">
        <f t="shared" si="38"/>
        <v>2017</v>
      </c>
      <c r="O498">
        <v>1496811600</v>
      </c>
      <c r="P498" s="6">
        <f t="shared" si="39"/>
        <v>42893.208333333328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I499">
        <f t="shared" si="36"/>
        <v>27.91</v>
      </c>
      <c r="J499" t="s">
        <v>21</v>
      </c>
      <c r="K499" t="s">
        <v>22</v>
      </c>
      <c r="L499">
        <v>1482213600</v>
      </c>
      <c r="M499" s="6">
        <f t="shared" si="37"/>
        <v>42724.25</v>
      </c>
      <c r="N499" s="7">
        <f t="shared" si="38"/>
        <v>2016</v>
      </c>
      <c r="O499">
        <v>1482213600</v>
      </c>
      <c r="P499" s="6">
        <f t="shared" si="39"/>
        <v>42724.25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5"/>
        <v>24</v>
      </c>
      <c r="G500" t="s">
        <v>14</v>
      </c>
      <c r="H500">
        <v>579</v>
      </c>
      <c r="I500">
        <f t="shared" si="36"/>
        <v>79.989999999999995</v>
      </c>
      <c r="J500" t="s">
        <v>36</v>
      </c>
      <c r="K500" t="s">
        <v>37</v>
      </c>
      <c r="L500">
        <v>1420092000</v>
      </c>
      <c r="M500" s="6">
        <f t="shared" si="37"/>
        <v>42005.25</v>
      </c>
      <c r="N500" s="7">
        <f t="shared" si="38"/>
        <v>2015</v>
      </c>
      <c r="O500">
        <v>1420264800</v>
      </c>
      <c r="P500" s="6">
        <f t="shared" si="39"/>
        <v>42007.25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I501">
        <f t="shared" si="36"/>
        <v>38</v>
      </c>
      <c r="J501" t="s">
        <v>21</v>
      </c>
      <c r="K501" t="s">
        <v>22</v>
      </c>
      <c r="L501">
        <v>1458018000</v>
      </c>
      <c r="M501" s="6">
        <f t="shared" si="37"/>
        <v>42444.208333333328</v>
      </c>
      <c r="N501" s="7">
        <f t="shared" si="38"/>
        <v>2016</v>
      </c>
      <c r="O501">
        <v>1458450000</v>
      </c>
      <c r="P501" s="6">
        <f t="shared" si="39"/>
        <v>42449.208333333328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I502">
        <f t="shared" si="36"/>
        <v>0</v>
      </c>
      <c r="J502" t="s">
        <v>21</v>
      </c>
      <c r="K502" t="s">
        <v>22</v>
      </c>
      <c r="L502">
        <v>1367384400</v>
      </c>
      <c r="M502" s="6">
        <f t="shared" si="37"/>
        <v>41395.208333333336</v>
      </c>
      <c r="N502" s="7">
        <f t="shared" si="38"/>
        <v>2013</v>
      </c>
      <c r="O502">
        <v>1369803600</v>
      </c>
      <c r="P502" s="6">
        <f t="shared" si="39"/>
        <v>41423.208333333336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I503">
        <f t="shared" si="36"/>
        <v>59.99</v>
      </c>
      <c r="J503" t="s">
        <v>21</v>
      </c>
      <c r="K503" t="s">
        <v>22</v>
      </c>
      <c r="L503">
        <v>1363064400</v>
      </c>
      <c r="M503" s="6">
        <f t="shared" si="37"/>
        <v>41345.208333333336</v>
      </c>
      <c r="N503" s="7">
        <f t="shared" si="38"/>
        <v>2013</v>
      </c>
      <c r="O503">
        <v>1363237200</v>
      </c>
      <c r="P503" s="6">
        <f t="shared" si="39"/>
        <v>41347.208333333336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5"/>
        <v>530</v>
      </c>
      <c r="G504" t="s">
        <v>20</v>
      </c>
      <c r="H504">
        <v>186</v>
      </c>
      <c r="I504">
        <f t="shared" si="36"/>
        <v>37.04</v>
      </c>
      <c r="J504" t="s">
        <v>26</v>
      </c>
      <c r="K504" t="s">
        <v>27</v>
      </c>
      <c r="L504">
        <v>1343365200</v>
      </c>
      <c r="M504" s="6">
        <f t="shared" si="37"/>
        <v>41117.208333333336</v>
      </c>
      <c r="N504" s="7">
        <f t="shared" si="38"/>
        <v>2012</v>
      </c>
      <c r="O504">
        <v>1345870800</v>
      </c>
      <c r="P504" s="6">
        <f t="shared" si="39"/>
        <v>41146.208333333336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5"/>
        <v>180</v>
      </c>
      <c r="G505" t="s">
        <v>20</v>
      </c>
      <c r="H505">
        <v>460</v>
      </c>
      <c r="I505">
        <f t="shared" si="36"/>
        <v>99.96</v>
      </c>
      <c r="J505" t="s">
        <v>21</v>
      </c>
      <c r="K505" t="s">
        <v>22</v>
      </c>
      <c r="L505">
        <v>1435726800</v>
      </c>
      <c r="M505" s="6">
        <f t="shared" si="37"/>
        <v>42186.208333333328</v>
      </c>
      <c r="N505" s="7">
        <f t="shared" si="38"/>
        <v>2015</v>
      </c>
      <c r="O505">
        <v>1437454800</v>
      </c>
      <c r="P505" s="6">
        <f t="shared" si="39"/>
        <v>42206.208333333328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I506">
        <f t="shared" si="36"/>
        <v>111.68</v>
      </c>
      <c r="J506" t="s">
        <v>107</v>
      </c>
      <c r="K506" t="s">
        <v>108</v>
      </c>
      <c r="L506">
        <v>1431925200</v>
      </c>
      <c r="M506" s="6">
        <f t="shared" si="37"/>
        <v>42142.208333333328</v>
      </c>
      <c r="N506" s="7">
        <f t="shared" si="38"/>
        <v>2015</v>
      </c>
      <c r="O506">
        <v>1432011600</v>
      </c>
      <c r="P506" s="6">
        <f t="shared" si="39"/>
        <v>42143.208333333328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5"/>
        <v>14</v>
      </c>
      <c r="G507" t="s">
        <v>14</v>
      </c>
      <c r="H507">
        <v>347</v>
      </c>
      <c r="I507">
        <f t="shared" si="36"/>
        <v>36.01</v>
      </c>
      <c r="J507" t="s">
        <v>21</v>
      </c>
      <c r="K507" t="s">
        <v>22</v>
      </c>
      <c r="L507">
        <v>1362722400</v>
      </c>
      <c r="M507" s="6">
        <f t="shared" si="37"/>
        <v>41341.25</v>
      </c>
      <c r="N507" s="7">
        <f t="shared" si="38"/>
        <v>2013</v>
      </c>
      <c r="O507">
        <v>1366347600</v>
      </c>
      <c r="P507" s="6">
        <f t="shared" si="39"/>
        <v>41383.208333333336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5"/>
        <v>927</v>
      </c>
      <c r="G508" t="s">
        <v>20</v>
      </c>
      <c r="H508">
        <v>2528</v>
      </c>
      <c r="I508">
        <f t="shared" si="36"/>
        <v>66.010000000000005</v>
      </c>
      <c r="J508" t="s">
        <v>21</v>
      </c>
      <c r="K508" t="s">
        <v>22</v>
      </c>
      <c r="L508">
        <v>1511416800</v>
      </c>
      <c r="M508" s="6">
        <f t="shared" si="37"/>
        <v>43062.25</v>
      </c>
      <c r="N508" s="7">
        <f t="shared" si="38"/>
        <v>2017</v>
      </c>
      <c r="O508">
        <v>1512885600</v>
      </c>
      <c r="P508" s="6">
        <f t="shared" si="39"/>
        <v>43079.25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5"/>
        <v>40</v>
      </c>
      <c r="G509" t="s">
        <v>14</v>
      </c>
      <c r="H509">
        <v>19</v>
      </c>
      <c r="I509">
        <f t="shared" si="36"/>
        <v>44.05</v>
      </c>
      <c r="J509" t="s">
        <v>21</v>
      </c>
      <c r="K509" t="s">
        <v>22</v>
      </c>
      <c r="L509">
        <v>1365483600</v>
      </c>
      <c r="M509" s="6">
        <f t="shared" si="37"/>
        <v>41373.208333333336</v>
      </c>
      <c r="N509" s="7">
        <f t="shared" si="38"/>
        <v>2013</v>
      </c>
      <c r="O509">
        <v>1369717200</v>
      </c>
      <c r="P509" s="6">
        <f t="shared" si="39"/>
        <v>41422.208333333336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5"/>
        <v>112</v>
      </c>
      <c r="G510" t="s">
        <v>20</v>
      </c>
      <c r="H510">
        <v>3657</v>
      </c>
      <c r="I510">
        <f t="shared" si="36"/>
        <v>53</v>
      </c>
      <c r="J510" t="s">
        <v>21</v>
      </c>
      <c r="K510" t="s">
        <v>22</v>
      </c>
      <c r="L510">
        <v>1532840400</v>
      </c>
      <c r="M510" s="6">
        <f t="shared" si="37"/>
        <v>43310.208333333328</v>
      </c>
      <c r="N510" s="7">
        <f t="shared" si="38"/>
        <v>2018</v>
      </c>
      <c r="O510">
        <v>1534654800</v>
      </c>
      <c r="P510" s="6">
        <f t="shared" si="39"/>
        <v>43331.208333333328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5"/>
        <v>71</v>
      </c>
      <c r="G511" t="s">
        <v>14</v>
      </c>
      <c r="H511">
        <v>1258</v>
      </c>
      <c r="I511">
        <f t="shared" si="36"/>
        <v>95</v>
      </c>
      <c r="J511" t="s">
        <v>21</v>
      </c>
      <c r="K511" t="s">
        <v>22</v>
      </c>
      <c r="L511">
        <v>1336194000</v>
      </c>
      <c r="M511" s="6">
        <f t="shared" si="37"/>
        <v>41034.208333333336</v>
      </c>
      <c r="N511" s="7">
        <f t="shared" si="38"/>
        <v>2012</v>
      </c>
      <c r="O511">
        <v>1337058000</v>
      </c>
      <c r="P511" s="6">
        <f t="shared" si="39"/>
        <v>41044.208333333336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5"/>
        <v>119</v>
      </c>
      <c r="G512" t="s">
        <v>20</v>
      </c>
      <c r="H512">
        <v>131</v>
      </c>
      <c r="I512">
        <f t="shared" si="36"/>
        <v>70.91</v>
      </c>
      <c r="J512" t="s">
        <v>26</v>
      </c>
      <c r="K512" t="s">
        <v>27</v>
      </c>
      <c r="L512">
        <v>1527742800</v>
      </c>
      <c r="M512" s="6">
        <f t="shared" si="37"/>
        <v>43251.208333333328</v>
      </c>
      <c r="N512" s="7">
        <f t="shared" si="38"/>
        <v>2018</v>
      </c>
      <c r="O512">
        <v>1529816400</v>
      </c>
      <c r="P512" s="6">
        <f t="shared" si="39"/>
        <v>43275.208333333328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I513">
        <f t="shared" si="36"/>
        <v>98.06</v>
      </c>
      <c r="J513" t="s">
        <v>21</v>
      </c>
      <c r="K513" t="s">
        <v>22</v>
      </c>
      <c r="L513">
        <v>1564030800</v>
      </c>
      <c r="M513" s="6">
        <f t="shared" si="37"/>
        <v>43671.208333333328</v>
      </c>
      <c r="N513" s="7">
        <f t="shared" si="38"/>
        <v>2019</v>
      </c>
      <c r="O513">
        <v>1564894800</v>
      </c>
      <c r="P513" s="6">
        <f t="shared" si="39"/>
        <v>43681.208333333328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5"/>
        <v>139</v>
      </c>
      <c r="G514" t="s">
        <v>20</v>
      </c>
      <c r="H514">
        <v>239</v>
      </c>
      <c r="I514">
        <f t="shared" si="36"/>
        <v>53.05</v>
      </c>
      <c r="J514" t="s">
        <v>21</v>
      </c>
      <c r="K514" t="s">
        <v>22</v>
      </c>
      <c r="L514">
        <v>1404536400</v>
      </c>
      <c r="M514" s="6">
        <f t="shared" si="37"/>
        <v>41825.208333333336</v>
      </c>
      <c r="N514" s="7">
        <f t="shared" si="38"/>
        <v>2014</v>
      </c>
      <c r="O514">
        <v>1404622800</v>
      </c>
      <c r="P514" s="6">
        <f t="shared" si="39"/>
        <v>41826.208333333336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0">ROUND(E515/D515*100,0)</f>
        <v>39</v>
      </c>
      <c r="G515" t="s">
        <v>74</v>
      </c>
      <c r="H515">
        <v>35</v>
      </c>
      <c r="I515">
        <f t="shared" ref="I515:I578" si="41">IFERROR(ROUND(E515/H515,2),0)</f>
        <v>93.14</v>
      </c>
      <c r="J515" t="s">
        <v>21</v>
      </c>
      <c r="K515" t="s">
        <v>22</v>
      </c>
      <c r="L515">
        <v>1284008400</v>
      </c>
      <c r="M515" s="6">
        <f t="shared" ref="M515:M578" si="42">(((L515/60)/60)/24)+DATE(1970,1,1)</f>
        <v>40430.208333333336</v>
      </c>
      <c r="N515" s="7">
        <f t="shared" ref="N515:N578" si="43">YEAR(M515)</f>
        <v>2010</v>
      </c>
      <c r="O515">
        <v>1284181200</v>
      </c>
      <c r="P515" s="6">
        <f t="shared" ref="P515:P578" si="44">(((O515/60)/60)/24)+DATE(1970,1,1)</f>
        <v>40432.208333333336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0"/>
        <v>22</v>
      </c>
      <c r="G516" t="s">
        <v>74</v>
      </c>
      <c r="H516">
        <v>528</v>
      </c>
      <c r="I516">
        <f t="shared" si="41"/>
        <v>58.95</v>
      </c>
      <c r="J516" t="s">
        <v>98</v>
      </c>
      <c r="K516" t="s">
        <v>99</v>
      </c>
      <c r="L516">
        <v>1386309600</v>
      </c>
      <c r="M516" s="6">
        <f t="shared" si="42"/>
        <v>41614.25</v>
      </c>
      <c r="N516" s="7">
        <f t="shared" si="43"/>
        <v>2013</v>
      </c>
      <c r="O516">
        <v>1386741600</v>
      </c>
      <c r="P516" s="6">
        <f t="shared" si="44"/>
        <v>41619.25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0"/>
        <v>56</v>
      </c>
      <c r="G517" t="s">
        <v>14</v>
      </c>
      <c r="H517">
        <v>133</v>
      </c>
      <c r="I517">
        <f t="shared" si="41"/>
        <v>36.07</v>
      </c>
      <c r="J517" t="s">
        <v>15</v>
      </c>
      <c r="K517" t="s">
        <v>16</v>
      </c>
      <c r="L517">
        <v>1324620000</v>
      </c>
      <c r="M517" s="6">
        <f t="shared" si="42"/>
        <v>40900.25</v>
      </c>
      <c r="N517" s="7">
        <f t="shared" si="43"/>
        <v>2011</v>
      </c>
      <c r="O517">
        <v>1324792800</v>
      </c>
      <c r="P517" s="6">
        <f t="shared" si="44"/>
        <v>40902.25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0"/>
        <v>43</v>
      </c>
      <c r="G518" t="s">
        <v>14</v>
      </c>
      <c r="H518">
        <v>846</v>
      </c>
      <c r="I518">
        <f t="shared" si="41"/>
        <v>63.03</v>
      </c>
      <c r="J518" t="s">
        <v>21</v>
      </c>
      <c r="K518" t="s">
        <v>22</v>
      </c>
      <c r="L518">
        <v>1281070800</v>
      </c>
      <c r="M518" s="6">
        <f t="shared" si="42"/>
        <v>40396.208333333336</v>
      </c>
      <c r="N518" s="7">
        <f t="shared" si="43"/>
        <v>2010</v>
      </c>
      <c r="O518">
        <v>1284354000</v>
      </c>
      <c r="P518" s="6">
        <f t="shared" si="44"/>
        <v>40434.208333333336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0"/>
        <v>112</v>
      </c>
      <c r="G519" t="s">
        <v>20</v>
      </c>
      <c r="H519">
        <v>78</v>
      </c>
      <c r="I519">
        <f t="shared" si="41"/>
        <v>84.72</v>
      </c>
      <c r="J519" t="s">
        <v>21</v>
      </c>
      <c r="K519" t="s">
        <v>22</v>
      </c>
      <c r="L519">
        <v>1493960400</v>
      </c>
      <c r="M519" s="6">
        <f t="shared" si="42"/>
        <v>42860.208333333328</v>
      </c>
      <c r="N519" s="7">
        <f t="shared" si="43"/>
        <v>2017</v>
      </c>
      <c r="O519">
        <v>1494392400</v>
      </c>
      <c r="P519" s="6">
        <f t="shared" si="44"/>
        <v>42865.208333333328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I520">
        <f t="shared" si="41"/>
        <v>62.2</v>
      </c>
      <c r="J520" t="s">
        <v>21</v>
      </c>
      <c r="K520" t="s">
        <v>22</v>
      </c>
      <c r="L520">
        <v>1519365600</v>
      </c>
      <c r="M520" s="6">
        <f t="shared" si="42"/>
        <v>43154.25</v>
      </c>
      <c r="N520" s="7">
        <f t="shared" si="43"/>
        <v>2018</v>
      </c>
      <c r="O520">
        <v>1519538400</v>
      </c>
      <c r="P520" s="6">
        <f t="shared" si="44"/>
        <v>43156.25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0"/>
        <v>102</v>
      </c>
      <c r="G521" t="s">
        <v>20</v>
      </c>
      <c r="H521">
        <v>1773</v>
      </c>
      <c r="I521">
        <f t="shared" si="41"/>
        <v>101.98</v>
      </c>
      <c r="J521" t="s">
        <v>21</v>
      </c>
      <c r="K521" t="s">
        <v>22</v>
      </c>
      <c r="L521">
        <v>1420696800</v>
      </c>
      <c r="M521" s="6">
        <f t="shared" si="42"/>
        <v>42012.25</v>
      </c>
      <c r="N521" s="7">
        <f t="shared" si="43"/>
        <v>2015</v>
      </c>
      <c r="O521">
        <v>1421906400</v>
      </c>
      <c r="P521" s="6">
        <f t="shared" si="44"/>
        <v>42026.25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0"/>
        <v>426</v>
      </c>
      <c r="G522" t="s">
        <v>20</v>
      </c>
      <c r="H522">
        <v>32</v>
      </c>
      <c r="I522">
        <f t="shared" si="41"/>
        <v>106.44</v>
      </c>
      <c r="J522" t="s">
        <v>21</v>
      </c>
      <c r="K522" t="s">
        <v>22</v>
      </c>
      <c r="L522">
        <v>1555650000</v>
      </c>
      <c r="M522" s="6">
        <f t="shared" si="42"/>
        <v>43574.208333333328</v>
      </c>
      <c r="N522" s="7">
        <f t="shared" si="43"/>
        <v>2019</v>
      </c>
      <c r="O522">
        <v>1555909200</v>
      </c>
      <c r="P522" s="6">
        <f t="shared" si="44"/>
        <v>43577.208333333328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0"/>
        <v>146</v>
      </c>
      <c r="G523" t="s">
        <v>20</v>
      </c>
      <c r="H523">
        <v>369</v>
      </c>
      <c r="I523">
        <f t="shared" si="41"/>
        <v>29.98</v>
      </c>
      <c r="J523" t="s">
        <v>21</v>
      </c>
      <c r="K523" t="s">
        <v>22</v>
      </c>
      <c r="L523">
        <v>1471928400</v>
      </c>
      <c r="M523" s="6">
        <f t="shared" si="42"/>
        <v>42605.208333333328</v>
      </c>
      <c r="N523" s="7">
        <f t="shared" si="43"/>
        <v>2016</v>
      </c>
      <c r="O523">
        <v>1472446800</v>
      </c>
      <c r="P523" s="6">
        <f t="shared" si="44"/>
        <v>42611.208333333328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I524">
        <f t="shared" si="41"/>
        <v>85.81</v>
      </c>
      <c r="J524" t="s">
        <v>21</v>
      </c>
      <c r="K524" t="s">
        <v>22</v>
      </c>
      <c r="L524">
        <v>1341291600</v>
      </c>
      <c r="M524" s="6">
        <f t="shared" si="42"/>
        <v>41093.208333333336</v>
      </c>
      <c r="N524" s="7">
        <f t="shared" si="43"/>
        <v>2012</v>
      </c>
      <c r="O524">
        <v>1342328400</v>
      </c>
      <c r="P524" s="6">
        <f t="shared" si="44"/>
        <v>41105.208333333336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0"/>
        <v>700</v>
      </c>
      <c r="G525" t="s">
        <v>20</v>
      </c>
      <c r="H525">
        <v>89</v>
      </c>
      <c r="I525">
        <f t="shared" si="41"/>
        <v>70.819999999999993</v>
      </c>
      <c r="J525" t="s">
        <v>21</v>
      </c>
      <c r="K525" t="s">
        <v>22</v>
      </c>
      <c r="L525">
        <v>1267682400</v>
      </c>
      <c r="M525" s="6">
        <f t="shared" si="42"/>
        <v>40241.25</v>
      </c>
      <c r="N525" s="7">
        <f t="shared" si="43"/>
        <v>2010</v>
      </c>
      <c r="O525">
        <v>1268114400</v>
      </c>
      <c r="P525" s="6">
        <f t="shared" si="44"/>
        <v>40246.25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0"/>
        <v>84</v>
      </c>
      <c r="G526" t="s">
        <v>14</v>
      </c>
      <c r="H526">
        <v>1979</v>
      </c>
      <c r="I526">
        <f t="shared" si="41"/>
        <v>41</v>
      </c>
      <c r="J526" t="s">
        <v>21</v>
      </c>
      <c r="K526" t="s">
        <v>22</v>
      </c>
      <c r="L526">
        <v>1272258000</v>
      </c>
      <c r="M526" s="6">
        <f t="shared" si="42"/>
        <v>40294.208333333336</v>
      </c>
      <c r="N526" s="7">
        <f t="shared" si="43"/>
        <v>2010</v>
      </c>
      <c r="O526">
        <v>1273381200</v>
      </c>
      <c r="P526" s="6">
        <f t="shared" si="44"/>
        <v>40307.208333333336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I527">
        <f t="shared" si="41"/>
        <v>28.06</v>
      </c>
      <c r="J527" t="s">
        <v>21</v>
      </c>
      <c r="K527" t="s">
        <v>22</v>
      </c>
      <c r="L527">
        <v>1290492000</v>
      </c>
      <c r="M527" s="6">
        <f t="shared" si="42"/>
        <v>40505.25</v>
      </c>
      <c r="N527" s="7">
        <f t="shared" si="43"/>
        <v>2010</v>
      </c>
      <c r="O527">
        <v>1290837600</v>
      </c>
      <c r="P527" s="6">
        <f t="shared" si="44"/>
        <v>40509.25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0"/>
        <v>156</v>
      </c>
      <c r="G528" t="s">
        <v>20</v>
      </c>
      <c r="H528">
        <v>147</v>
      </c>
      <c r="I528">
        <f t="shared" si="41"/>
        <v>88.05</v>
      </c>
      <c r="J528" t="s">
        <v>21</v>
      </c>
      <c r="K528" t="s">
        <v>22</v>
      </c>
      <c r="L528">
        <v>1451109600</v>
      </c>
      <c r="M528" s="6">
        <f t="shared" si="42"/>
        <v>42364.25</v>
      </c>
      <c r="N528" s="7">
        <f t="shared" si="43"/>
        <v>2015</v>
      </c>
      <c r="O528">
        <v>1454306400</v>
      </c>
      <c r="P528" s="6">
        <f t="shared" si="44"/>
        <v>42401.25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0"/>
        <v>100</v>
      </c>
      <c r="G529" t="s">
        <v>14</v>
      </c>
      <c r="H529">
        <v>6080</v>
      </c>
      <c r="I529">
        <f t="shared" si="41"/>
        <v>31</v>
      </c>
      <c r="J529" t="s">
        <v>15</v>
      </c>
      <c r="K529" t="s">
        <v>16</v>
      </c>
      <c r="L529">
        <v>1454652000</v>
      </c>
      <c r="M529" s="6">
        <f t="shared" si="42"/>
        <v>42405.25</v>
      </c>
      <c r="N529" s="7">
        <f t="shared" si="43"/>
        <v>2016</v>
      </c>
      <c r="O529">
        <v>1457762400</v>
      </c>
      <c r="P529" s="6">
        <f t="shared" si="44"/>
        <v>42441.25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I530">
        <f t="shared" si="41"/>
        <v>90.34</v>
      </c>
      <c r="J530" t="s">
        <v>40</v>
      </c>
      <c r="K530" t="s">
        <v>41</v>
      </c>
      <c r="L530">
        <v>1385186400</v>
      </c>
      <c r="M530" s="6">
        <f t="shared" si="42"/>
        <v>41601.25</v>
      </c>
      <c r="N530" s="7">
        <f t="shared" si="43"/>
        <v>2013</v>
      </c>
      <c r="O530">
        <v>1389074400</v>
      </c>
      <c r="P530" s="6">
        <f t="shared" si="44"/>
        <v>41646.25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I531">
        <f t="shared" si="41"/>
        <v>63.78</v>
      </c>
      <c r="J531" t="s">
        <v>21</v>
      </c>
      <c r="K531" t="s">
        <v>22</v>
      </c>
      <c r="L531">
        <v>1399698000</v>
      </c>
      <c r="M531" s="6">
        <f t="shared" si="42"/>
        <v>41769.208333333336</v>
      </c>
      <c r="N531" s="7">
        <f t="shared" si="43"/>
        <v>2014</v>
      </c>
      <c r="O531">
        <v>1402117200</v>
      </c>
      <c r="P531" s="6">
        <f t="shared" si="44"/>
        <v>41797.208333333336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0"/>
        <v>92</v>
      </c>
      <c r="G532" t="s">
        <v>14</v>
      </c>
      <c r="H532">
        <v>1784</v>
      </c>
      <c r="I532">
        <f t="shared" si="41"/>
        <v>54</v>
      </c>
      <c r="J532" t="s">
        <v>21</v>
      </c>
      <c r="K532" t="s">
        <v>22</v>
      </c>
      <c r="L532">
        <v>1283230800</v>
      </c>
      <c r="M532" s="6">
        <f t="shared" si="42"/>
        <v>40421.208333333336</v>
      </c>
      <c r="N532" s="7">
        <f t="shared" si="43"/>
        <v>2010</v>
      </c>
      <c r="O532">
        <v>1284440400</v>
      </c>
      <c r="P532" s="6">
        <f t="shared" si="44"/>
        <v>40435.208333333336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0"/>
        <v>96</v>
      </c>
      <c r="G533" t="s">
        <v>47</v>
      </c>
      <c r="H533">
        <v>3640</v>
      </c>
      <c r="I533">
        <f t="shared" si="41"/>
        <v>48.99</v>
      </c>
      <c r="J533" t="s">
        <v>98</v>
      </c>
      <c r="K533" t="s">
        <v>99</v>
      </c>
      <c r="L533">
        <v>1384149600</v>
      </c>
      <c r="M533" s="6">
        <f t="shared" si="42"/>
        <v>41589.25</v>
      </c>
      <c r="N533" s="7">
        <f t="shared" si="43"/>
        <v>2013</v>
      </c>
      <c r="O533">
        <v>1388988000</v>
      </c>
      <c r="P533" s="6">
        <f t="shared" si="44"/>
        <v>41645.25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0"/>
        <v>503</v>
      </c>
      <c r="G534" t="s">
        <v>20</v>
      </c>
      <c r="H534">
        <v>126</v>
      </c>
      <c r="I534">
        <f t="shared" si="41"/>
        <v>63.86</v>
      </c>
      <c r="J534" t="s">
        <v>15</v>
      </c>
      <c r="K534" t="s">
        <v>16</v>
      </c>
      <c r="L534">
        <v>1516860000</v>
      </c>
      <c r="M534" s="6">
        <f t="shared" si="42"/>
        <v>43125.25</v>
      </c>
      <c r="N534" s="7">
        <f t="shared" si="43"/>
        <v>2018</v>
      </c>
      <c r="O534">
        <v>1516946400</v>
      </c>
      <c r="P534" s="6">
        <f t="shared" si="44"/>
        <v>43126.25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0"/>
        <v>159</v>
      </c>
      <c r="G535" t="s">
        <v>20</v>
      </c>
      <c r="H535">
        <v>2218</v>
      </c>
      <c r="I535">
        <f t="shared" si="41"/>
        <v>83</v>
      </c>
      <c r="J535" t="s">
        <v>40</v>
      </c>
      <c r="K535" t="s">
        <v>41</v>
      </c>
      <c r="L535">
        <v>1374642000</v>
      </c>
      <c r="M535" s="6">
        <f t="shared" si="42"/>
        <v>41479.208333333336</v>
      </c>
      <c r="N535" s="7">
        <f t="shared" si="43"/>
        <v>2013</v>
      </c>
      <c r="O535">
        <v>1377752400</v>
      </c>
      <c r="P535" s="6">
        <f t="shared" si="44"/>
        <v>41515.208333333336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I536">
        <f t="shared" si="41"/>
        <v>55.08</v>
      </c>
      <c r="J536" t="s">
        <v>21</v>
      </c>
      <c r="K536" t="s">
        <v>22</v>
      </c>
      <c r="L536">
        <v>1534482000</v>
      </c>
      <c r="M536" s="6">
        <f t="shared" si="42"/>
        <v>43329.208333333328</v>
      </c>
      <c r="N536" s="7">
        <f t="shared" si="43"/>
        <v>2018</v>
      </c>
      <c r="O536">
        <v>1534568400</v>
      </c>
      <c r="P536" s="6">
        <f t="shared" si="44"/>
        <v>43330.208333333328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0"/>
        <v>482</v>
      </c>
      <c r="G537" t="s">
        <v>20</v>
      </c>
      <c r="H537">
        <v>202</v>
      </c>
      <c r="I537">
        <f t="shared" si="41"/>
        <v>62.04</v>
      </c>
      <c r="J537" t="s">
        <v>107</v>
      </c>
      <c r="K537" t="s">
        <v>108</v>
      </c>
      <c r="L537">
        <v>1528434000</v>
      </c>
      <c r="M537" s="6">
        <f t="shared" si="42"/>
        <v>43259.208333333328</v>
      </c>
      <c r="N537" s="7">
        <f t="shared" si="43"/>
        <v>2018</v>
      </c>
      <c r="O537">
        <v>1528606800</v>
      </c>
      <c r="P537" s="6">
        <f t="shared" si="44"/>
        <v>43261.208333333328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0"/>
        <v>150</v>
      </c>
      <c r="G538" t="s">
        <v>20</v>
      </c>
      <c r="H538">
        <v>140</v>
      </c>
      <c r="I538">
        <f t="shared" si="41"/>
        <v>104.98</v>
      </c>
      <c r="J538" t="s">
        <v>107</v>
      </c>
      <c r="K538" t="s">
        <v>108</v>
      </c>
      <c r="L538">
        <v>1282626000</v>
      </c>
      <c r="M538" s="6">
        <f t="shared" si="42"/>
        <v>40414.208333333336</v>
      </c>
      <c r="N538" s="7">
        <f t="shared" si="43"/>
        <v>2010</v>
      </c>
      <c r="O538">
        <v>1284872400</v>
      </c>
      <c r="P538" s="6">
        <f t="shared" si="44"/>
        <v>40440.208333333336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0"/>
        <v>117</v>
      </c>
      <c r="G539" t="s">
        <v>20</v>
      </c>
      <c r="H539">
        <v>1052</v>
      </c>
      <c r="I539">
        <f t="shared" si="41"/>
        <v>94.04</v>
      </c>
      <c r="J539" t="s">
        <v>36</v>
      </c>
      <c r="K539" t="s">
        <v>37</v>
      </c>
      <c r="L539">
        <v>1535605200</v>
      </c>
      <c r="M539" s="6">
        <f t="shared" si="42"/>
        <v>43342.208333333328</v>
      </c>
      <c r="N539" s="7">
        <f t="shared" si="43"/>
        <v>2018</v>
      </c>
      <c r="O539">
        <v>1537592400</v>
      </c>
      <c r="P539" s="6">
        <f t="shared" si="44"/>
        <v>43365.208333333328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0"/>
        <v>38</v>
      </c>
      <c r="G540" t="s">
        <v>14</v>
      </c>
      <c r="H540">
        <v>1296</v>
      </c>
      <c r="I540">
        <f t="shared" si="41"/>
        <v>44.01</v>
      </c>
      <c r="J540" t="s">
        <v>21</v>
      </c>
      <c r="K540" t="s">
        <v>22</v>
      </c>
      <c r="L540">
        <v>1379826000</v>
      </c>
      <c r="M540" s="6">
        <f t="shared" si="42"/>
        <v>41539.208333333336</v>
      </c>
      <c r="N540" s="7">
        <f t="shared" si="43"/>
        <v>2013</v>
      </c>
      <c r="O540">
        <v>1381208400</v>
      </c>
      <c r="P540" s="6">
        <f t="shared" si="44"/>
        <v>41555.208333333336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0"/>
        <v>73</v>
      </c>
      <c r="G541" t="s">
        <v>14</v>
      </c>
      <c r="H541">
        <v>77</v>
      </c>
      <c r="I541">
        <f t="shared" si="41"/>
        <v>92.47</v>
      </c>
      <c r="J541" t="s">
        <v>21</v>
      </c>
      <c r="K541" t="s">
        <v>22</v>
      </c>
      <c r="L541">
        <v>1561957200</v>
      </c>
      <c r="M541" s="6">
        <f t="shared" si="42"/>
        <v>43647.208333333328</v>
      </c>
      <c r="N541" s="7">
        <f t="shared" si="43"/>
        <v>2019</v>
      </c>
      <c r="O541">
        <v>1562475600</v>
      </c>
      <c r="P541" s="6">
        <f t="shared" si="44"/>
        <v>43653.208333333328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0"/>
        <v>266</v>
      </c>
      <c r="G542" t="s">
        <v>20</v>
      </c>
      <c r="H542">
        <v>247</v>
      </c>
      <c r="I542">
        <f t="shared" si="41"/>
        <v>57.07</v>
      </c>
      <c r="J542" t="s">
        <v>21</v>
      </c>
      <c r="K542" t="s">
        <v>22</v>
      </c>
      <c r="L542">
        <v>1525496400</v>
      </c>
      <c r="M542" s="6">
        <f t="shared" si="42"/>
        <v>43225.208333333328</v>
      </c>
      <c r="N542" s="7">
        <f t="shared" si="43"/>
        <v>2018</v>
      </c>
      <c r="O542">
        <v>1527397200</v>
      </c>
      <c r="P542" s="6">
        <f t="shared" si="44"/>
        <v>43247.208333333328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I543">
        <f t="shared" si="41"/>
        <v>109.08</v>
      </c>
      <c r="J543" t="s">
        <v>107</v>
      </c>
      <c r="K543" t="s">
        <v>108</v>
      </c>
      <c r="L543">
        <v>1433912400</v>
      </c>
      <c r="M543" s="6">
        <f t="shared" si="42"/>
        <v>42165.208333333328</v>
      </c>
      <c r="N543" s="7">
        <f t="shared" si="43"/>
        <v>2015</v>
      </c>
      <c r="O543">
        <v>1436158800</v>
      </c>
      <c r="P543" s="6">
        <f t="shared" si="44"/>
        <v>42191.208333333328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0"/>
        <v>3</v>
      </c>
      <c r="G544" t="s">
        <v>14</v>
      </c>
      <c r="H544">
        <v>49</v>
      </c>
      <c r="I544">
        <f t="shared" si="41"/>
        <v>39.39</v>
      </c>
      <c r="J544" t="s">
        <v>40</v>
      </c>
      <c r="K544" t="s">
        <v>41</v>
      </c>
      <c r="L544">
        <v>1453442400</v>
      </c>
      <c r="M544" s="6">
        <f t="shared" si="42"/>
        <v>42391.25</v>
      </c>
      <c r="N544" s="7">
        <f t="shared" si="43"/>
        <v>2016</v>
      </c>
      <c r="O544">
        <v>1456034400</v>
      </c>
      <c r="P544" s="6">
        <f t="shared" si="44"/>
        <v>42421.25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I545">
        <f t="shared" si="41"/>
        <v>77.02</v>
      </c>
      <c r="J545" t="s">
        <v>21</v>
      </c>
      <c r="K545" t="s">
        <v>22</v>
      </c>
      <c r="L545">
        <v>1378875600</v>
      </c>
      <c r="M545" s="6">
        <f t="shared" si="42"/>
        <v>41528.208333333336</v>
      </c>
      <c r="N545" s="7">
        <f t="shared" si="43"/>
        <v>2013</v>
      </c>
      <c r="O545">
        <v>1380171600</v>
      </c>
      <c r="P545" s="6">
        <f t="shared" si="44"/>
        <v>41543.208333333336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0"/>
        <v>277</v>
      </c>
      <c r="G546" t="s">
        <v>20</v>
      </c>
      <c r="H546">
        <v>84</v>
      </c>
      <c r="I546">
        <f t="shared" si="41"/>
        <v>92.17</v>
      </c>
      <c r="J546" t="s">
        <v>21</v>
      </c>
      <c r="K546" t="s">
        <v>22</v>
      </c>
      <c r="L546">
        <v>1452232800</v>
      </c>
      <c r="M546" s="6">
        <f t="shared" si="42"/>
        <v>42377.25</v>
      </c>
      <c r="N546" s="7">
        <f t="shared" si="43"/>
        <v>2016</v>
      </c>
      <c r="O546">
        <v>1453356000</v>
      </c>
      <c r="P546" s="6">
        <f t="shared" si="44"/>
        <v>42390.25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0"/>
        <v>89</v>
      </c>
      <c r="G547" t="s">
        <v>14</v>
      </c>
      <c r="H547">
        <v>2690</v>
      </c>
      <c r="I547">
        <f t="shared" si="41"/>
        <v>61.01</v>
      </c>
      <c r="J547" t="s">
        <v>21</v>
      </c>
      <c r="K547" t="s">
        <v>22</v>
      </c>
      <c r="L547">
        <v>1577253600</v>
      </c>
      <c r="M547" s="6">
        <f t="shared" si="42"/>
        <v>43824.25</v>
      </c>
      <c r="N547" s="7">
        <f t="shared" si="43"/>
        <v>2019</v>
      </c>
      <c r="O547">
        <v>1578981600</v>
      </c>
      <c r="P547" s="6">
        <f t="shared" si="44"/>
        <v>43844.25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0"/>
        <v>164</v>
      </c>
      <c r="G548" t="s">
        <v>20</v>
      </c>
      <c r="H548">
        <v>88</v>
      </c>
      <c r="I548">
        <f t="shared" si="41"/>
        <v>78.069999999999993</v>
      </c>
      <c r="J548" t="s">
        <v>21</v>
      </c>
      <c r="K548" t="s">
        <v>22</v>
      </c>
      <c r="L548">
        <v>1537160400</v>
      </c>
      <c r="M548" s="6">
        <f t="shared" si="42"/>
        <v>43360.208333333328</v>
      </c>
      <c r="N548" s="7">
        <f t="shared" si="43"/>
        <v>2018</v>
      </c>
      <c r="O548">
        <v>1537419600</v>
      </c>
      <c r="P548" s="6">
        <f t="shared" si="44"/>
        <v>43363.208333333328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0"/>
        <v>969</v>
      </c>
      <c r="G549" t="s">
        <v>20</v>
      </c>
      <c r="H549">
        <v>156</v>
      </c>
      <c r="I549">
        <f t="shared" si="41"/>
        <v>80.75</v>
      </c>
      <c r="J549" t="s">
        <v>21</v>
      </c>
      <c r="K549" t="s">
        <v>22</v>
      </c>
      <c r="L549">
        <v>1422165600</v>
      </c>
      <c r="M549" s="6">
        <f t="shared" si="42"/>
        <v>42029.25</v>
      </c>
      <c r="N549" s="7">
        <f t="shared" si="43"/>
        <v>2015</v>
      </c>
      <c r="O549">
        <v>1423202400</v>
      </c>
      <c r="P549" s="6">
        <f t="shared" si="44"/>
        <v>42041.25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0"/>
        <v>271</v>
      </c>
      <c r="G550" t="s">
        <v>20</v>
      </c>
      <c r="H550">
        <v>2985</v>
      </c>
      <c r="I550">
        <f t="shared" si="41"/>
        <v>59.99</v>
      </c>
      <c r="J550" t="s">
        <v>21</v>
      </c>
      <c r="K550" t="s">
        <v>22</v>
      </c>
      <c r="L550">
        <v>1459486800</v>
      </c>
      <c r="M550" s="6">
        <f t="shared" si="42"/>
        <v>42461.208333333328</v>
      </c>
      <c r="N550" s="7">
        <f t="shared" si="43"/>
        <v>2016</v>
      </c>
      <c r="O550">
        <v>1460610000</v>
      </c>
      <c r="P550" s="6">
        <f t="shared" si="44"/>
        <v>42474.208333333328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0"/>
        <v>284</v>
      </c>
      <c r="G551" t="s">
        <v>20</v>
      </c>
      <c r="H551">
        <v>762</v>
      </c>
      <c r="I551">
        <f t="shared" si="41"/>
        <v>110.03</v>
      </c>
      <c r="J551" t="s">
        <v>21</v>
      </c>
      <c r="K551" t="s">
        <v>22</v>
      </c>
      <c r="L551">
        <v>1369717200</v>
      </c>
      <c r="M551" s="6">
        <f t="shared" si="42"/>
        <v>41422.208333333336</v>
      </c>
      <c r="N551" s="7">
        <f t="shared" si="43"/>
        <v>2013</v>
      </c>
      <c r="O551">
        <v>1370494800</v>
      </c>
      <c r="P551" s="6">
        <f t="shared" si="44"/>
        <v>41431.208333333336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0"/>
        <v>4</v>
      </c>
      <c r="G552" t="s">
        <v>74</v>
      </c>
      <c r="H552">
        <v>1</v>
      </c>
      <c r="I552">
        <f t="shared" si="41"/>
        <v>4</v>
      </c>
      <c r="J552" t="s">
        <v>98</v>
      </c>
      <c r="K552" t="s">
        <v>99</v>
      </c>
      <c r="L552">
        <v>1330495200</v>
      </c>
      <c r="M552" s="6">
        <f t="shared" si="42"/>
        <v>40968.25</v>
      </c>
      <c r="N552" s="7">
        <f t="shared" si="43"/>
        <v>2012</v>
      </c>
      <c r="O552">
        <v>1332306000</v>
      </c>
      <c r="P552" s="6">
        <f t="shared" si="44"/>
        <v>40989.208333333336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0"/>
        <v>59</v>
      </c>
      <c r="G553" t="s">
        <v>14</v>
      </c>
      <c r="H553">
        <v>2779</v>
      </c>
      <c r="I553">
        <f t="shared" si="41"/>
        <v>38</v>
      </c>
      <c r="J553" t="s">
        <v>26</v>
      </c>
      <c r="K553" t="s">
        <v>27</v>
      </c>
      <c r="L553">
        <v>1419055200</v>
      </c>
      <c r="M553" s="6">
        <f t="shared" si="42"/>
        <v>41993.25</v>
      </c>
      <c r="N553" s="7">
        <f t="shared" si="43"/>
        <v>2014</v>
      </c>
      <c r="O553">
        <v>1422511200</v>
      </c>
      <c r="P553" s="6">
        <f t="shared" si="44"/>
        <v>42033.25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0"/>
        <v>99</v>
      </c>
      <c r="G554" t="s">
        <v>14</v>
      </c>
      <c r="H554">
        <v>92</v>
      </c>
      <c r="I554">
        <f t="shared" si="41"/>
        <v>96.37</v>
      </c>
      <c r="J554" t="s">
        <v>21</v>
      </c>
      <c r="K554" t="s">
        <v>22</v>
      </c>
      <c r="L554">
        <v>1480140000</v>
      </c>
      <c r="M554" s="6">
        <f t="shared" si="42"/>
        <v>42700.25</v>
      </c>
      <c r="N554" s="7">
        <f t="shared" si="43"/>
        <v>2016</v>
      </c>
      <c r="O554">
        <v>1480312800</v>
      </c>
      <c r="P554" s="6">
        <f t="shared" si="44"/>
        <v>42702.25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0"/>
        <v>44</v>
      </c>
      <c r="G555" t="s">
        <v>14</v>
      </c>
      <c r="H555">
        <v>1028</v>
      </c>
      <c r="I555">
        <f t="shared" si="41"/>
        <v>72.98</v>
      </c>
      <c r="J555" t="s">
        <v>21</v>
      </c>
      <c r="K555" t="s">
        <v>22</v>
      </c>
      <c r="L555">
        <v>1293948000</v>
      </c>
      <c r="M555" s="6">
        <f t="shared" si="42"/>
        <v>40545.25</v>
      </c>
      <c r="N555" s="7">
        <f t="shared" si="43"/>
        <v>2011</v>
      </c>
      <c r="O555">
        <v>1294034400</v>
      </c>
      <c r="P555" s="6">
        <f t="shared" si="44"/>
        <v>40546.25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0"/>
        <v>152</v>
      </c>
      <c r="G556" t="s">
        <v>20</v>
      </c>
      <c r="H556">
        <v>554</v>
      </c>
      <c r="I556">
        <f t="shared" si="41"/>
        <v>26.01</v>
      </c>
      <c r="J556" t="s">
        <v>15</v>
      </c>
      <c r="K556" t="s">
        <v>16</v>
      </c>
      <c r="L556">
        <v>1482127200</v>
      </c>
      <c r="M556" s="6">
        <f t="shared" si="42"/>
        <v>42723.25</v>
      </c>
      <c r="N556" s="7">
        <f t="shared" si="43"/>
        <v>2016</v>
      </c>
      <c r="O556">
        <v>1482645600</v>
      </c>
      <c r="P556" s="6">
        <f t="shared" si="44"/>
        <v>42729.25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0"/>
        <v>224</v>
      </c>
      <c r="G557" t="s">
        <v>20</v>
      </c>
      <c r="H557">
        <v>135</v>
      </c>
      <c r="I557">
        <f t="shared" si="41"/>
        <v>104.36</v>
      </c>
      <c r="J557" t="s">
        <v>36</v>
      </c>
      <c r="K557" t="s">
        <v>37</v>
      </c>
      <c r="L557">
        <v>1396414800</v>
      </c>
      <c r="M557" s="6">
        <f t="shared" si="42"/>
        <v>41731.208333333336</v>
      </c>
      <c r="N557" s="7">
        <f t="shared" si="43"/>
        <v>2014</v>
      </c>
      <c r="O557">
        <v>1399093200</v>
      </c>
      <c r="P557" s="6">
        <f t="shared" si="44"/>
        <v>41762.208333333336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0"/>
        <v>240</v>
      </c>
      <c r="G558" t="s">
        <v>20</v>
      </c>
      <c r="H558">
        <v>122</v>
      </c>
      <c r="I558">
        <f t="shared" si="41"/>
        <v>102.19</v>
      </c>
      <c r="J558" t="s">
        <v>21</v>
      </c>
      <c r="K558" t="s">
        <v>22</v>
      </c>
      <c r="L558">
        <v>1315285200</v>
      </c>
      <c r="M558" s="6">
        <f t="shared" si="42"/>
        <v>40792.208333333336</v>
      </c>
      <c r="N558" s="7">
        <f t="shared" si="43"/>
        <v>2011</v>
      </c>
      <c r="O558">
        <v>1315890000</v>
      </c>
      <c r="P558" s="6">
        <f t="shared" si="44"/>
        <v>40799.208333333336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0"/>
        <v>199</v>
      </c>
      <c r="G559" t="s">
        <v>20</v>
      </c>
      <c r="H559">
        <v>221</v>
      </c>
      <c r="I559">
        <f t="shared" si="41"/>
        <v>54.12</v>
      </c>
      <c r="J559" t="s">
        <v>21</v>
      </c>
      <c r="K559" t="s">
        <v>22</v>
      </c>
      <c r="L559">
        <v>1443762000</v>
      </c>
      <c r="M559" s="6">
        <f t="shared" si="42"/>
        <v>42279.208333333328</v>
      </c>
      <c r="N559" s="7">
        <f t="shared" si="43"/>
        <v>2015</v>
      </c>
      <c r="O559">
        <v>1444021200</v>
      </c>
      <c r="P559" s="6">
        <f t="shared" si="44"/>
        <v>42282.208333333328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0"/>
        <v>137</v>
      </c>
      <c r="G560" t="s">
        <v>20</v>
      </c>
      <c r="H560">
        <v>126</v>
      </c>
      <c r="I560">
        <f t="shared" si="41"/>
        <v>63.22</v>
      </c>
      <c r="J560" t="s">
        <v>21</v>
      </c>
      <c r="K560" t="s">
        <v>22</v>
      </c>
      <c r="L560">
        <v>1456293600</v>
      </c>
      <c r="M560" s="6">
        <f t="shared" si="42"/>
        <v>42424.25</v>
      </c>
      <c r="N560" s="7">
        <f t="shared" si="43"/>
        <v>2016</v>
      </c>
      <c r="O560">
        <v>1460005200</v>
      </c>
      <c r="P560" s="6">
        <f t="shared" si="44"/>
        <v>42467.208333333328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0"/>
        <v>101</v>
      </c>
      <c r="G561" t="s">
        <v>20</v>
      </c>
      <c r="H561">
        <v>1022</v>
      </c>
      <c r="I561">
        <f t="shared" si="41"/>
        <v>104.03</v>
      </c>
      <c r="J561" t="s">
        <v>21</v>
      </c>
      <c r="K561" t="s">
        <v>22</v>
      </c>
      <c r="L561">
        <v>1470114000</v>
      </c>
      <c r="M561" s="6">
        <f t="shared" si="42"/>
        <v>42584.208333333328</v>
      </c>
      <c r="N561" s="7">
        <f t="shared" si="43"/>
        <v>2016</v>
      </c>
      <c r="O561">
        <v>1470718800</v>
      </c>
      <c r="P561" s="6">
        <f t="shared" si="44"/>
        <v>42591.208333333328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0"/>
        <v>794</v>
      </c>
      <c r="G562" t="s">
        <v>20</v>
      </c>
      <c r="H562">
        <v>3177</v>
      </c>
      <c r="I562">
        <f t="shared" si="41"/>
        <v>49.99</v>
      </c>
      <c r="J562" t="s">
        <v>21</v>
      </c>
      <c r="K562" t="s">
        <v>22</v>
      </c>
      <c r="L562">
        <v>1321596000</v>
      </c>
      <c r="M562" s="6">
        <f t="shared" si="42"/>
        <v>40865.25</v>
      </c>
      <c r="N562" s="7">
        <f t="shared" si="43"/>
        <v>2011</v>
      </c>
      <c r="O562">
        <v>1325052000</v>
      </c>
      <c r="P562" s="6">
        <f t="shared" si="44"/>
        <v>40905.25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0"/>
        <v>370</v>
      </c>
      <c r="G563" t="s">
        <v>20</v>
      </c>
      <c r="H563">
        <v>198</v>
      </c>
      <c r="I563">
        <f t="shared" si="41"/>
        <v>56.02</v>
      </c>
      <c r="J563" t="s">
        <v>98</v>
      </c>
      <c r="K563" t="s">
        <v>99</v>
      </c>
      <c r="L563">
        <v>1318827600</v>
      </c>
      <c r="M563" s="6">
        <f t="shared" si="42"/>
        <v>40833.208333333336</v>
      </c>
      <c r="N563" s="7">
        <f t="shared" si="43"/>
        <v>2011</v>
      </c>
      <c r="O563">
        <v>1319000400</v>
      </c>
      <c r="P563" s="6">
        <f t="shared" si="44"/>
        <v>40835.208333333336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0"/>
        <v>13</v>
      </c>
      <c r="G564" t="s">
        <v>14</v>
      </c>
      <c r="H564">
        <v>26</v>
      </c>
      <c r="I564">
        <f t="shared" si="41"/>
        <v>48.81</v>
      </c>
      <c r="J564" t="s">
        <v>98</v>
      </c>
      <c r="K564" t="s">
        <v>99</v>
      </c>
      <c r="L564">
        <v>1552366800</v>
      </c>
      <c r="M564" s="6">
        <f t="shared" si="42"/>
        <v>43536.208333333328</v>
      </c>
      <c r="N564" s="7">
        <f t="shared" si="43"/>
        <v>2019</v>
      </c>
      <c r="O564">
        <v>1552539600</v>
      </c>
      <c r="P564" s="6">
        <f t="shared" si="44"/>
        <v>43538.208333333328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0"/>
        <v>138</v>
      </c>
      <c r="G565" t="s">
        <v>20</v>
      </c>
      <c r="H565">
        <v>85</v>
      </c>
      <c r="I565">
        <f t="shared" si="41"/>
        <v>60.08</v>
      </c>
      <c r="J565" t="s">
        <v>26</v>
      </c>
      <c r="K565" t="s">
        <v>27</v>
      </c>
      <c r="L565">
        <v>1542088800</v>
      </c>
      <c r="M565" s="6">
        <f t="shared" si="42"/>
        <v>43417.25</v>
      </c>
      <c r="N565" s="7">
        <f t="shared" si="43"/>
        <v>2018</v>
      </c>
      <c r="O565">
        <v>1543816800</v>
      </c>
      <c r="P565" s="6">
        <f t="shared" si="44"/>
        <v>43437.25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0"/>
        <v>84</v>
      </c>
      <c r="G566" t="s">
        <v>14</v>
      </c>
      <c r="H566">
        <v>1790</v>
      </c>
      <c r="I566">
        <f t="shared" si="41"/>
        <v>78.989999999999995</v>
      </c>
      <c r="J566" t="s">
        <v>21</v>
      </c>
      <c r="K566" t="s">
        <v>22</v>
      </c>
      <c r="L566">
        <v>1426395600</v>
      </c>
      <c r="M566" s="6">
        <f t="shared" si="42"/>
        <v>42078.208333333328</v>
      </c>
      <c r="N566" s="7">
        <f t="shared" si="43"/>
        <v>2015</v>
      </c>
      <c r="O566">
        <v>1427086800</v>
      </c>
      <c r="P566" s="6">
        <f t="shared" si="44"/>
        <v>42086.208333333328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0"/>
        <v>205</v>
      </c>
      <c r="G567" t="s">
        <v>20</v>
      </c>
      <c r="H567">
        <v>3596</v>
      </c>
      <c r="I567">
        <f t="shared" si="41"/>
        <v>53.99</v>
      </c>
      <c r="J567" t="s">
        <v>21</v>
      </c>
      <c r="K567" t="s">
        <v>22</v>
      </c>
      <c r="L567">
        <v>1321336800</v>
      </c>
      <c r="M567" s="6">
        <f t="shared" si="42"/>
        <v>40862.25</v>
      </c>
      <c r="N567" s="7">
        <f t="shared" si="43"/>
        <v>2011</v>
      </c>
      <c r="O567">
        <v>1323064800</v>
      </c>
      <c r="P567" s="6">
        <f t="shared" si="44"/>
        <v>40882.25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I568">
        <f t="shared" si="41"/>
        <v>111.46</v>
      </c>
      <c r="J568" t="s">
        <v>21</v>
      </c>
      <c r="K568" t="s">
        <v>22</v>
      </c>
      <c r="L568">
        <v>1456293600</v>
      </c>
      <c r="M568" s="6">
        <f t="shared" si="42"/>
        <v>42424.25</v>
      </c>
      <c r="N568" s="7">
        <f t="shared" si="43"/>
        <v>2016</v>
      </c>
      <c r="O568">
        <v>1458277200</v>
      </c>
      <c r="P568" s="6">
        <f t="shared" si="44"/>
        <v>42447.208333333328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0"/>
        <v>219</v>
      </c>
      <c r="G569" t="s">
        <v>20</v>
      </c>
      <c r="H569">
        <v>244</v>
      </c>
      <c r="I569">
        <f t="shared" si="41"/>
        <v>60.92</v>
      </c>
      <c r="J569" t="s">
        <v>21</v>
      </c>
      <c r="K569" t="s">
        <v>22</v>
      </c>
      <c r="L569">
        <v>1404968400</v>
      </c>
      <c r="M569" s="6">
        <f t="shared" si="42"/>
        <v>41830.208333333336</v>
      </c>
      <c r="N569" s="7">
        <f t="shared" si="43"/>
        <v>2014</v>
      </c>
      <c r="O569">
        <v>1405141200</v>
      </c>
      <c r="P569" s="6">
        <f t="shared" si="44"/>
        <v>41832.208333333336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0"/>
        <v>186</v>
      </c>
      <c r="G570" t="s">
        <v>20</v>
      </c>
      <c r="H570">
        <v>5180</v>
      </c>
      <c r="I570">
        <f t="shared" si="41"/>
        <v>26</v>
      </c>
      <c r="J570" t="s">
        <v>21</v>
      </c>
      <c r="K570" t="s">
        <v>22</v>
      </c>
      <c r="L570">
        <v>1279170000</v>
      </c>
      <c r="M570" s="6">
        <f t="shared" si="42"/>
        <v>40374.208333333336</v>
      </c>
      <c r="N570" s="7">
        <f t="shared" si="43"/>
        <v>2010</v>
      </c>
      <c r="O570">
        <v>1283058000</v>
      </c>
      <c r="P570" s="6">
        <f t="shared" si="44"/>
        <v>40419.208333333336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0"/>
        <v>237</v>
      </c>
      <c r="G571" t="s">
        <v>20</v>
      </c>
      <c r="H571">
        <v>589</v>
      </c>
      <c r="I571">
        <f t="shared" si="41"/>
        <v>80.989999999999995</v>
      </c>
      <c r="J571" t="s">
        <v>107</v>
      </c>
      <c r="K571" t="s">
        <v>108</v>
      </c>
      <c r="L571">
        <v>1294725600</v>
      </c>
      <c r="M571" s="6">
        <f t="shared" si="42"/>
        <v>40554.25</v>
      </c>
      <c r="N571" s="7">
        <f t="shared" si="43"/>
        <v>2011</v>
      </c>
      <c r="O571">
        <v>1295762400</v>
      </c>
      <c r="P571" s="6">
        <f t="shared" si="44"/>
        <v>40566.25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0"/>
        <v>306</v>
      </c>
      <c r="G572" t="s">
        <v>20</v>
      </c>
      <c r="H572">
        <v>2725</v>
      </c>
      <c r="I572">
        <f t="shared" si="41"/>
        <v>35</v>
      </c>
      <c r="J572" t="s">
        <v>21</v>
      </c>
      <c r="K572" t="s">
        <v>22</v>
      </c>
      <c r="L572">
        <v>1419055200</v>
      </c>
      <c r="M572" s="6">
        <f t="shared" si="42"/>
        <v>41993.25</v>
      </c>
      <c r="N572" s="7">
        <f t="shared" si="43"/>
        <v>2014</v>
      </c>
      <c r="O572">
        <v>1419573600</v>
      </c>
      <c r="P572" s="6">
        <f t="shared" si="44"/>
        <v>41999.25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I573">
        <f t="shared" si="41"/>
        <v>94.14</v>
      </c>
      <c r="J573" t="s">
        <v>107</v>
      </c>
      <c r="K573" t="s">
        <v>108</v>
      </c>
      <c r="L573">
        <v>1434690000</v>
      </c>
      <c r="M573" s="6">
        <f t="shared" si="42"/>
        <v>42174.208333333328</v>
      </c>
      <c r="N573" s="7">
        <f t="shared" si="43"/>
        <v>2015</v>
      </c>
      <c r="O573">
        <v>1438750800</v>
      </c>
      <c r="P573" s="6">
        <f t="shared" si="44"/>
        <v>42221.208333333328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0"/>
        <v>54</v>
      </c>
      <c r="G574" t="s">
        <v>74</v>
      </c>
      <c r="H574">
        <v>94</v>
      </c>
      <c r="I574">
        <f t="shared" si="41"/>
        <v>52.09</v>
      </c>
      <c r="J574" t="s">
        <v>21</v>
      </c>
      <c r="K574" t="s">
        <v>22</v>
      </c>
      <c r="L574">
        <v>1443416400</v>
      </c>
      <c r="M574" s="6">
        <f t="shared" si="42"/>
        <v>42275.208333333328</v>
      </c>
      <c r="N574" s="7">
        <f t="shared" si="43"/>
        <v>2015</v>
      </c>
      <c r="O574">
        <v>1444798800</v>
      </c>
      <c r="P574" s="6">
        <f t="shared" si="44"/>
        <v>42291.208333333328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0"/>
        <v>112</v>
      </c>
      <c r="G575" t="s">
        <v>20</v>
      </c>
      <c r="H575">
        <v>300</v>
      </c>
      <c r="I575">
        <f t="shared" si="41"/>
        <v>24.99</v>
      </c>
      <c r="J575" t="s">
        <v>21</v>
      </c>
      <c r="K575" t="s">
        <v>22</v>
      </c>
      <c r="L575">
        <v>1399006800</v>
      </c>
      <c r="M575" s="6">
        <f t="shared" si="42"/>
        <v>41761.208333333336</v>
      </c>
      <c r="N575" s="7">
        <f t="shared" si="43"/>
        <v>2014</v>
      </c>
      <c r="O575">
        <v>1399179600</v>
      </c>
      <c r="P575" s="6">
        <f t="shared" si="44"/>
        <v>41763.208333333336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0"/>
        <v>369</v>
      </c>
      <c r="G576" t="s">
        <v>20</v>
      </c>
      <c r="H576">
        <v>144</v>
      </c>
      <c r="I576">
        <f t="shared" si="41"/>
        <v>69.22</v>
      </c>
      <c r="J576" t="s">
        <v>21</v>
      </c>
      <c r="K576" t="s">
        <v>22</v>
      </c>
      <c r="L576">
        <v>1575698400</v>
      </c>
      <c r="M576" s="6">
        <f t="shared" si="42"/>
        <v>43806.25</v>
      </c>
      <c r="N576" s="7">
        <f t="shared" si="43"/>
        <v>2019</v>
      </c>
      <c r="O576">
        <v>1576562400</v>
      </c>
      <c r="P576" s="6">
        <f t="shared" si="44"/>
        <v>43816.25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0"/>
        <v>63</v>
      </c>
      <c r="G577" t="s">
        <v>14</v>
      </c>
      <c r="H577">
        <v>558</v>
      </c>
      <c r="I577">
        <f t="shared" si="41"/>
        <v>93.94</v>
      </c>
      <c r="J577" t="s">
        <v>21</v>
      </c>
      <c r="K577" t="s">
        <v>22</v>
      </c>
      <c r="L577">
        <v>1400562000</v>
      </c>
      <c r="M577" s="6">
        <f t="shared" si="42"/>
        <v>41779.208333333336</v>
      </c>
      <c r="N577" s="7">
        <f t="shared" si="43"/>
        <v>2014</v>
      </c>
      <c r="O577">
        <v>1400821200</v>
      </c>
      <c r="P577" s="6">
        <f t="shared" si="44"/>
        <v>41782.208333333336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0"/>
        <v>65</v>
      </c>
      <c r="G578" t="s">
        <v>14</v>
      </c>
      <c r="H578">
        <v>64</v>
      </c>
      <c r="I578">
        <f t="shared" si="41"/>
        <v>98.41</v>
      </c>
      <c r="J578" t="s">
        <v>21</v>
      </c>
      <c r="K578" t="s">
        <v>22</v>
      </c>
      <c r="L578">
        <v>1509512400</v>
      </c>
      <c r="M578" s="6">
        <f t="shared" si="42"/>
        <v>43040.208333333328</v>
      </c>
      <c r="N578" s="7">
        <f t="shared" si="43"/>
        <v>2017</v>
      </c>
      <c r="O578">
        <v>1510984800</v>
      </c>
      <c r="P578" s="6">
        <f t="shared" si="44"/>
        <v>43057.25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5">ROUND(E579/D579*100,0)</f>
        <v>19</v>
      </c>
      <c r="G579" t="s">
        <v>74</v>
      </c>
      <c r="H579">
        <v>37</v>
      </c>
      <c r="I579">
        <f t="shared" ref="I579:I642" si="46">IFERROR(ROUND(E579/H579,2),0)</f>
        <v>41.78</v>
      </c>
      <c r="J579" t="s">
        <v>21</v>
      </c>
      <c r="K579" t="s">
        <v>22</v>
      </c>
      <c r="L579">
        <v>1299823200</v>
      </c>
      <c r="M579" s="6">
        <f t="shared" ref="M579:M642" si="47">(((L579/60)/60)/24)+DATE(1970,1,1)</f>
        <v>40613.25</v>
      </c>
      <c r="N579" s="7">
        <f t="shared" ref="N579:N642" si="48">YEAR(M579)</f>
        <v>2011</v>
      </c>
      <c r="O579">
        <v>1302066000</v>
      </c>
      <c r="P579" s="6">
        <f t="shared" ref="P579:P642" si="49">(((O579/60)/60)/24)+DATE(1970,1,1)</f>
        <v>40639.208333333336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5"/>
        <v>17</v>
      </c>
      <c r="G580" t="s">
        <v>14</v>
      </c>
      <c r="H580">
        <v>245</v>
      </c>
      <c r="I580">
        <f t="shared" si="46"/>
        <v>65.989999999999995</v>
      </c>
      <c r="J580" t="s">
        <v>21</v>
      </c>
      <c r="K580" t="s">
        <v>22</v>
      </c>
      <c r="L580">
        <v>1322719200</v>
      </c>
      <c r="M580" s="6">
        <f t="shared" si="47"/>
        <v>40878.25</v>
      </c>
      <c r="N580" s="7">
        <f t="shared" si="48"/>
        <v>2011</v>
      </c>
      <c r="O580">
        <v>1322978400</v>
      </c>
      <c r="P580" s="6">
        <f t="shared" si="49"/>
        <v>40881.25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5"/>
        <v>101</v>
      </c>
      <c r="G581" t="s">
        <v>20</v>
      </c>
      <c r="H581">
        <v>87</v>
      </c>
      <c r="I581">
        <f t="shared" si="46"/>
        <v>72.06</v>
      </c>
      <c r="J581" t="s">
        <v>21</v>
      </c>
      <c r="K581" t="s">
        <v>22</v>
      </c>
      <c r="L581">
        <v>1312693200</v>
      </c>
      <c r="M581" s="6">
        <f t="shared" si="47"/>
        <v>40762.208333333336</v>
      </c>
      <c r="N581" s="7">
        <f t="shared" si="48"/>
        <v>2011</v>
      </c>
      <c r="O581">
        <v>1313730000</v>
      </c>
      <c r="P581" s="6">
        <f t="shared" si="49"/>
        <v>40774.208333333336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5"/>
        <v>342</v>
      </c>
      <c r="G582" t="s">
        <v>20</v>
      </c>
      <c r="H582">
        <v>3116</v>
      </c>
      <c r="I582">
        <f t="shared" si="46"/>
        <v>48</v>
      </c>
      <c r="J582" t="s">
        <v>21</v>
      </c>
      <c r="K582" t="s">
        <v>22</v>
      </c>
      <c r="L582">
        <v>1393394400</v>
      </c>
      <c r="M582" s="6">
        <f t="shared" si="47"/>
        <v>41696.25</v>
      </c>
      <c r="N582" s="7">
        <f t="shared" si="48"/>
        <v>2014</v>
      </c>
      <c r="O582">
        <v>1394085600</v>
      </c>
      <c r="P582" s="6">
        <f t="shared" si="49"/>
        <v>41704.25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I583">
        <f t="shared" si="46"/>
        <v>54.1</v>
      </c>
      <c r="J583" t="s">
        <v>21</v>
      </c>
      <c r="K583" t="s">
        <v>22</v>
      </c>
      <c r="L583">
        <v>1304053200</v>
      </c>
      <c r="M583" s="6">
        <f t="shared" si="47"/>
        <v>40662.208333333336</v>
      </c>
      <c r="N583" s="7">
        <f t="shared" si="48"/>
        <v>2011</v>
      </c>
      <c r="O583">
        <v>1305349200</v>
      </c>
      <c r="P583" s="6">
        <f t="shared" si="49"/>
        <v>40677.208333333336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I584">
        <f t="shared" si="46"/>
        <v>107.88</v>
      </c>
      <c r="J584" t="s">
        <v>21</v>
      </c>
      <c r="K584" t="s">
        <v>22</v>
      </c>
      <c r="L584">
        <v>1433912400</v>
      </c>
      <c r="M584" s="6">
        <f t="shared" si="47"/>
        <v>42165.208333333328</v>
      </c>
      <c r="N584" s="7">
        <f t="shared" si="48"/>
        <v>2015</v>
      </c>
      <c r="O584">
        <v>1434344400</v>
      </c>
      <c r="P584" s="6">
        <f t="shared" si="49"/>
        <v>42170.208333333328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5"/>
        <v>322</v>
      </c>
      <c r="G585" t="s">
        <v>20</v>
      </c>
      <c r="H585">
        <v>909</v>
      </c>
      <c r="I585">
        <f t="shared" si="46"/>
        <v>67.03</v>
      </c>
      <c r="J585" t="s">
        <v>21</v>
      </c>
      <c r="K585" t="s">
        <v>22</v>
      </c>
      <c r="L585">
        <v>1329717600</v>
      </c>
      <c r="M585" s="6">
        <f t="shared" si="47"/>
        <v>40959.25</v>
      </c>
      <c r="N585" s="7">
        <f t="shared" si="48"/>
        <v>2012</v>
      </c>
      <c r="O585">
        <v>1331186400</v>
      </c>
      <c r="P585" s="6">
        <f t="shared" si="49"/>
        <v>40976.25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5"/>
        <v>120</v>
      </c>
      <c r="G586" t="s">
        <v>20</v>
      </c>
      <c r="H586">
        <v>1613</v>
      </c>
      <c r="I586">
        <f t="shared" si="46"/>
        <v>64.010000000000005</v>
      </c>
      <c r="J586" t="s">
        <v>21</v>
      </c>
      <c r="K586" t="s">
        <v>22</v>
      </c>
      <c r="L586">
        <v>1335330000</v>
      </c>
      <c r="M586" s="6">
        <f t="shared" si="47"/>
        <v>41024.208333333336</v>
      </c>
      <c r="N586" s="7">
        <f t="shared" si="48"/>
        <v>2012</v>
      </c>
      <c r="O586">
        <v>1336539600</v>
      </c>
      <c r="P586" s="6">
        <f t="shared" si="49"/>
        <v>41038.208333333336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5"/>
        <v>147</v>
      </c>
      <c r="G587" t="s">
        <v>20</v>
      </c>
      <c r="H587">
        <v>136</v>
      </c>
      <c r="I587">
        <f t="shared" si="46"/>
        <v>96.07</v>
      </c>
      <c r="J587" t="s">
        <v>21</v>
      </c>
      <c r="K587" t="s">
        <v>22</v>
      </c>
      <c r="L587">
        <v>1268888400</v>
      </c>
      <c r="M587" s="6">
        <f t="shared" si="47"/>
        <v>40255.208333333336</v>
      </c>
      <c r="N587" s="7">
        <f t="shared" si="48"/>
        <v>2010</v>
      </c>
      <c r="O587">
        <v>1269752400</v>
      </c>
      <c r="P587" s="6">
        <f t="shared" si="49"/>
        <v>40265.208333333336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5"/>
        <v>951</v>
      </c>
      <c r="G588" t="s">
        <v>20</v>
      </c>
      <c r="H588">
        <v>130</v>
      </c>
      <c r="I588">
        <f t="shared" si="46"/>
        <v>51.18</v>
      </c>
      <c r="J588" t="s">
        <v>21</v>
      </c>
      <c r="K588" t="s">
        <v>22</v>
      </c>
      <c r="L588">
        <v>1289973600</v>
      </c>
      <c r="M588" s="6">
        <f t="shared" si="47"/>
        <v>40499.25</v>
      </c>
      <c r="N588" s="7">
        <f t="shared" si="48"/>
        <v>2010</v>
      </c>
      <c r="O588">
        <v>1291615200</v>
      </c>
      <c r="P588" s="6">
        <f t="shared" si="49"/>
        <v>40518.25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5"/>
        <v>73</v>
      </c>
      <c r="G589" t="s">
        <v>14</v>
      </c>
      <c r="H589">
        <v>156</v>
      </c>
      <c r="I589">
        <f t="shared" si="46"/>
        <v>43.92</v>
      </c>
      <c r="J589" t="s">
        <v>15</v>
      </c>
      <c r="K589" t="s">
        <v>16</v>
      </c>
      <c r="L589">
        <v>1547877600</v>
      </c>
      <c r="M589" s="6">
        <f t="shared" si="47"/>
        <v>43484.25</v>
      </c>
      <c r="N589" s="7">
        <f t="shared" si="48"/>
        <v>2019</v>
      </c>
      <c r="O589">
        <v>1552366800</v>
      </c>
      <c r="P589" s="6">
        <f t="shared" si="49"/>
        <v>43536.208333333328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I590">
        <f t="shared" si="46"/>
        <v>91.02</v>
      </c>
      <c r="J590" t="s">
        <v>40</v>
      </c>
      <c r="K590" t="s">
        <v>41</v>
      </c>
      <c r="L590">
        <v>1269493200</v>
      </c>
      <c r="M590" s="6">
        <f t="shared" si="47"/>
        <v>40262.208333333336</v>
      </c>
      <c r="N590" s="7">
        <f t="shared" si="48"/>
        <v>2010</v>
      </c>
      <c r="O590">
        <v>1272171600</v>
      </c>
      <c r="P590" s="6">
        <f t="shared" si="49"/>
        <v>40293.208333333336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5"/>
        <v>65</v>
      </c>
      <c r="G591" t="s">
        <v>14</v>
      </c>
      <c r="H591">
        <v>102</v>
      </c>
      <c r="I591">
        <f t="shared" si="46"/>
        <v>50.13</v>
      </c>
      <c r="J591" t="s">
        <v>21</v>
      </c>
      <c r="K591" t="s">
        <v>22</v>
      </c>
      <c r="L591">
        <v>1436072400</v>
      </c>
      <c r="M591" s="6">
        <f t="shared" si="47"/>
        <v>42190.208333333328</v>
      </c>
      <c r="N591" s="7">
        <f t="shared" si="48"/>
        <v>2015</v>
      </c>
      <c r="O591">
        <v>1436677200</v>
      </c>
      <c r="P591" s="6">
        <f t="shared" si="49"/>
        <v>42197.208333333328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I592">
        <f t="shared" si="46"/>
        <v>67.72</v>
      </c>
      <c r="J592" t="s">
        <v>26</v>
      </c>
      <c r="K592" t="s">
        <v>27</v>
      </c>
      <c r="L592">
        <v>1419141600</v>
      </c>
      <c r="M592" s="6">
        <f t="shared" si="47"/>
        <v>41994.25</v>
      </c>
      <c r="N592" s="7">
        <f t="shared" si="48"/>
        <v>2014</v>
      </c>
      <c r="O592">
        <v>1420092000</v>
      </c>
      <c r="P592" s="6">
        <f t="shared" si="49"/>
        <v>42005.25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5"/>
        <v>1038</v>
      </c>
      <c r="G593" t="s">
        <v>20</v>
      </c>
      <c r="H593">
        <v>102</v>
      </c>
      <c r="I593">
        <f t="shared" si="46"/>
        <v>61.04</v>
      </c>
      <c r="J593" t="s">
        <v>21</v>
      </c>
      <c r="K593" t="s">
        <v>22</v>
      </c>
      <c r="L593">
        <v>1279083600</v>
      </c>
      <c r="M593" s="6">
        <f t="shared" si="47"/>
        <v>40373.208333333336</v>
      </c>
      <c r="N593" s="7">
        <f t="shared" si="48"/>
        <v>2010</v>
      </c>
      <c r="O593">
        <v>1279947600</v>
      </c>
      <c r="P593" s="6">
        <f t="shared" si="49"/>
        <v>40383.208333333336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5"/>
        <v>13</v>
      </c>
      <c r="G594" t="s">
        <v>14</v>
      </c>
      <c r="H594">
        <v>253</v>
      </c>
      <c r="I594">
        <f t="shared" si="46"/>
        <v>80.010000000000005</v>
      </c>
      <c r="J594" t="s">
        <v>21</v>
      </c>
      <c r="K594" t="s">
        <v>22</v>
      </c>
      <c r="L594">
        <v>1401426000</v>
      </c>
      <c r="M594" s="6">
        <f t="shared" si="47"/>
        <v>41789.208333333336</v>
      </c>
      <c r="N594" s="7">
        <f t="shared" si="48"/>
        <v>2014</v>
      </c>
      <c r="O594">
        <v>1402203600</v>
      </c>
      <c r="P594" s="6">
        <f t="shared" si="49"/>
        <v>41798.208333333336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5"/>
        <v>155</v>
      </c>
      <c r="G595" t="s">
        <v>20</v>
      </c>
      <c r="H595">
        <v>4006</v>
      </c>
      <c r="I595">
        <f t="shared" si="46"/>
        <v>47</v>
      </c>
      <c r="J595" t="s">
        <v>21</v>
      </c>
      <c r="K595" t="s">
        <v>22</v>
      </c>
      <c r="L595">
        <v>1395810000</v>
      </c>
      <c r="M595" s="6">
        <f t="shared" si="47"/>
        <v>41724.208333333336</v>
      </c>
      <c r="N595" s="7">
        <f t="shared" si="48"/>
        <v>2014</v>
      </c>
      <c r="O595">
        <v>1396933200</v>
      </c>
      <c r="P595" s="6">
        <f t="shared" si="49"/>
        <v>41737.208333333336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I596">
        <f t="shared" si="46"/>
        <v>71.13</v>
      </c>
      <c r="J596" t="s">
        <v>21</v>
      </c>
      <c r="K596" t="s">
        <v>22</v>
      </c>
      <c r="L596">
        <v>1467003600</v>
      </c>
      <c r="M596" s="6">
        <f t="shared" si="47"/>
        <v>42548.208333333328</v>
      </c>
      <c r="N596" s="7">
        <f t="shared" si="48"/>
        <v>2016</v>
      </c>
      <c r="O596">
        <v>1467262800</v>
      </c>
      <c r="P596" s="6">
        <f t="shared" si="49"/>
        <v>42551.208333333328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5"/>
        <v>209</v>
      </c>
      <c r="G597" t="s">
        <v>20</v>
      </c>
      <c r="H597">
        <v>1629</v>
      </c>
      <c r="I597">
        <f t="shared" si="46"/>
        <v>89.99</v>
      </c>
      <c r="J597" t="s">
        <v>21</v>
      </c>
      <c r="K597" t="s">
        <v>22</v>
      </c>
      <c r="L597">
        <v>1268715600</v>
      </c>
      <c r="M597" s="6">
        <f t="shared" si="47"/>
        <v>40253.208333333336</v>
      </c>
      <c r="N597" s="7">
        <f t="shared" si="48"/>
        <v>2010</v>
      </c>
      <c r="O597">
        <v>1270530000</v>
      </c>
      <c r="P597" s="6">
        <f t="shared" si="49"/>
        <v>40274.208333333336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5"/>
        <v>100</v>
      </c>
      <c r="G598" t="s">
        <v>14</v>
      </c>
      <c r="H598">
        <v>183</v>
      </c>
      <c r="I598">
        <f t="shared" si="46"/>
        <v>43.03</v>
      </c>
      <c r="J598" t="s">
        <v>21</v>
      </c>
      <c r="K598" t="s">
        <v>22</v>
      </c>
      <c r="L598">
        <v>1457157600</v>
      </c>
      <c r="M598" s="6">
        <f t="shared" si="47"/>
        <v>42434.25</v>
      </c>
      <c r="N598" s="7">
        <f t="shared" si="48"/>
        <v>2016</v>
      </c>
      <c r="O598">
        <v>1457762400</v>
      </c>
      <c r="P598" s="6">
        <f t="shared" si="49"/>
        <v>42441.25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5"/>
        <v>202</v>
      </c>
      <c r="G599" t="s">
        <v>20</v>
      </c>
      <c r="H599">
        <v>2188</v>
      </c>
      <c r="I599">
        <f t="shared" si="46"/>
        <v>68</v>
      </c>
      <c r="J599" t="s">
        <v>21</v>
      </c>
      <c r="K599" t="s">
        <v>22</v>
      </c>
      <c r="L599">
        <v>1573970400</v>
      </c>
      <c r="M599" s="6">
        <f t="shared" si="47"/>
        <v>43786.25</v>
      </c>
      <c r="N599" s="7">
        <f t="shared" si="48"/>
        <v>2019</v>
      </c>
      <c r="O599">
        <v>1575525600</v>
      </c>
      <c r="P599" s="6">
        <f t="shared" si="49"/>
        <v>43804.25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5"/>
        <v>162</v>
      </c>
      <c r="G600" t="s">
        <v>20</v>
      </c>
      <c r="H600">
        <v>2409</v>
      </c>
      <c r="I600">
        <f t="shared" si="46"/>
        <v>73</v>
      </c>
      <c r="J600" t="s">
        <v>107</v>
      </c>
      <c r="K600" t="s">
        <v>108</v>
      </c>
      <c r="L600">
        <v>1276578000</v>
      </c>
      <c r="M600" s="6">
        <f t="shared" si="47"/>
        <v>40344.208333333336</v>
      </c>
      <c r="N600" s="7">
        <f t="shared" si="48"/>
        <v>2010</v>
      </c>
      <c r="O600">
        <v>1279083600</v>
      </c>
      <c r="P600" s="6">
        <f t="shared" si="49"/>
        <v>40373.208333333336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5"/>
        <v>4</v>
      </c>
      <c r="G601" t="s">
        <v>14</v>
      </c>
      <c r="H601">
        <v>82</v>
      </c>
      <c r="I601">
        <f t="shared" si="46"/>
        <v>62.34</v>
      </c>
      <c r="J601" t="s">
        <v>36</v>
      </c>
      <c r="K601" t="s">
        <v>37</v>
      </c>
      <c r="L601">
        <v>1423720800</v>
      </c>
      <c r="M601" s="6">
        <f t="shared" si="47"/>
        <v>42047.25</v>
      </c>
      <c r="N601" s="7">
        <f t="shared" si="48"/>
        <v>2015</v>
      </c>
      <c r="O601">
        <v>1424412000</v>
      </c>
      <c r="P601" s="6">
        <f t="shared" si="49"/>
        <v>42055.25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I602">
        <f t="shared" si="46"/>
        <v>5</v>
      </c>
      <c r="J602" t="s">
        <v>40</v>
      </c>
      <c r="K602" t="s">
        <v>41</v>
      </c>
      <c r="L602">
        <v>1375160400</v>
      </c>
      <c r="M602" s="6">
        <f t="shared" si="47"/>
        <v>41485.208333333336</v>
      </c>
      <c r="N602" s="7">
        <f t="shared" si="48"/>
        <v>2013</v>
      </c>
      <c r="O602">
        <v>1376197200</v>
      </c>
      <c r="P602" s="6">
        <f t="shared" si="49"/>
        <v>41497.208333333336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5"/>
        <v>207</v>
      </c>
      <c r="G603" t="s">
        <v>20</v>
      </c>
      <c r="H603">
        <v>194</v>
      </c>
      <c r="I603">
        <f t="shared" si="46"/>
        <v>67.099999999999994</v>
      </c>
      <c r="J603" t="s">
        <v>21</v>
      </c>
      <c r="K603" t="s">
        <v>22</v>
      </c>
      <c r="L603">
        <v>1401426000</v>
      </c>
      <c r="M603" s="6">
        <f t="shared" si="47"/>
        <v>41789.208333333336</v>
      </c>
      <c r="N603" s="7">
        <f t="shared" si="48"/>
        <v>2014</v>
      </c>
      <c r="O603">
        <v>1402894800</v>
      </c>
      <c r="P603" s="6">
        <f t="shared" si="49"/>
        <v>41806.208333333336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5"/>
        <v>128</v>
      </c>
      <c r="G604" t="s">
        <v>20</v>
      </c>
      <c r="H604">
        <v>1140</v>
      </c>
      <c r="I604">
        <f t="shared" si="46"/>
        <v>79.98</v>
      </c>
      <c r="J604" t="s">
        <v>21</v>
      </c>
      <c r="K604" t="s">
        <v>22</v>
      </c>
      <c r="L604">
        <v>1433480400</v>
      </c>
      <c r="M604" s="6">
        <f t="shared" si="47"/>
        <v>42160.208333333328</v>
      </c>
      <c r="N604" s="7">
        <f t="shared" si="48"/>
        <v>2015</v>
      </c>
      <c r="O604">
        <v>1434430800</v>
      </c>
      <c r="P604" s="6">
        <f t="shared" si="49"/>
        <v>42171.208333333328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5"/>
        <v>120</v>
      </c>
      <c r="G605" t="s">
        <v>20</v>
      </c>
      <c r="H605">
        <v>102</v>
      </c>
      <c r="I605">
        <f t="shared" si="46"/>
        <v>62.18</v>
      </c>
      <c r="J605" t="s">
        <v>21</v>
      </c>
      <c r="K605" t="s">
        <v>22</v>
      </c>
      <c r="L605">
        <v>1555563600</v>
      </c>
      <c r="M605" s="6">
        <f t="shared" si="47"/>
        <v>43573.208333333328</v>
      </c>
      <c r="N605" s="7">
        <f t="shared" si="48"/>
        <v>2019</v>
      </c>
      <c r="O605">
        <v>1557896400</v>
      </c>
      <c r="P605" s="6">
        <f t="shared" si="49"/>
        <v>43600.208333333328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5"/>
        <v>171</v>
      </c>
      <c r="G606" t="s">
        <v>20</v>
      </c>
      <c r="H606">
        <v>2857</v>
      </c>
      <c r="I606">
        <f t="shared" si="46"/>
        <v>53.01</v>
      </c>
      <c r="J606" t="s">
        <v>21</v>
      </c>
      <c r="K606" t="s">
        <v>22</v>
      </c>
      <c r="L606">
        <v>1295676000</v>
      </c>
      <c r="M606" s="6">
        <f t="shared" si="47"/>
        <v>40565.25</v>
      </c>
      <c r="N606" s="7">
        <f t="shared" si="48"/>
        <v>2011</v>
      </c>
      <c r="O606">
        <v>1297490400</v>
      </c>
      <c r="P606" s="6">
        <f t="shared" si="49"/>
        <v>40586.25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5"/>
        <v>187</v>
      </c>
      <c r="G607" t="s">
        <v>20</v>
      </c>
      <c r="H607">
        <v>107</v>
      </c>
      <c r="I607">
        <f t="shared" si="46"/>
        <v>57.74</v>
      </c>
      <c r="J607" t="s">
        <v>21</v>
      </c>
      <c r="K607" t="s">
        <v>22</v>
      </c>
      <c r="L607">
        <v>1443848400</v>
      </c>
      <c r="M607" s="6">
        <f t="shared" si="47"/>
        <v>42280.208333333328</v>
      </c>
      <c r="N607" s="7">
        <f t="shared" si="48"/>
        <v>2015</v>
      </c>
      <c r="O607">
        <v>1447394400</v>
      </c>
      <c r="P607" s="6">
        <f t="shared" si="49"/>
        <v>42321.25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5"/>
        <v>188</v>
      </c>
      <c r="G608" t="s">
        <v>20</v>
      </c>
      <c r="H608">
        <v>160</v>
      </c>
      <c r="I608">
        <f t="shared" si="46"/>
        <v>40.03</v>
      </c>
      <c r="J608" t="s">
        <v>40</v>
      </c>
      <c r="K608" t="s">
        <v>41</v>
      </c>
      <c r="L608">
        <v>1457330400</v>
      </c>
      <c r="M608" s="6">
        <f t="shared" si="47"/>
        <v>42436.25</v>
      </c>
      <c r="N608" s="7">
        <f t="shared" si="48"/>
        <v>2016</v>
      </c>
      <c r="O608">
        <v>1458277200</v>
      </c>
      <c r="P608" s="6">
        <f t="shared" si="49"/>
        <v>42447.208333333328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5"/>
        <v>131</v>
      </c>
      <c r="G609" t="s">
        <v>20</v>
      </c>
      <c r="H609">
        <v>2230</v>
      </c>
      <c r="I609">
        <f t="shared" si="46"/>
        <v>81.02</v>
      </c>
      <c r="J609" t="s">
        <v>21</v>
      </c>
      <c r="K609" t="s">
        <v>22</v>
      </c>
      <c r="L609">
        <v>1395550800</v>
      </c>
      <c r="M609" s="6">
        <f t="shared" si="47"/>
        <v>41721.208333333336</v>
      </c>
      <c r="N609" s="7">
        <f t="shared" si="48"/>
        <v>2014</v>
      </c>
      <c r="O609">
        <v>1395723600</v>
      </c>
      <c r="P609" s="6">
        <f t="shared" si="49"/>
        <v>41723.208333333336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5"/>
        <v>284</v>
      </c>
      <c r="G610" t="s">
        <v>20</v>
      </c>
      <c r="H610">
        <v>316</v>
      </c>
      <c r="I610">
        <f t="shared" si="46"/>
        <v>35.049999999999997</v>
      </c>
      <c r="J610" t="s">
        <v>21</v>
      </c>
      <c r="K610" t="s">
        <v>22</v>
      </c>
      <c r="L610">
        <v>1551852000</v>
      </c>
      <c r="M610" s="6">
        <f t="shared" si="47"/>
        <v>43530.25</v>
      </c>
      <c r="N610" s="7">
        <f t="shared" si="48"/>
        <v>2019</v>
      </c>
      <c r="O610">
        <v>1552197600</v>
      </c>
      <c r="P610" s="6">
        <f t="shared" si="49"/>
        <v>43534.25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5"/>
        <v>120</v>
      </c>
      <c r="G611" t="s">
        <v>20</v>
      </c>
      <c r="H611">
        <v>117</v>
      </c>
      <c r="I611">
        <f t="shared" si="46"/>
        <v>102.92</v>
      </c>
      <c r="J611" t="s">
        <v>21</v>
      </c>
      <c r="K611" t="s">
        <v>22</v>
      </c>
      <c r="L611">
        <v>1547618400</v>
      </c>
      <c r="M611" s="6">
        <f t="shared" si="47"/>
        <v>43481.25</v>
      </c>
      <c r="N611" s="7">
        <f t="shared" si="48"/>
        <v>2019</v>
      </c>
      <c r="O611">
        <v>1549087200</v>
      </c>
      <c r="P611" s="6">
        <f t="shared" si="49"/>
        <v>43498.25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5"/>
        <v>419</v>
      </c>
      <c r="G612" t="s">
        <v>20</v>
      </c>
      <c r="H612">
        <v>6406</v>
      </c>
      <c r="I612">
        <f t="shared" si="46"/>
        <v>28</v>
      </c>
      <c r="J612" t="s">
        <v>21</v>
      </c>
      <c r="K612" t="s">
        <v>22</v>
      </c>
      <c r="L612">
        <v>1355637600</v>
      </c>
      <c r="M612" s="6">
        <f t="shared" si="47"/>
        <v>41259.25</v>
      </c>
      <c r="N612" s="7">
        <f t="shared" si="48"/>
        <v>2012</v>
      </c>
      <c r="O612">
        <v>1356847200</v>
      </c>
      <c r="P612" s="6">
        <f t="shared" si="49"/>
        <v>41273.25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5"/>
        <v>14</v>
      </c>
      <c r="G613" t="s">
        <v>74</v>
      </c>
      <c r="H613">
        <v>15</v>
      </c>
      <c r="I613">
        <f t="shared" si="46"/>
        <v>75.73</v>
      </c>
      <c r="J613" t="s">
        <v>21</v>
      </c>
      <c r="K613" t="s">
        <v>22</v>
      </c>
      <c r="L613">
        <v>1374728400</v>
      </c>
      <c r="M613" s="6">
        <f t="shared" si="47"/>
        <v>41480.208333333336</v>
      </c>
      <c r="N613" s="7">
        <f t="shared" si="48"/>
        <v>2013</v>
      </c>
      <c r="O613">
        <v>1375765200</v>
      </c>
      <c r="P613" s="6">
        <f t="shared" si="49"/>
        <v>41492.208333333336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5"/>
        <v>139</v>
      </c>
      <c r="G614" t="s">
        <v>20</v>
      </c>
      <c r="H614">
        <v>192</v>
      </c>
      <c r="I614">
        <f t="shared" si="46"/>
        <v>45.03</v>
      </c>
      <c r="J614" t="s">
        <v>21</v>
      </c>
      <c r="K614" t="s">
        <v>22</v>
      </c>
      <c r="L614">
        <v>1287810000</v>
      </c>
      <c r="M614" s="6">
        <f t="shared" si="47"/>
        <v>40474.208333333336</v>
      </c>
      <c r="N614" s="7">
        <f t="shared" si="48"/>
        <v>2010</v>
      </c>
      <c r="O614">
        <v>1289800800</v>
      </c>
      <c r="P614" s="6">
        <f t="shared" si="49"/>
        <v>40497.25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5"/>
        <v>174</v>
      </c>
      <c r="G615" t="s">
        <v>20</v>
      </c>
      <c r="H615">
        <v>26</v>
      </c>
      <c r="I615">
        <f t="shared" si="46"/>
        <v>73.62</v>
      </c>
      <c r="J615" t="s">
        <v>15</v>
      </c>
      <c r="K615" t="s">
        <v>16</v>
      </c>
      <c r="L615">
        <v>1503723600</v>
      </c>
      <c r="M615" s="6">
        <f t="shared" si="47"/>
        <v>42973.208333333328</v>
      </c>
      <c r="N615" s="7">
        <f t="shared" si="48"/>
        <v>2017</v>
      </c>
      <c r="O615">
        <v>1504501200</v>
      </c>
      <c r="P615" s="6">
        <f t="shared" si="49"/>
        <v>42982.208333333328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5"/>
        <v>155</v>
      </c>
      <c r="G616" t="s">
        <v>20</v>
      </c>
      <c r="H616">
        <v>723</v>
      </c>
      <c r="I616">
        <f t="shared" si="46"/>
        <v>56.99</v>
      </c>
      <c r="J616" t="s">
        <v>21</v>
      </c>
      <c r="K616" t="s">
        <v>22</v>
      </c>
      <c r="L616">
        <v>1484114400</v>
      </c>
      <c r="M616" s="6">
        <f t="shared" si="47"/>
        <v>42746.25</v>
      </c>
      <c r="N616" s="7">
        <f t="shared" si="48"/>
        <v>2017</v>
      </c>
      <c r="O616">
        <v>1485669600</v>
      </c>
      <c r="P616" s="6">
        <f t="shared" si="49"/>
        <v>42764.25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5"/>
        <v>170</v>
      </c>
      <c r="G617" t="s">
        <v>20</v>
      </c>
      <c r="H617">
        <v>170</v>
      </c>
      <c r="I617">
        <f t="shared" si="46"/>
        <v>85.22</v>
      </c>
      <c r="J617" t="s">
        <v>107</v>
      </c>
      <c r="K617" t="s">
        <v>108</v>
      </c>
      <c r="L617">
        <v>1461906000</v>
      </c>
      <c r="M617" s="6">
        <f t="shared" si="47"/>
        <v>42489.208333333328</v>
      </c>
      <c r="N617" s="7">
        <f t="shared" si="48"/>
        <v>2016</v>
      </c>
      <c r="O617">
        <v>1462770000</v>
      </c>
      <c r="P617" s="6">
        <f t="shared" si="49"/>
        <v>42499.208333333328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5"/>
        <v>190</v>
      </c>
      <c r="G618" t="s">
        <v>20</v>
      </c>
      <c r="H618">
        <v>238</v>
      </c>
      <c r="I618">
        <f t="shared" si="46"/>
        <v>50.96</v>
      </c>
      <c r="J618" t="s">
        <v>40</v>
      </c>
      <c r="K618" t="s">
        <v>41</v>
      </c>
      <c r="L618">
        <v>1379653200</v>
      </c>
      <c r="M618" s="6">
        <f t="shared" si="47"/>
        <v>41537.208333333336</v>
      </c>
      <c r="N618" s="7">
        <f t="shared" si="48"/>
        <v>2013</v>
      </c>
      <c r="O618">
        <v>1379739600</v>
      </c>
      <c r="P618" s="6">
        <f t="shared" si="49"/>
        <v>41538.208333333336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5"/>
        <v>250</v>
      </c>
      <c r="G619" t="s">
        <v>20</v>
      </c>
      <c r="H619">
        <v>55</v>
      </c>
      <c r="I619">
        <f t="shared" si="46"/>
        <v>63.56</v>
      </c>
      <c r="J619" t="s">
        <v>21</v>
      </c>
      <c r="K619" t="s">
        <v>22</v>
      </c>
      <c r="L619">
        <v>1401858000</v>
      </c>
      <c r="M619" s="6">
        <f t="shared" si="47"/>
        <v>41794.208333333336</v>
      </c>
      <c r="N619" s="7">
        <f t="shared" si="48"/>
        <v>2014</v>
      </c>
      <c r="O619">
        <v>1402722000</v>
      </c>
      <c r="P619" s="6">
        <f t="shared" si="49"/>
        <v>41804.208333333336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5"/>
        <v>49</v>
      </c>
      <c r="G620" t="s">
        <v>14</v>
      </c>
      <c r="H620">
        <v>1198</v>
      </c>
      <c r="I620">
        <f t="shared" si="46"/>
        <v>81</v>
      </c>
      <c r="J620" t="s">
        <v>21</v>
      </c>
      <c r="K620" t="s">
        <v>22</v>
      </c>
      <c r="L620">
        <v>1367470800</v>
      </c>
      <c r="M620" s="6">
        <f t="shared" si="47"/>
        <v>41396.208333333336</v>
      </c>
      <c r="N620" s="7">
        <f t="shared" si="48"/>
        <v>2013</v>
      </c>
      <c r="O620">
        <v>1369285200</v>
      </c>
      <c r="P620" s="6">
        <f t="shared" si="49"/>
        <v>41417.208333333336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I621">
        <f t="shared" si="46"/>
        <v>86.04</v>
      </c>
      <c r="J621" t="s">
        <v>21</v>
      </c>
      <c r="K621" t="s">
        <v>22</v>
      </c>
      <c r="L621">
        <v>1304658000</v>
      </c>
      <c r="M621" s="6">
        <f t="shared" si="47"/>
        <v>40669.208333333336</v>
      </c>
      <c r="N621" s="7">
        <f t="shared" si="48"/>
        <v>2011</v>
      </c>
      <c r="O621">
        <v>1304744400</v>
      </c>
      <c r="P621" s="6">
        <f t="shared" si="49"/>
        <v>40670.208333333336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5"/>
        <v>268</v>
      </c>
      <c r="G622" t="s">
        <v>20</v>
      </c>
      <c r="H622">
        <v>128</v>
      </c>
      <c r="I622">
        <f t="shared" si="46"/>
        <v>90.04</v>
      </c>
      <c r="J622" t="s">
        <v>26</v>
      </c>
      <c r="K622" t="s">
        <v>27</v>
      </c>
      <c r="L622">
        <v>1467954000</v>
      </c>
      <c r="M622" s="6">
        <f t="shared" si="47"/>
        <v>42559.208333333328</v>
      </c>
      <c r="N622" s="7">
        <f t="shared" si="48"/>
        <v>2016</v>
      </c>
      <c r="O622">
        <v>1468299600</v>
      </c>
      <c r="P622" s="6">
        <f t="shared" si="49"/>
        <v>42563.208333333328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5"/>
        <v>620</v>
      </c>
      <c r="G623" t="s">
        <v>20</v>
      </c>
      <c r="H623">
        <v>2144</v>
      </c>
      <c r="I623">
        <f t="shared" si="46"/>
        <v>74.010000000000005</v>
      </c>
      <c r="J623" t="s">
        <v>21</v>
      </c>
      <c r="K623" t="s">
        <v>22</v>
      </c>
      <c r="L623">
        <v>1473742800</v>
      </c>
      <c r="M623" s="6">
        <f t="shared" si="47"/>
        <v>42626.208333333328</v>
      </c>
      <c r="N623" s="7">
        <f t="shared" si="48"/>
        <v>2016</v>
      </c>
      <c r="O623">
        <v>1474174800</v>
      </c>
      <c r="P623" s="6">
        <f t="shared" si="49"/>
        <v>42631.208333333328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I624">
        <f t="shared" si="46"/>
        <v>92.44</v>
      </c>
      <c r="J624" t="s">
        <v>21</v>
      </c>
      <c r="K624" t="s">
        <v>22</v>
      </c>
      <c r="L624">
        <v>1523768400</v>
      </c>
      <c r="M624" s="6">
        <f t="shared" si="47"/>
        <v>43205.208333333328</v>
      </c>
      <c r="N624" s="7">
        <f t="shared" si="48"/>
        <v>2018</v>
      </c>
      <c r="O624">
        <v>1526014800</v>
      </c>
      <c r="P624" s="6">
        <f t="shared" si="49"/>
        <v>43231.208333333328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5"/>
        <v>160</v>
      </c>
      <c r="G625" t="s">
        <v>20</v>
      </c>
      <c r="H625">
        <v>2693</v>
      </c>
      <c r="I625">
        <f t="shared" si="46"/>
        <v>56</v>
      </c>
      <c r="J625" t="s">
        <v>40</v>
      </c>
      <c r="K625" t="s">
        <v>41</v>
      </c>
      <c r="L625">
        <v>1437022800</v>
      </c>
      <c r="M625" s="6">
        <f t="shared" si="47"/>
        <v>42201.208333333328</v>
      </c>
      <c r="N625" s="7">
        <f t="shared" si="48"/>
        <v>2015</v>
      </c>
      <c r="O625">
        <v>1437454800</v>
      </c>
      <c r="P625" s="6">
        <f t="shared" si="49"/>
        <v>42206.208333333328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5"/>
        <v>279</v>
      </c>
      <c r="G626" t="s">
        <v>20</v>
      </c>
      <c r="H626">
        <v>432</v>
      </c>
      <c r="I626">
        <f t="shared" si="46"/>
        <v>32.979999999999997</v>
      </c>
      <c r="J626" t="s">
        <v>21</v>
      </c>
      <c r="K626" t="s">
        <v>22</v>
      </c>
      <c r="L626">
        <v>1422165600</v>
      </c>
      <c r="M626" s="6">
        <f t="shared" si="47"/>
        <v>42029.25</v>
      </c>
      <c r="N626" s="7">
        <f t="shared" si="48"/>
        <v>2015</v>
      </c>
      <c r="O626">
        <v>1422684000</v>
      </c>
      <c r="P626" s="6">
        <f t="shared" si="49"/>
        <v>42035.25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I627">
        <f t="shared" si="46"/>
        <v>93.6</v>
      </c>
      <c r="J627" t="s">
        <v>21</v>
      </c>
      <c r="K627" t="s">
        <v>22</v>
      </c>
      <c r="L627">
        <v>1580104800</v>
      </c>
      <c r="M627" s="6">
        <f t="shared" si="47"/>
        <v>43857.25</v>
      </c>
      <c r="N627" s="7">
        <f t="shared" si="48"/>
        <v>2020</v>
      </c>
      <c r="O627">
        <v>1581314400</v>
      </c>
      <c r="P627" s="6">
        <f t="shared" si="49"/>
        <v>43871.25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5"/>
        <v>206</v>
      </c>
      <c r="G628" t="s">
        <v>20</v>
      </c>
      <c r="H628">
        <v>189</v>
      </c>
      <c r="I628">
        <f t="shared" si="46"/>
        <v>69.87</v>
      </c>
      <c r="J628" t="s">
        <v>21</v>
      </c>
      <c r="K628" t="s">
        <v>22</v>
      </c>
      <c r="L628">
        <v>1285650000</v>
      </c>
      <c r="M628" s="6">
        <f t="shared" si="47"/>
        <v>40449.208333333336</v>
      </c>
      <c r="N628" s="7">
        <f t="shared" si="48"/>
        <v>2010</v>
      </c>
      <c r="O628">
        <v>1286427600</v>
      </c>
      <c r="P628" s="6">
        <f t="shared" si="49"/>
        <v>40458.208333333336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5"/>
        <v>694</v>
      </c>
      <c r="G629" t="s">
        <v>20</v>
      </c>
      <c r="H629">
        <v>154</v>
      </c>
      <c r="I629">
        <f t="shared" si="46"/>
        <v>72.13</v>
      </c>
      <c r="J629" t="s">
        <v>40</v>
      </c>
      <c r="K629" t="s">
        <v>41</v>
      </c>
      <c r="L629">
        <v>1276664400</v>
      </c>
      <c r="M629" s="6">
        <f t="shared" si="47"/>
        <v>40345.208333333336</v>
      </c>
      <c r="N629" s="7">
        <f t="shared" si="48"/>
        <v>2010</v>
      </c>
      <c r="O629">
        <v>1278738000</v>
      </c>
      <c r="P629" s="6">
        <f t="shared" si="49"/>
        <v>40369.208333333336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5"/>
        <v>152</v>
      </c>
      <c r="G630" t="s">
        <v>20</v>
      </c>
      <c r="H630">
        <v>96</v>
      </c>
      <c r="I630">
        <f t="shared" si="46"/>
        <v>30.04</v>
      </c>
      <c r="J630" t="s">
        <v>21</v>
      </c>
      <c r="K630" t="s">
        <v>22</v>
      </c>
      <c r="L630">
        <v>1286168400</v>
      </c>
      <c r="M630" s="6">
        <f t="shared" si="47"/>
        <v>40455.208333333336</v>
      </c>
      <c r="N630" s="7">
        <f t="shared" si="48"/>
        <v>2010</v>
      </c>
      <c r="O630">
        <v>1286427600</v>
      </c>
      <c r="P630" s="6">
        <f t="shared" si="49"/>
        <v>40458.208333333336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5"/>
        <v>65</v>
      </c>
      <c r="G631" t="s">
        <v>14</v>
      </c>
      <c r="H631">
        <v>750</v>
      </c>
      <c r="I631">
        <f t="shared" si="46"/>
        <v>73.97</v>
      </c>
      <c r="J631" t="s">
        <v>21</v>
      </c>
      <c r="K631" t="s">
        <v>22</v>
      </c>
      <c r="L631">
        <v>1467781200</v>
      </c>
      <c r="M631" s="6">
        <f t="shared" si="47"/>
        <v>42557.208333333328</v>
      </c>
      <c r="N631" s="7">
        <f t="shared" si="48"/>
        <v>2016</v>
      </c>
      <c r="O631">
        <v>1467954000</v>
      </c>
      <c r="P631" s="6">
        <f t="shared" si="49"/>
        <v>42559.208333333328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5"/>
        <v>63</v>
      </c>
      <c r="G632" t="s">
        <v>74</v>
      </c>
      <c r="H632">
        <v>87</v>
      </c>
      <c r="I632">
        <f t="shared" si="46"/>
        <v>68.66</v>
      </c>
      <c r="J632" t="s">
        <v>21</v>
      </c>
      <c r="K632" t="s">
        <v>22</v>
      </c>
      <c r="L632">
        <v>1556686800</v>
      </c>
      <c r="M632" s="6">
        <f t="shared" si="47"/>
        <v>43586.208333333328</v>
      </c>
      <c r="N632" s="7">
        <f t="shared" si="48"/>
        <v>2019</v>
      </c>
      <c r="O632">
        <v>1557637200</v>
      </c>
      <c r="P632" s="6">
        <f t="shared" si="49"/>
        <v>43597.208333333328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5"/>
        <v>310</v>
      </c>
      <c r="G633" t="s">
        <v>20</v>
      </c>
      <c r="H633">
        <v>3063</v>
      </c>
      <c r="I633">
        <f t="shared" si="46"/>
        <v>59.99</v>
      </c>
      <c r="J633" t="s">
        <v>21</v>
      </c>
      <c r="K633" t="s">
        <v>22</v>
      </c>
      <c r="L633">
        <v>1553576400</v>
      </c>
      <c r="M633" s="6">
        <f t="shared" si="47"/>
        <v>43550.208333333328</v>
      </c>
      <c r="N633" s="7">
        <f t="shared" si="48"/>
        <v>2019</v>
      </c>
      <c r="O633">
        <v>1553922000</v>
      </c>
      <c r="P633" s="6">
        <f t="shared" si="49"/>
        <v>43554.208333333328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5"/>
        <v>43</v>
      </c>
      <c r="G634" t="s">
        <v>47</v>
      </c>
      <c r="H634">
        <v>278</v>
      </c>
      <c r="I634">
        <f t="shared" si="46"/>
        <v>111.16</v>
      </c>
      <c r="J634" t="s">
        <v>21</v>
      </c>
      <c r="K634" t="s">
        <v>22</v>
      </c>
      <c r="L634">
        <v>1414904400</v>
      </c>
      <c r="M634" s="6">
        <f t="shared" si="47"/>
        <v>41945.208333333336</v>
      </c>
      <c r="N634" s="7">
        <f t="shared" si="48"/>
        <v>2014</v>
      </c>
      <c r="O634">
        <v>1416463200</v>
      </c>
      <c r="P634" s="6">
        <f t="shared" si="49"/>
        <v>41963.25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I635">
        <f t="shared" si="46"/>
        <v>53.04</v>
      </c>
      <c r="J635" t="s">
        <v>21</v>
      </c>
      <c r="K635" t="s">
        <v>22</v>
      </c>
      <c r="L635">
        <v>1446876000</v>
      </c>
      <c r="M635" s="6">
        <f t="shared" si="47"/>
        <v>42315.25</v>
      </c>
      <c r="N635" s="7">
        <f t="shared" si="48"/>
        <v>2015</v>
      </c>
      <c r="O635">
        <v>1447221600</v>
      </c>
      <c r="P635" s="6">
        <f t="shared" si="49"/>
        <v>42319.25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5"/>
        <v>79</v>
      </c>
      <c r="G636" t="s">
        <v>74</v>
      </c>
      <c r="H636">
        <v>1658</v>
      </c>
      <c r="I636">
        <f t="shared" si="46"/>
        <v>55.99</v>
      </c>
      <c r="J636" t="s">
        <v>21</v>
      </c>
      <c r="K636" t="s">
        <v>22</v>
      </c>
      <c r="L636">
        <v>1490418000</v>
      </c>
      <c r="M636" s="6">
        <f t="shared" si="47"/>
        <v>42819.208333333328</v>
      </c>
      <c r="N636" s="7">
        <f t="shared" si="48"/>
        <v>2017</v>
      </c>
      <c r="O636">
        <v>1491627600</v>
      </c>
      <c r="P636" s="6">
        <f t="shared" si="49"/>
        <v>42833.208333333328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5"/>
        <v>114</v>
      </c>
      <c r="G637" t="s">
        <v>20</v>
      </c>
      <c r="H637">
        <v>2266</v>
      </c>
      <c r="I637">
        <f t="shared" si="46"/>
        <v>69.989999999999995</v>
      </c>
      <c r="J637" t="s">
        <v>21</v>
      </c>
      <c r="K637" t="s">
        <v>22</v>
      </c>
      <c r="L637">
        <v>1360389600</v>
      </c>
      <c r="M637" s="6">
        <f t="shared" si="47"/>
        <v>41314.25</v>
      </c>
      <c r="N637" s="7">
        <f t="shared" si="48"/>
        <v>2013</v>
      </c>
      <c r="O637">
        <v>1363150800</v>
      </c>
      <c r="P637" s="6">
        <f t="shared" si="49"/>
        <v>41346.208333333336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5"/>
        <v>65</v>
      </c>
      <c r="G638" t="s">
        <v>14</v>
      </c>
      <c r="H638">
        <v>2604</v>
      </c>
      <c r="I638">
        <f t="shared" si="46"/>
        <v>49</v>
      </c>
      <c r="J638" t="s">
        <v>36</v>
      </c>
      <c r="K638" t="s">
        <v>37</v>
      </c>
      <c r="L638">
        <v>1326866400</v>
      </c>
      <c r="M638" s="6">
        <f t="shared" si="47"/>
        <v>40926.25</v>
      </c>
      <c r="N638" s="7">
        <f t="shared" si="48"/>
        <v>2012</v>
      </c>
      <c r="O638">
        <v>1330754400</v>
      </c>
      <c r="P638" s="6">
        <f t="shared" si="49"/>
        <v>40971.25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I639">
        <f t="shared" si="46"/>
        <v>103.85</v>
      </c>
      <c r="J639" t="s">
        <v>21</v>
      </c>
      <c r="K639" t="s">
        <v>22</v>
      </c>
      <c r="L639">
        <v>1479103200</v>
      </c>
      <c r="M639" s="6">
        <f t="shared" si="47"/>
        <v>42688.25</v>
      </c>
      <c r="N639" s="7">
        <f t="shared" si="48"/>
        <v>2016</v>
      </c>
      <c r="O639">
        <v>1479794400</v>
      </c>
      <c r="P639" s="6">
        <f t="shared" si="49"/>
        <v>42696.25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I640">
        <f t="shared" si="46"/>
        <v>99.13</v>
      </c>
      <c r="J640" t="s">
        <v>21</v>
      </c>
      <c r="K640" t="s">
        <v>22</v>
      </c>
      <c r="L640">
        <v>1280206800</v>
      </c>
      <c r="M640" s="6">
        <f t="shared" si="47"/>
        <v>40386.208333333336</v>
      </c>
      <c r="N640" s="7">
        <f t="shared" si="48"/>
        <v>2010</v>
      </c>
      <c r="O640">
        <v>1281243600</v>
      </c>
      <c r="P640" s="6">
        <f t="shared" si="49"/>
        <v>40398.208333333336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5"/>
        <v>56</v>
      </c>
      <c r="G641" t="s">
        <v>47</v>
      </c>
      <c r="H641">
        <v>45</v>
      </c>
      <c r="I641">
        <f t="shared" si="46"/>
        <v>107.38</v>
      </c>
      <c r="J641" t="s">
        <v>21</v>
      </c>
      <c r="K641" t="s">
        <v>22</v>
      </c>
      <c r="L641">
        <v>1532754000</v>
      </c>
      <c r="M641" s="6">
        <f t="shared" si="47"/>
        <v>43309.208333333328</v>
      </c>
      <c r="N641" s="7">
        <f t="shared" si="48"/>
        <v>2018</v>
      </c>
      <c r="O641">
        <v>1532754000</v>
      </c>
      <c r="P641" s="6">
        <f t="shared" si="49"/>
        <v>43309.208333333328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5"/>
        <v>17</v>
      </c>
      <c r="G642" t="s">
        <v>14</v>
      </c>
      <c r="H642">
        <v>257</v>
      </c>
      <c r="I642">
        <f t="shared" si="46"/>
        <v>76.92</v>
      </c>
      <c r="J642" t="s">
        <v>21</v>
      </c>
      <c r="K642" t="s">
        <v>22</v>
      </c>
      <c r="L642">
        <v>1453096800</v>
      </c>
      <c r="M642" s="6">
        <f t="shared" si="47"/>
        <v>42387.25</v>
      </c>
      <c r="N642" s="7">
        <f t="shared" si="48"/>
        <v>2016</v>
      </c>
      <c r="O642">
        <v>1453356000</v>
      </c>
      <c r="P642" s="6">
        <f t="shared" si="49"/>
        <v>42390.25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0">ROUND(E643/D643*100,0)</f>
        <v>120</v>
      </c>
      <c r="G643" t="s">
        <v>20</v>
      </c>
      <c r="H643">
        <v>194</v>
      </c>
      <c r="I643">
        <f t="shared" ref="I643:I706" si="51">IFERROR(ROUND(E643/H643,2),0)</f>
        <v>58.13</v>
      </c>
      <c r="J643" t="s">
        <v>98</v>
      </c>
      <c r="K643" t="s">
        <v>99</v>
      </c>
      <c r="L643">
        <v>1487570400</v>
      </c>
      <c r="M643" s="6">
        <f t="shared" ref="M643:M706" si="52">(((L643/60)/60)/24)+DATE(1970,1,1)</f>
        <v>42786.25</v>
      </c>
      <c r="N643" s="7">
        <f t="shared" ref="N643:N706" si="53">YEAR(M643)</f>
        <v>2017</v>
      </c>
      <c r="O643">
        <v>1489986000</v>
      </c>
      <c r="P643" s="6">
        <f t="shared" ref="P643:P706" si="54">(((O643/60)/60)/24)+DATE(1970,1,1)</f>
        <v>42814.208333333328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0"/>
        <v>145</v>
      </c>
      <c r="G644" t="s">
        <v>20</v>
      </c>
      <c r="H644">
        <v>129</v>
      </c>
      <c r="I644">
        <f t="shared" si="51"/>
        <v>103.74</v>
      </c>
      <c r="J644" t="s">
        <v>15</v>
      </c>
      <c r="K644" t="s">
        <v>16</v>
      </c>
      <c r="L644">
        <v>1545026400</v>
      </c>
      <c r="M644" s="6">
        <f t="shared" si="52"/>
        <v>43451.25</v>
      </c>
      <c r="N644" s="7">
        <f t="shared" si="53"/>
        <v>2018</v>
      </c>
      <c r="O644">
        <v>1545804000</v>
      </c>
      <c r="P644" s="6">
        <f t="shared" si="54"/>
        <v>43460.25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0"/>
        <v>221</v>
      </c>
      <c r="G645" t="s">
        <v>20</v>
      </c>
      <c r="H645">
        <v>375</v>
      </c>
      <c r="I645">
        <f t="shared" si="51"/>
        <v>87.96</v>
      </c>
      <c r="J645" t="s">
        <v>21</v>
      </c>
      <c r="K645" t="s">
        <v>22</v>
      </c>
      <c r="L645">
        <v>1488348000</v>
      </c>
      <c r="M645" s="6">
        <f t="shared" si="52"/>
        <v>42795.25</v>
      </c>
      <c r="N645" s="7">
        <f t="shared" si="53"/>
        <v>2017</v>
      </c>
      <c r="O645">
        <v>1489899600</v>
      </c>
      <c r="P645" s="6">
        <f t="shared" si="54"/>
        <v>42813.208333333328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I646">
        <f t="shared" si="51"/>
        <v>28</v>
      </c>
      <c r="J646" t="s">
        <v>15</v>
      </c>
      <c r="K646" t="s">
        <v>16</v>
      </c>
      <c r="L646">
        <v>1545112800</v>
      </c>
      <c r="M646" s="6">
        <f t="shared" si="52"/>
        <v>43452.25</v>
      </c>
      <c r="N646" s="7">
        <f t="shared" si="53"/>
        <v>2018</v>
      </c>
      <c r="O646">
        <v>1546495200</v>
      </c>
      <c r="P646" s="6">
        <f t="shared" si="54"/>
        <v>43468.25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0"/>
        <v>93</v>
      </c>
      <c r="G647" t="s">
        <v>14</v>
      </c>
      <c r="H647">
        <v>4697</v>
      </c>
      <c r="I647">
        <f t="shared" si="51"/>
        <v>38</v>
      </c>
      <c r="J647" t="s">
        <v>21</v>
      </c>
      <c r="K647" t="s">
        <v>22</v>
      </c>
      <c r="L647">
        <v>1537938000</v>
      </c>
      <c r="M647" s="6">
        <f t="shared" si="52"/>
        <v>43369.208333333328</v>
      </c>
      <c r="N647" s="7">
        <f t="shared" si="53"/>
        <v>2018</v>
      </c>
      <c r="O647">
        <v>1539752400</v>
      </c>
      <c r="P647" s="6">
        <f t="shared" si="54"/>
        <v>43390.208333333328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0"/>
        <v>89</v>
      </c>
      <c r="G648" t="s">
        <v>14</v>
      </c>
      <c r="H648">
        <v>2915</v>
      </c>
      <c r="I648">
        <f t="shared" si="51"/>
        <v>30</v>
      </c>
      <c r="J648" t="s">
        <v>21</v>
      </c>
      <c r="K648" t="s">
        <v>22</v>
      </c>
      <c r="L648">
        <v>1363150800</v>
      </c>
      <c r="M648" s="6">
        <f t="shared" si="52"/>
        <v>41346.208333333336</v>
      </c>
      <c r="N648" s="7">
        <f t="shared" si="53"/>
        <v>2013</v>
      </c>
      <c r="O648">
        <v>1364101200</v>
      </c>
      <c r="P648" s="6">
        <f t="shared" si="54"/>
        <v>41357.208333333336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I649">
        <f t="shared" si="51"/>
        <v>103.5</v>
      </c>
      <c r="J649" t="s">
        <v>21</v>
      </c>
      <c r="K649" t="s">
        <v>22</v>
      </c>
      <c r="L649">
        <v>1523250000</v>
      </c>
      <c r="M649" s="6">
        <f t="shared" si="52"/>
        <v>43199.208333333328</v>
      </c>
      <c r="N649" s="7">
        <f t="shared" si="53"/>
        <v>2018</v>
      </c>
      <c r="O649">
        <v>1525323600</v>
      </c>
      <c r="P649" s="6">
        <f t="shared" si="54"/>
        <v>43223.208333333328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0"/>
        <v>63</v>
      </c>
      <c r="G650" t="s">
        <v>74</v>
      </c>
      <c r="H650">
        <v>723</v>
      </c>
      <c r="I650">
        <f t="shared" si="51"/>
        <v>85.99</v>
      </c>
      <c r="J650" t="s">
        <v>21</v>
      </c>
      <c r="K650" t="s">
        <v>22</v>
      </c>
      <c r="L650">
        <v>1499317200</v>
      </c>
      <c r="M650" s="6">
        <f t="shared" si="52"/>
        <v>42922.208333333328</v>
      </c>
      <c r="N650" s="7">
        <f t="shared" si="53"/>
        <v>2017</v>
      </c>
      <c r="O650">
        <v>1500872400</v>
      </c>
      <c r="P650" s="6">
        <f t="shared" si="54"/>
        <v>42940.208333333328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I651">
        <f t="shared" si="51"/>
        <v>98.01</v>
      </c>
      <c r="J651" t="s">
        <v>98</v>
      </c>
      <c r="K651" t="s">
        <v>99</v>
      </c>
      <c r="L651">
        <v>1287550800</v>
      </c>
      <c r="M651" s="6">
        <f t="shared" si="52"/>
        <v>40471.208333333336</v>
      </c>
      <c r="N651" s="7">
        <f t="shared" si="53"/>
        <v>2010</v>
      </c>
      <c r="O651">
        <v>1288501200</v>
      </c>
      <c r="P651" s="6">
        <f t="shared" si="54"/>
        <v>40482.208333333336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I652">
        <f t="shared" si="51"/>
        <v>2</v>
      </c>
      <c r="J652" t="s">
        <v>21</v>
      </c>
      <c r="K652" t="s">
        <v>22</v>
      </c>
      <c r="L652">
        <v>1404795600</v>
      </c>
      <c r="M652" s="6">
        <f t="shared" si="52"/>
        <v>41828.208333333336</v>
      </c>
      <c r="N652" s="7">
        <f t="shared" si="53"/>
        <v>2014</v>
      </c>
      <c r="O652">
        <v>1407128400</v>
      </c>
      <c r="P652" s="6">
        <f t="shared" si="54"/>
        <v>41855.208333333336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I653">
        <f t="shared" si="51"/>
        <v>44.99</v>
      </c>
      <c r="J653" t="s">
        <v>107</v>
      </c>
      <c r="K653" t="s">
        <v>108</v>
      </c>
      <c r="L653">
        <v>1393048800</v>
      </c>
      <c r="M653" s="6">
        <f t="shared" si="52"/>
        <v>41692.25</v>
      </c>
      <c r="N653" s="7">
        <f t="shared" si="53"/>
        <v>2014</v>
      </c>
      <c r="O653">
        <v>1394344800</v>
      </c>
      <c r="P653" s="6">
        <f t="shared" si="54"/>
        <v>41707.25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0"/>
        <v>127</v>
      </c>
      <c r="G654" t="s">
        <v>20</v>
      </c>
      <c r="H654">
        <v>409</v>
      </c>
      <c r="I654">
        <f t="shared" si="51"/>
        <v>31.01</v>
      </c>
      <c r="J654" t="s">
        <v>21</v>
      </c>
      <c r="K654" t="s">
        <v>22</v>
      </c>
      <c r="L654">
        <v>1470373200</v>
      </c>
      <c r="M654" s="6">
        <f t="shared" si="52"/>
        <v>42587.208333333328</v>
      </c>
      <c r="N654" s="7">
        <f t="shared" si="53"/>
        <v>2016</v>
      </c>
      <c r="O654">
        <v>1474088400</v>
      </c>
      <c r="P654" s="6">
        <f t="shared" si="54"/>
        <v>42630.208333333328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0"/>
        <v>2339</v>
      </c>
      <c r="G655" t="s">
        <v>20</v>
      </c>
      <c r="H655">
        <v>234</v>
      </c>
      <c r="I655">
        <f t="shared" si="51"/>
        <v>59.97</v>
      </c>
      <c r="J655" t="s">
        <v>21</v>
      </c>
      <c r="K655" t="s">
        <v>22</v>
      </c>
      <c r="L655">
        <v>1460091600</v>
      </c>
      <c r="M655" s="6">
        <f t="shared" si="52"/>
        <v>42468.208333333328</v>
      </c>
      <c r="N655" s="7">
        <f t="shared" si="53"/>
        <v>2016</v>
      </c>
      <c r="O655">
        <v>1460264400</v>
      </c>
      <c r="P655" s="6">
        <f t="shared" si="54"/>
        <v>42470.208333333328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0"/>
        <v>508</v>
      </c>
      <c r="G656" t="s">
        <v>20</v>
      </c>
      <c r="H656">
        <v>3016</v>
      </c>
      <c r="I656">
        <f t="shared" si="51"/>
        <v>59</v>
      </c>
      <c r="J656" t="s">
        <v>21</v>
      </c>
      <c r="K656" t="s">
        <v>22</v>
      </c>
      <c r="L656">
        <v>1440392400</v>
      </c>
      <c r="M656" s="6">
        <f t="shared" si="52"/>
        <v>42240.208333333328</v>
      </c>
      <c r="N656" s="7">
        <f t="shared" si="53"/>
        <v>2015</v>
      </c>
      <c r="O656">
        <v>1440824400</v>
      </c>
      <c r="P656" s="6">
        <f t="shared" si="54"/>
        <v>42245.208333333328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0"/>
        <v>191</v>
      </c>
      <c r="G657" t="s">
        <v>20</v>
      </c>
      <c r="H657">
        <v>264</v>
      </c>
      <c r="I657">
        <f t="shared" si="51"/>
        <v>50.05</v>
      </c>
      <c r="J657" t="s">
        <v>21</v>
      </c>
      <c r="K657" t="s">
        <v>22</v>
      </c>
      <c r="L657">
        <v>1488434400</v>
      </c>
      <c r="M657" s="6">
        <f t="shared" si="52"/>
        <v>42796.25</v>
      </c>
      <c r="N657" s="7">
        <f t="shared" si="53"/>
        <v>2017</v>
      </c>
      <c r="O657">
        <v>1489554000</v>
      </c>
      <c r="P657" s="6">
        <f t="shared" si="54"/>
        <v>42809.208333333328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I658">
        <f t="shared" si="51"/>
        <v>98.97</v>
      </c>
      <c r="J658" t="s">
        <v>26</v>
      </c>
      <c r="K658" t="s">
        <v>27</v>
      </c>
      <c r="L658">
        <v>1514440800</v>
      </c>
      <c r="M658" s="6">
        <f t="shared" si="52"/>
        <v>43097.25</v>
      </c>
      <c r="N658" s="7">
        <f t="shared" si="53"/>
        <v>2017</v>
      </c>
      <c r="O658">
        <v>1514872800</v>
      </c>
      <c r="P658" s="6">
        <f t="shared" si="54"/>
        <v>43102.25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I659">
        <f t="shared" si="51"/>
        <v>58.86</v>
      </c>
      <c r="J659" t="s">
        <v>21</v>
      </c>
      <c r="K659" t="s">
        <v>22</v>
      </c>
      <c r="L659">
        <v>1514354400</v>
      </c>
      <c r="M659" s="6">
        <f t="shared" si="52"/>
        <v>43096.25</v>
      </c>
      <c r="N659" s="7">
        <f t="shared" si="53"/>
        <v>2017</v>
      </c>
      <c r="O659">
        <v>1515736800</v>
      </c>
      <c r="P659" s="6">
        <f t="shared" si="54"/>
        <v>43112.25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0"/>
        <v>60</v>
      </c>
      <c r="G660" t="s">
        <v>74</v>
      </c>
      <c r="H660">
        <v>390</v>
      </c>
      <c r="I660">
        <f t="shared" si="51"/>
        <v>81.010000000000005</v>
      </c>
      <c r="J660" t="s">
        <v>21</v>
      </c>
      <c r="K660" t="s">
        <v>22</v>
      </c>
      <c r="L660">
        <v>1440910800</v>
      </c>
      <c r="M660" s="6">
        <f t="shared" si="52"/>
        <v>42246.208333333328</v>
      </c>
      <c r="N660" s="7">
        <f t="shared" si="53"/>
        <v>2015</v>
      </c>
      <c r="O660">
        <v>1442898000</v>
      </c>
      <c r="P660" s="6">
        <f t="shared" si="54"/>
        <v>42269.208333333328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I661">
        <f t="shared" si="51"/>
        <v>76.010000000000005</v>
      </c>
      <c r="J661" t="s">
        <v>40</v>
      </c>
      <c r="K661" t="s">
        <v>41</v>
      </c>
      <c r="L661">
        <v>1296108000</v>
      </c>
      <c r="M661" s="6">
        <f t="shared" si="52"/>
        <v>40570.25</v>
      </c>
      <c r="N661" s="7">
        <f t="shared" si="53"/>
        <v>2011</v>
      </c>
      <c r="O661">
        <v>1296194400</v>
      </c>
      <c r="P661" s="6">
        <f t="shared" si="54"/>
        <v>40571.25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0"/>
        <v>82</v>
      </c>
      <c r="G662" t="s">
        <v>14</v>
      </c>
      <c r="H662">
        <v>77</v>
      </c>
      <c r="I662">
        <f t="shared" si="51"/>
        <v>96.6</v>
      </c>
      <c r="J662" t="s">
        <v>21</v>
      </c>
      <c r="K662" t="s">
        <v>22</v>
      </c>
      <c r="L662">
        <v>1440133200</v>
      </c>
      <c r="M662" s="6">
        <f t="shared" si="52"/>
        <v>42237.208333333328</v>
      </c>
      <c r="N662" s="7">
        <f t="shared" si="53"/>
        <v>2015</v>
      </c>
      <c r="O662">
        <v>1440910800</v>
      </c>
      <c r="P662" s="6">
        <f t="shared" si="54"/>
        <v>42246.208333333328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I663">
        <f t="shared" si="51"/>
        <v>76.959999999999994</v>
      </c>
      <c r="J663" t="s">
        <v>36</v>
      </c>
      <c r="K663" t="s">
        <v>37</v>
      </c>
      <c r="L663">
        <v>1332910800</v>
      </c>
      <c r="M663" s="6">
        <f t="shared" si="52"/>
        <v>40996.208333333336</v>
      </c>
      <c r="N663" s="7">
        <f t="shared" si="53"/>
        <v>2012</v>
      </c>
      <c r="O663">
        <v>1335502800</v>
      </c>
      <c r="P663" s="6">
        <f t="shared" si="54"/>
        <v>41026.208333333336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0"/>
        <v>98</v>
      </c>
      <c r="G664" t="s">
        <v>14</v>
      </c>
      <c r="H664">
        <v>131</v>
      </c>
      <c r="I664">
        <f t="shared" si="51"/>
        <v>67.98</v>
      </c>
      <c r="J664" t="s">
        <v>21</v>
      </c>
      <c r="K664" t="s">
        <v>22</v>
      </c>
      <c r="L664">
        <v>1544335200</v>
      </c>
      <c r="M664" s="6">
        <f t="shared" si="52"/>
        <v>43443.25</v>
      </c>
      <c r="N664" s="7">
        <f t="shared" si="53"/>
        <v>2018</v>
      </c>
      <c r="O664">
        <v>1544680800</v>
      </c>
      <c r="P664" s="6">
        <f t="shared" si="54"/>
        <v>43447.25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I665">
        <f t="shared" si="51"/>
        <v>88.78</v>
      </c>
      <c r="J665" t="s">
        <v>21</v>
      </c>
      <c r="K665" t="s">
        <v>22</v>
      </c>
      <c r="L665">
        <v>1286427600</v>
      </c>
      <c r="M665" s="6">
        <f t="shared" si="52"/>
        <v>40458.208333333336</v>
      </c>
      <c r="N665" s="7">
        <f t="shared" si="53"/>
        <v>2010</v>
      </c>
      <c r="O665">
        <v>1288414800</v>
      </c>
      <c r="P665" s="6">
        <f t="shared" si="54"/>
        <v>40481.208333333336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I666">
        <f t="shared" si="51"/>
        <v>25</v>
      </c>
      <c r="J666" t="s">
        <v>21</v>
      </c>
      <c r="K666" t="s">
        <v>22</v>
      </c>
      <c r="L666">
        <v>1329717600</v>
      </c>
      <c r="M666" s="6">
        <f t="shared" si="52"/>
        <v>40959.25</v>
      </c>
      <c r="N666" s="7">
        <f t="shared" si="53"/>
        <v>2012</v>
      </c>
      <c r="O666">
        <v>1330581600</v>
      </c>
      <c r="P666" s="6">
        <f t="shared" si="54"/>
        <v>40969.25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0"/>
        <v>240</v>
      </c>
      <c r="G667" t="s">
        <v>20</v>
      </c>
      <c r="H667">
        <v>272</v>
      </c>
      <c r="I667">
        <f t="shared" si="51"/>
        <v>44.92</v>
      </c>
      <c r="J667" t="s">
        <v>21</v>
      </c>
      <c r="K667" t="s">
        <v>22</v>
      </c>
      <c r="L667">
        <v>1310187600</v>
      </c>
      <c r="M667" s="6">
        <f t="shared" si="52"/>
        <v>40733.208333333336</v>
      </c>
      <c r="N667" s="7">
        <f t="shared" si="53"/>
        <v>2011</v>
      </c>
      <c r="O667">
        <v>1311397200</v>
      </c>
      <c r="P667" s="6">
        <f t="shared" si="54"/>
        <v>40747.208333333336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0"/>
        <v>64</v>
      </c>
      <c r="G668" t="s">
        <v>74</v>
      </c>
      <c r="H668">
        <v>25</v>
      </c>
      <c r="I668">
        <f t="shared" si="51"/>
        <v>79.400000000000006</v>
      </c>
      <c r="J668" t="s">
        <v>21</v>
      </c>
      <c r="K668" t="s">
        <v>22</v>
      </c>
      <c r="L668">
        <v>1377838800</v>
      </c>
      <c r="M668" s="6">
        <f t="shared" si="52"/>
        <v>41516.208333333336</v>
      </c>
      <c r="N668" s="7">
        <f t="shared" si="53"/>
        <v>2013</v>
      </c>
      <c r="O668">
        <v>1378357200</v>
      </c>
      <c r="P668" s="6">
        <f t="shared" si="54"/>
        <v>41522.208333333336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0"/>
        <v>176</v>
      </c>
      <c r="G669" t="s">
        <v>20</v>
      </c>
      <c r="H669">
        <v>419</v>
      </c>
      <c r="I669">
        <f t="shared" si="51"/>
        <v>29.01</v>
      </c>
      <c r="J669" t="s">
        <v>21</v>
      </c>
      <c r="K669" t="s">
        <v>22</v>
      </c>
      <c r="L669">
        <v>1410325200</v>
      </c>
      <c r="M669" s="6">
        <f t="shared" si="52"/>
        <v>41892.208333333336</v>
      </c>
      <c r="N669" s="7">
        <f t="shared" si="53"/>
        <v>2014</v>
      </c>
      <c r="O669">
        <v>1411102800</v>
      </c>
      <c r="P669" s="6">
        <f t="shared" si="54"/>
        <v>41901.208333333336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I670">
        <f t="shared" si="51"/>
        <v>73.59</v>
      </c>
      <c r="J670" t="s">
        <v>21</v>
      </c>
      <c r="K670" t="s">
        <v>22</v>
      </c>
      <c r="L670">
        <v>1343797200</v>
      </c>
      <c r="M670" s="6">
        <f t="shared" si="52"/>
        <v>41122.208333333336</v>
      </c>
      <c r="N670" s="7">
        <f t="shared" si="53"/>
        <v>2012</v>
      </c>
      <c r="O670">
        <v>1344834000</v>
      </c>
      <c r="P670" s="6">
        <f t="shared" si="54"/>
        <v>41134.208333333336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0"/>
        <v>359</v>
      </c>
      <c r="G671" t="s">
        <v>20</v>
      </c>
      <c r="H671">
        <v>1621</v>
      </c>
      <c r="I671">
        <f t="shared" si="51"/>
        <v>107.97</v>
      </c>
      <c r="J671" t="s">
        <v>107</v>
      </c>
      <c r="K671" t="s">
        <v>108</v>
      </c>
      <c r="L671">
        <v>1498453200</v>
      </c>
      <c r="M671" s="6">
        <f t="shared" si="52"/>
        <v>42912.208333333328</v>
      </c>
      <c r="N671" s="7">
        <f t="shared" si="53"/>
        <v>2017</v>
      </c>
      <c r="O671">
        <v>1499230800</v>
      </c>
      <c r="P671" s="6">
        <f t="shared" si="54"/>
        <v>42921.208333333328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0"/>
        <v>469</v>
      </c>
      <c r="G672" t="s">
        <v>20</v>
      </c>
      <c r="H672">
        <v>1101</v>
      </c>
      <c r="I672">
        <f t="shared" si="51"/>
        <v>68.989999999999995</v>
      </c>
      <c r="J672" t="s">
        <v>21</v>
      </c>
      <c r="K672" t="s">
        <v>22</v>
      </c>
      <c r="L672">
        <v>1456380000</v>
      </c>
      <c r="M672" s="6">
        <f t="shared" si="52"/>
        <v>42425.25</v>
      </c>
      <c r="N672" s="7">
        <f t="shared" si="53"/>
        <v>2016</v>
      </c>
      <c r="O672">
        <v>1457416800</v>
      </c>
      <c r="P672" s="6">
        <f t="shared" si="54"/>
        <v>42437.25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0"/>
        <v>122</v>
      </c>
      <c r="G673" t="s">
        <v>20</v>
      </c>
      <c r="H673">
        <v>1073</v>
      </c>
      <c r="I673">
        <f t="shared" si="51"/>
        <v>111.02</v>
      </c>
      <c r="J673" t="s">
        <v>21</v>
      </c>
      <c r="K673" t="s">
        <v>22</v>
      </c>
      <c r="L673">
        <v>1280552400</v>
      </c>
      <c r="M673" s="6">
        <f t="shared" si="52"/>
        <v>40390.208333333336</v>
      </c>
      <c r="N673" s="7">
        <f t="shared" si="53"/>
        <v>2010</v>
      </c>
      <c r="O673">
        <v>1280898000</v>
      </c>
      <c r="P673" s="6">
        <f t="shared" si="54"/>
        <v>40394.208333333336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0"/>
        <v>56</v>
      </c>
      <c r="G674" t="s">
        <v>14</v>
      </c>
      <c r="H674">
        <v>4428</v>
      </c>
      <c r="I674">
        <f t="shared" si="51"/>
        <v>25</v>
      </c>
      <c r="J674" t="s">
        <v>26</v>
      </c>
      <c r="K674" t="s">
        <v>27</v>
      </c>
      <c r="L674">
        <v>1521608400</v>
      </c>
      <c r="M674" s="6">
        <f t="shared" si="52"/>
        <v>43180.208333333328</v>
      </c>
      <c r="N674" s="7">
        <f t="shared" si="53"/>
        <v>2018</v>
      </c>
      <c r="O674">
        <v>1522472400</v>
      </c>
      <c r="P674" s="6">
        <f t="shared" si="54"/>
        <v>43190.208333333328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0"/>
        <v>44</v>
      </c>
      <c r="G675" t="s">
        <v>14</v>
      </c>
      <c r="H675">
        <v>58</v>
      </c>
      <c r="I675">
        <f t="shared" si="51"/>
        <v>42.16</v>
      </c>
      <c r="J675" t="s">
        <v>107</v>
      </c>
      <c r="K675" t="s">
        <v>108</v>
      </c>
      <c r="L675">
        <v>1460696400</v>
      </c>
      <c r="M675" s="6">
        <f t="shared" si="52"/>
        <v>42475.208333333328</v>
      </c>
      <c r="N675" s="7">
        <f t="shared" si="53"/>
        <v>2016</v>
      </c>
      <c r="O675">
        <v>1462510800</v>
      </c>
      <c r="P675" s="6">
        <f t="shared" si="54"/>
        <v>42496.208333333328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0"/>
        <v>34</v>
      </c>
      <c r="G676" t="s">
        <v>74</v>
      </c>
      <c r="H676">
        <v>1218</v>
      </c>
      <c r="I676">
        <f t="shared" si="51"/>
        <v>47</v>
      </c>
      <c r="J676" t="s">
        <v>21</v>
      </c>
      <c r="K676" t="s">
        <v>22</v>
      </c>
      <c r="L676">
        <v>1313730000</v>
      </c>
      <c r="M676" s="6">
        <f t="shared" si="52"/>
        <v>40774.208333333336</v>
      </c>
      <c r="N676" s="7">
        <f t="shared" si="53"/>
        <v>2011</v>
      </c>
      <c r="O676">
        <v>1317790800</v>
      </c>
      <c r="P676" s="6">
        <f t="shared" si="54"/>
        <v>40821.208333333336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0"/>
        <v>123</v>
      </c>
      <c r="G677" t="s">
        <v>20</v>
      </c>
      <c r="H677">
        <v>331</v>
      </c>
      <c r="I677">
        <f t="shared" si="51"/>
        <v>36.04</v>
      </c>
      <c r="J677" t="s">
        <v>21</v>
      </c>
      <c r="K677" t="s">
        <v>22</v>
      </c>
      <c r="L677">
        <v>1568178000</v>
      </c>
      <c r="M677" s="6">
        <f t="shared" si="52"/>
        <v>43719.208333333328</v>
      </c>
      <c r="N677" s="7">
        <f t="shared" si="53"/>
        <v>2019</v>
      </c>
      <c r="O677">
        <v>1568782800</v>
      </c>
      <c r="P677" s="6">
        <f t="shared" si="54"/>
        <v>43726.208333333328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0"/>
        <v>190</v>
      </c>
      <c r="G678" t="s">
        <v>20</v>
      </c>
      <c r="H678">
        <v>1170</v>
      </c>
      <c r="I678">
        <f t="shared" si="51"/>
        <v>101.04</v>
      </c>
      <c r="J678" t="s">
        <v>21</v>
      </c>
      <c r="K678" t="s">
        <v>22</v>
      </c>
      <c r="L678">
        <v>1348635600</v>
      </c>
      <c r="M678" s="6">
        <f t="shared" si="52"/>
        <v>41178.208333333336</v>
      </c>
      <c r="N678" s="7">
        <f t="shared" si="53"/>
        <v>2012</v>
      </c>
      <c r="O678">
        <v>1349413200</v>
      </c>
      <c r="P678" s="6">
        <f t="shared" si="54"/>
        <v>41187.208333333336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0"/>
        <v>84</v>
      </c>
      <c r="G679" t="s">
        <v>14</v>
      </c>
      <c r="H679">
        <v>111</v>
      </c>
      <c r="I679">
        <f t="shared" si="51"/>
        <v>39.93</v>
      </c>
      <c r="J679" t="s">
        <v>21</v>
      </c>
      <c r="K679" t="s">
        <v>22</v>
      </c>
      <c r="L679">
        <v>1468126800</v>
      </c>
      <c r="M679" s="6">
        <f t="shared" si="52"/>
        <v>42561.208333333328</v>
      </c>
      <c r="N679" s="7">
        <f t="shared" si="53"/>
        <v>2016</v>
      </c>
      <c r="O679">
        <v>1472446800</v>
      </c>
      <c r="P679" s="6">
        <f t="shared" si="54"/>
        <v>42611.208333333328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0"/>
        <v>18</v>
      </c>
      <c r="G680" t="s">
        <v>74</v>
      </c>
      <c r="H680">
        <v>215</v>
      </c>
      <c r="I680">
        <f t="shared" si="51"/>
        <v>83.16</v>
      </c>
      <c r="J680" t="s">
        <v>21</v>
      </c>
      <c r="K680" t="s">
        <v>22</v>
      </c>
      <c r="L680">
        <v>1547877600</v>
      </c>
      <c r="M680" s="6">
        <f t="shared" si="52"/>
        <v>43484.25</v>
      </c>
      <c r="N680" s="7">
        <f t="shared" si="53"/>
        <v>2019</v>
      </c>
      <c r="O680">
        <v>1548050400</v>
      </c>
      <c r="P680" s="6">
        <f t="shared" si="54"/>
        <v>43486.25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0"/>
        <v>1037</v>
      </c>
      <c r="G681" t="s">
        <v>20</v>
      </c>
      <c r="H681">
        <v>363</v>
      </c>
      <c r="I681">
        <f t="shared" si="51"/>
        <v>39.979999999999997</v>
      </c>
      <c r="J681" t="s">
        <v>21</v>
      </c>
      <c r="K681" t="s">
        <v>22</v>
      </c>
      <c r="L681">
        <v>1571374800</v>
      </c>
      <c r="M681" s="6">
        <f t="shared" si="52"/>
        <v>43756.208333333328</v>
      </c>
      <c r="N681" s="7">
        <f t="shared" si="53"/>
        <v>2019</v>
      </c>
      <c r="O681">
        <v>1571806800</v>
      </c>
      <c r="P681" s="6">
        <f t="shared" si="54"/>
        <v>43761.208333333328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I682">
        <f t="shared" si="51"/>
        <v>47.99</v>
      </c>
      <c r="J682" t="s">
        <v>21</v>
      </c>
      <c r="K682" t="s">
        <v>22</v>
      </c>
      <c r="L682">
        <v>1576303200</v>
      </c>
      <c r="M682" s="6">
        <f t="shared" si="52"/>
        <v>43813.25</v>
      </c>
      <c r="N682" s="7">
        <f t="shared" si="53"/>
        <v>2019</v>
      </c>
      <c r="O682">
        <v>1576476000</v>
      </c>
      <c r="P682" s="6">
        <f t="shared" si="54"/>
        <v>43815.25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I683">
        <f t="shared" si="51"/>
        <v>95.98</v>
      </c>
      <c r="J683" t="s">
        <v>21</v>
      </c>
      <c r="K683" t="s">
        <v>22</v>
      </c>
      <c r="L683">
        <v>1324447200</v>
      </c>
      <c r="M683" s="6">
        <f t="shared" si="52"/>
        <v>40898.25</v>
      </c>
      <c r="N683" s="7">
        <f t="shared" si="53"/>
        <v>2011</v>
      </c>
      <c r="O683">
        <v>1324965600</v>
      </c>
      <c r="P683" s="6">
        <f t="shared" si="54"/>
        <v>40904.25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0"/>
        <v>150</v>
      </c>
      <c r="G684" t="s">
        <v>20</v>
      </c>
      <c r="H684">
        <v>103</v>
      </c>
      <c r="I684">
        <f t="shared" si="51"/>
        <v>78.73</v>
      </c>
      <c r="J684" t="s">
        <v>21</v>
      </c>
      <c r="K684" t="s">
        <v>22</v>
      </c>
      <c r="L684">
        <v>1386741600</v>
      </c>
      <c r="M684" s="6">
        <f t="shared" si="52"/>
        <v>41619.25</v>
      </c>
      <c r="N684" s="7">
        <f t="shared" si="53"/>
        <v>2013</v>
      </c>
      <c r="O684">
        <v>1387519200</v>
      </c>
      <c r="P684" s="6">
        <f t="shared" si="54"/>
        <v>41628.25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0"/>
        <v>358</v>
      </c>
      <c r="G685" t="s">
        <v>20</v>
      </c>
      <c r="H685">
        <v>147</v>
      </c>
      <c r="I685">
        <f t="shared" si="51"/>
        <v>56.08</v>
      </c>
      <c r="J685" t="s">
        <v>21</v>
      </c>
      <c r="K685" t="s">
        <v>22</v>
      </c>
      <c r="L685">
        <v>1537074000</v>
      </c>
      <c r="M685" s="6">
        <f t="shared" si="52"/>
        <v>43359.208333333328</v>
      </c>
      <c r="N685" s="7">
        <f t="shared" si="53"/>
        <v>2018</v>
      </c>
      <c r="O685">
        <v>1537246800</v>
      </c>
      <c r="P685" s="6">
        <f t="shared" si="54"/>
        <v>43361.208333333328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0"/>
        <v>543</v>
      </c>
      <c r="G686" t="s">
        <v>20</v>
      </c>
      <c r="H686">
        <v>110</v>
      </c>
      <c r="I686">
        <f t="shared" si="51"/>
        <v>69.09</v>
      </c>
      <c r="J686" t="s">
        <v>15</v>
      </c>
      <c r="K686" t="s">
        <v>16</v>
      </c>
      <c r="L686">
        <v>1277787600</v>
      </c>
      <c r="M686" s="6">
        <f t="shared" si="52"/>
        <v>40358.208333333336</v>
      </c>
      <c r="N686" s="7">
        <f t="shared" si="53"/>
        <v>2010</v>
      </c>
      <c r="O686">
        <v>1279515600</v>
      </c>
      <c r="P686" s="6">
        <f t="shared" si="54"/>
        <v>40378.208333333336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0"/>
        <v>68</v>
      </c>
      <c r="G687" t="s">
        <v>14</v>
      </c>
      <c r="H687">
        <v>926</v>
      </c>
      <c r="I687">
        <f t="shared" si="51"/>
        <v>102.05</v>
      </c>
      <c r="J687" t="s">
        <v>15</v>
      </c>
      <c r="K687" t="s">
        <v>16</v>
      </c>
      <c r="L687">
        <v>1440306000</v>
      </c>
      <c r="M687" s="6">
        <f t="shared" si="52"/>
        <v>42239.208333333328</v>
      </c>
      <c r="N687" s="7">
        <f t="shared" si="53"/>
        <v>2015</v>
      </c>
      <c r="O687">
        <v>1442379600</v>
      </c>
      <c r="P687" s="6">
        <f t="shared" si="54"/>
        <v>42263.208333333328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0"/>
        <v>192</v>
      </c>
      <c r="G688" t="s">
        <v>20</v>
      </c>
      <c r="H688">
        <v>134</v>
      </c>
      <c r="I688">
        <f t="shared" si="51"/>
        <v>107.32</v>
      </c>
      <c r="J688" t="s">
        <v>21</v>
      </c>
      <c r="K688" t="s">
        <v>22</v>
      </c>
      <c r="L688">
        <v>1522126800</v>
      </c>
      <c r="M688" s="6">
        <f t="shared" si="52"/>
        <v>43186.208333333328</v>
      </c>
      <c r="N688" s="7">
        <f t="shared" si="53"/>
        <v>2018</v>
      </c>
      <c r="O688">
        <v>1523077200</v>
      </c>
      <c r="P688" s="6">
        <f t="shared" si="54"/>
        <v>43197.208333333328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0"/>
        <v>932</v>
      </c>
      <c r="G689" t="s">
        <v>20</v>
      </c>
      <c r="H689">
        <v>269</v>
      </c>
      <c r="I689">
        <f t="shared" si="51"/>
        <v>51.97</v>
      </c>
      <c r="J689" t="s">
        <v>21</v>
      </c>
      <c r="K689" t="s">
        <v>22</v>
      </c>
      <c r="L689">
        <v>1489298400</v>
      </c>
      <c r="M689" s="6">
        <f t="shared" si="52"/>
        <v>42806.25</v>
      </c>
      <c r="N689" s="7">
        <f t="shared" si="53"/>
        <v>2017</v>
      </c>
      <c r="O689">
        <v>1489554000</v>
      </c>
      <c r="P689" s="6">
        <f t="shared" si="54"/>
        <v>42809.208333333328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0"/>
        <v>429</v>
      </c>
      <c r="G690" t="s">
        <v>20</v>
      </c>
      <c r="H690">
        <v>175</v>
      </c>
      <c r="I690">
        <f t="shared" si="51"/>
        <v>71.14</v>
      </c>
      <c r="J690" t="s">
        <v>21</v>
      </c>
      <c r="K690" t="s">
        <v>22</v>
      </c>
      <c r="L690">
        <v>1547100000</v>
      </c>
      <c r="M690" s="6">
        <f t="shared" si="52"/>
        <v>43475.25</v>
      </c>
      <c r="N690" s="7">
        <f t="shared" si="53"/>
        <v>2019</v>
      </c>
      <c r="O690">
        <v>1548482400</v>
      </c>
      <c r="P690" s="6">
        <f t="shared" si="54"/>
        <v>43491.25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0"/>
        <v>101</v>
      </c>
      <c r="G691" t="s">
        <v>20</v>
      </c>
      <c r="H691">
        <v>69</v>
      </c>
      <c r="I691">
        <f t="shared" si="51"/>
        <v>106.49</v>
      </c>
      <c r="J691" t="s">
        <v>21</v>
      </c>
      <c r="K691" t="s">
        <v>22</v>
      </c>
      <c r="L691">
        <v>1383022800</v>
      </c>
      <c r="M691" s="6">
        <f t="shared" si="52"/>
        <v>41576.208333333336</v>
      </c>
      <c r="N691" s="7">
        <f t="shared" si="53"/>
        <v>2013</v>
      </c>
      <c r="O691">
        <v>1384063200</v>
      </c>
      <c r="P691" s="6">
        <f t="shared" si="54"/>
        <v>41588.25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0"/>
        <v>227</v>
      </c>
      <c r="G692" t="s">
        <v>20</v>
      </c>
      <c r="H692">
        <v>190</v>
      </c>
      <c r="I692">
        <f t="shared" si="51"/>
        <v>42.94</v>
      </c>
      <c r="J692" t="s">
        <v>21</v>
      </c>
      <c r="K692" t="s">
        <v>22</v>
      </c>
      <c r="L692">
        <v>1322373600</v>
      </c>
      <c r="M692" s="6">
        <f t="shared" si="52"/>
        <v>40874.25</v>
      </c>
      <c r="N692" s="7">
        <f t="shared" si="53"/>
        <v>2011</v>
      </c>
      <c r="O692">
        <v>1322892000</v>
      </c>
      <c r="P692" s="6">
        <f t="shared" si="54"/>
        <v>40880.25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0"/>
        <v>142</v>
      </c>
      <c r="G693" t="s">
        <v>20</v>
      </c>
      <c r="H693">
        <v>237</v>
      </c>
      <c r="I693">
        <f t="shared" si="51"/>
        <v>30.04</v>
      </c>
      <c r="J693" t="s">
        <v>21</v>
      </c>
      <c r="K693" t="s">
        <v>22</v>
      </c>
      <c r="L693">
        <v>1349240400</v>
      </c>
      <c r="M693" s="6">
        <f t="shared" si="52"/>
        <v>41185.208333333336</v>
      </c>
      <c r="N693" s="7">
        <f t="shared" si="53"/>
        <v>2012</v>
      </c>
      <c r="O693">
        <v>1350709200</v>
      </c>
      <c r="P693" s="6">
        <f t="shared" si="54"/>
        <v>41202.208333333336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0"/>
        <v>91</v>
      </c>
      <c r="G694" t="s">
        <v>14</v>
      </c>
      <c r="H694">
        <v>77</v>
      </c>
      <c r="I694">
        <f t="shared" si="51"/>
        <v>70.62</v>
      </c>
      <c r="J694" t="s">
        <v>40</v>
      </c>
      <c r="K694" t="s">
        <v>41</v>
      </c>
      <c r="L694">
        <v>1562648400</v>
      </c>
      <c r="M694" s="6">
        <f t="shared" si="52"/>
        <v>43655.208333333328</v>
      </c>
      <c r="N694" s="7">
        <f t="shared" si="53"/>
        <v>2019</v>
      </c>
      <c r="O694">
        <v>1564203600</v>
      </c>
      <c r="P694" s="6">
        <f t="shared" si="54"/>
        <v>43673.208333333328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0"/>
        <v>64</v>
      </c>
      <c r="G695" t="s">
        <v>14</v>
      </c>
      <c r="H695">
        <v>1748</v>
      </c>
      <c r="I695">
        <f t="shared" si="51"/>
        <v>66.02</v>
      </c>
      <c r="J695" t="s">
        <v>21</v>
      </c>
      <c r="K695" t="s">
        <v>22</v>
      </c>
      <c r="L695">
        <v>1508216400</v>
      </c>
      <c r="M695" s="6">
        <f t="shared" si="52"/>
        <v>43025.208333333328</v>
      </c>
      <c r="N695" s="7">
        <f t="shared" si="53"/>
        <v>2017</v>
      </c>
      <c r="O695">
        <v>1509685200</v>
      </c>
      <c r="P695" s="6">
        <f t="shared" si="54"/>
        <v>43042.208333333328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I696">
        <f t="shared" si="51"/>
        <v>96.91</v>
      </c>
      <c r="J696" t="s">
        <v>21</v>
      </c>
      <c r="K696" t="s">
        <v>22</v>
      </c>
      <c r="L696">
        <v>1511762400</v>
      </c>
      <c r="M696" s="6">
        <f t="shared" si="52"/>
        <v>43066.25</v>
      </c>
      <c r="N696" s="7">
        <f t="shared" si="53"/>
        <v>2017</v>
      </c>
      <c r="O696">
        <v>1514959200</v>
      </c>
      <c r="P696" s="6">
        <f t="shared" si="54"/>
        <v>43103.25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0"/>
        <v>134</v>
      </c>
      <c r="G697" t="s">
        <v>20</v>
      </c>
      <c r="H697">
        <v>196</v>
      </c>
      <c r="I697">
        <f t="shared" si="51"/>
        <v>62.87</v>
      </c>
      <c r="J697" t="s">
        <v>107</v>
      </c>
      <c r="K697" t="s">
        <v>108</v>
      </c>
      <c r="L697">
        <v>1447480800</v>
      </c>
      <c r="M697" s="6">
        <f t="shared" si="52"/>
        <v>42322.25</v>
      </c>
      <c r="N697" s="7">
        <f t="shared" si="53"/>
        <v>2015</v>
      </c>
      <c r="O697">
        <v>1448863200</v>
      </c>
      <c r="P697" s="6">
        <f t="shared" si="54"/>
        <v>42338.25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I698">
        <f t="shared" si="51"/>
        <v>108.99</v>
      </c>
      <c r="J698" t="s">
        <v>21</v>
      </c>
      <c r="K698" t="s">
        <v>22</v>
      </c>
      <c r="L698">
        <v>1429506000</v>
      </c>
      <c r="M698" s="6">
        <f t="shared" si="52"/>
        <v>42114.208333333328</v>
      </c>
      <c r="N698" s="7">
        <f t="shared" si="53"/>
        <v>2015</v>
      </c>
      <c r="O698">
        <v>1429592400</v>
      </c>
      <c r="P698" s="6">
        <f t="shared" si="54"/>
        <v>42115.208333333328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0"/>
        <v>153</v>
      </c>
      <c r="G699" t="s">
        <v>20</v>
      </c>
      <c r="H699">
        <v>7295</v>
      </c>
      <c r="I699">
        <f t="shared" si="51"/>
        <v>27</v>
      </c>
      <c r="J699" t="s">
        <v>21</v>
      </c>
      <c r="K699" t="s">
        <v>22</v>
      </c>
      <c r="L699">
        <v>1522472400</v>
      </c>
      <c r="M699" s="6">
        <f t="shared" si="52"/>
        <v>43190.208333333328</v>
      </c>
      <c r="N699" s="7">
        <f t="shared" si="53"/>
        <v>2018</v>
      </c>
      <c r="O699">
        <v>1522645200</v>
      </c>
      <c r="P699" s="6">
        <f t="shared" si="54"/>
        <v>43192.208333333328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0"/>
        <v>447</v>
      </c>
      <c r="G700" t="s">
        <v>20</v>
      </c>
      <c r="H700">
        <v>2893</v>
      </c>
      <c r="I700">
        <f t="shared" si="51"/>
        <v>65</v>
      </c>
      <c r="J700" t="s">
        <v>15</v>
      </c>
      <c r="K700" t="s">
        <v>16</v>
      </c>
      <c r="L700">
        <v>1322114400</v>
      </c>
      <c r="M700" s="6">
        <f t="shared" si="52"/>
        <v>40871.25</v>
      </c>
      <c r="N700" s="7">
        <f t="shared" si="53"/>
        <v>2011</v>
      </c>
      <c r="O700">
        <v>1323324000</v>
      </c>
      <c r="P700" s="6">
        <f t="shared" si="54"/>
        <v>40885.25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I701">
        <f t="shared" si="51"/>
        <v>111.52</v>
      </c>
      <c r="J701" t="s">
        <v>21</v>
      </c>
      <c r="K701" t="s">
        <v>22</v>
      </c>
      <c r="L701">
        <v>1561438800</v>
      </c>
      <c r="M701" s="6">
        <f t="shared" si="52"/>
        <v>43641.208333333328</v>
      </c>
      <c r="N701" s="7">
        <f t="shared" si="53"/>
        <v>2019</v>
      </c>
      <c r="O701">
        <v>1561525200</v>
      </c>
      <c r="P701" s="6">
        <f t="shared" si="54"/>
        <v>43642.208333333328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I702">
        <f t="shared" si="51"/>
        <v>3</v>
      </c>
      <c r="J702" t="s">
        <v>21</v>
      </c>
      <c r="K702" t="s">
        <v>22</v>
      </c>
      <c r="L702">
        <v>1264399200</v>
      </c>
      <c r="M702" s="6">
        <f t="shared" si="52"/>
        <v>40203.25</v>
      </c>
      <c r="N702" s="7">
        <f t="shared" si="53"/>
        <v>2010</v>
      </c>
      <c r="O702">
        <v>1265695200</v>
      </c>
      <c r="P702" s="6">
        <f t="shared" si="54"/>
        <v>40218.25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0"/>
        <v>175</v>
      </c>
      <c r="G703" t="s">
        <v>20</v>
      </c>
      <c r="H703">
        <v>820</v>
      </c>
      <c r="I703">
        <f t="shared" si="51"/>
        <v>110.99</v>
      </c>
      <c r="J703" t="s">
        <v>21</v>
      </c>
      <c r="K703" t="s">
        <v>22</v>
      </c>
      <c r="L703">
        <v>1301202000</v>
      </c>
      <c r="M703" s="6">
        <f t="shared" si="52"/>
        <v>40629.208333333336</v>
      </c>
      <c r="N703" s="7">
        <f t="shared" si="53"/>
        <v>2011</v>
      </c>
      <c r="O703">
        <v>1301806800</v>
      </c>
      <c r="P703" s="6">
        <f t="shared" si="54"/>
        <v>40636.208333333336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I704">
        <f t="shared" si="51"/>
        <v>56.75</v>
      </c>
      <c r="J704" t="s">
        <v>21</v>
      </c>
      <c r="K704" t="s">
        <v>22</v>
      </c>
      <c r="L704">
        <v>1374469200</v>
      </c>
      <c r="M704" s="6">
        <f t="shared" si="52"/>
        <v>41477.208333333336</v>
      </c>
      <c r="N704" s="7">
        <f t="shared" si="53"/>
        <v>2013</v>
      </c>
      <c r="O704">
        <v>1374901200</v>
      </c>
      <c r="P704" s="6">
        <f t="shared" si="54"/>
        <v>41482.208333333336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0"/>
        <v>312</v>
      </c>
      <c r="G705" t="s">
        <v>20</v>
      </c>
      <c r="H705">
        <v>2038</v>
      </c>
      <c r="I705">
        <f t="shared" si="51"/>
        <v>97.02</v>
      </c>
      <c r="J705" t="s">
        <v>21</v>
      </c>
      <c r="K705" t="s">
        <v>22</v>
      </c>
      <c r="L705">
        <v>1334984400</v>
      </c>
      <c r="M705" s="6">
        <f t="shared" si="52"/>
        <v>41020.208333333336</v>
      </c>
      <c r="N705" s="7">
        <f t="shared" si="53"/>
        <v>2012</v>
      </c>
      <c r="O705">
        <v>1336453200</v>
      </c>
      <c r="P705" s="6">
        <f t="shared" si="54"/>
        <v>41037.208333333336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0"/>
        <v>123</v>
      </c>
      <c r="G706" t="s">
        <v>20</v>
      </c>
      <c r="H706">
        <v>116</v>
      </c>
      <c r="I706">
        <f t="shared" si="51"/>
        <v>92.09</v>
      </c>
      <c r="J706" t="s">
        <v>21</v>
      </c>
      <c r="K706" t="s">
        <v>22</v>
      </c>
      <c r="L706">
        <v>1467608400</v>
      </c>
      <c r="M706" s="6">
        <f t="shared" si="52"/>
        <v>42555.208333333328</v>
      </c>
      <c r="N706" s="7">
        <f t="shared" si="53"/>
        <v>2016</v>
      </c>
      <c r="O706">
        <v>1468904400</v>
      </c>
      <c r="P706" s="6">
        <f t="shared" si="54"/>
        <v>42570.208333333328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5">ROUND(E707/D707*100,0)</f>
        <v>99</v>
      </c>
      <c r="G707" t="s">
        <v>14</v>
      </c>
      <c r="H707">
        <v>2025</v>
      </c>
      <c r="I707">
        <f t="shared" ref="I707:I770" si="56">IFERROR(ROUND(E707/H707,2),0)</f>
        <v>82.99</v>
      </c>
      <c r="J707" t="s">
        <v>40</v>
      </c>
      <c r="K707" t="s">
        <v>41</v>
      </c>
      <c r="L707">
        <v>1386741600</v>
      </c>
      <c r="M707" s="6">
        <f t="shared" ref="M707:M770" si="57">(((L707/60)/60)/24)+DATE(1970,1,1)</f>
        <v>41619.25</v>
      </c>
      <c r="N707" s="7">
        <f t="shared" ref="N707:N770" si="58">YEAR(M707)</f>
        <v>2013</v>
      </c>
      <c r="O707">
        <v>1387087200</v>
      </c>
      <c r="P707" s="6">
        <f t="shared" ref="P707:P770" si="59">(((O707/60)/60)/24)+DATE(1970,1,1)</f>
        <v>41623.25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5"/>
        <v>128</v>
      </c>
      <c r="G708" t="s">
        <v>20</v>
      </c>
      <c r="H708">
        <v>1345</v>
      </c>
      <c r="I708">
        <f t="shared" si="56"/>
        <v>103.04</v>
      </c>
      <c r="J708" t="s">
        <v>26</v>
      </c>
      <c r="K708" t="s">
        <v>27</v>
      </c>
      <c r="L708">
        <v>1546754400</v>
      </c>
      <c r="M708" s="6">
        <f t="shared" si="57"/>
        <v>43471.25</v>
      </c>
      <c r="N708" s="7">
        <f t="shared" si="58"/>
        <v>2019</v>
      </c>
      <c r="O708">
        <v>1547445600</v>
      </c>
      <c r="P708" s="6">
        <f t="shared" si="59"/>
        <v>43479.25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5"/>
        <v>159</v>
      </c>
      <c r="G709" t="s">
        <v>20</v>
      </c>
      <c r="H709">
        <v>168</v>
      </c>
      <c r="I709">
        <f t="shared" si="56"/>
        <v>68.92</v>
      </c>
      <c r="J709" t="s">
        <v>21</v>
      </c>
      <c r="K709" t="s">
        <v>22</v>
      </c>
      <c r="L709">
        <v>1544248800</v>
      </c>
      <c r="M709" s="6">
        <f t="shared" si="57"/>
        <v>43442.25</v>
      </c>
      <c r="N709" s="7">
        <f t="shared" si="58"/>
        <v>2018</v>
      </c>
      <c r="O709">
        <v>1547359200</v>
      </c>
      <c r="P709" s="6">
        <f t="shared" si="59"/>
        <v>43478.25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5"/>
        <v>707</v>
      </c>
      <c r="G710" t="s">
        <v>20</v>
      </c>
      <c r="H710">
        <v>137</v>
      </c>
      <c r="I710">
        <f t="shared" si="56"/>
        <v>87.74</v>
      </c>
      <c r="J710" t="s">
        <v>98</v>
      </c>
      <c r="K710" t="s">
        <v>99</v>
      </c>
      <c r="L710">
        <v>1495429200</v>
      </c>
      <c r="M710" s="6">
        <f t="shared" si="57"/>
        <v>42877.208333333328</v>
      </c>
      <c r="N710" s="7">
        <f t="shared" si="58"/>
        <v>2017</v>
      </c>
      <c r="O710">
        <v>1496293200</v>
      </c>
      <c r="P710" s="6">
        <f t="shared" si="59"/>
        <v>42887.208333333328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5"/>
        <v>142</v>
      </c>
      <c r="G711" t="s">
        <v>20</v>
      </c>
      <c r="H711">
        <v>186</v>
      </c>
      <c r="I711">
        <f t="shared" si="56"/>
        <v>75.02</v>
      </c>
      <c r="J711" t="s">
        <v>107</v>
      </c>
      <c r="K711" t="s">
        <v>108</v>
      </c>
      <c r="L711">
        <v>1334811600</v>
      </c>
      <c r="M711" s="6">
        <f t="shared" si="57"/>
        <v>41018.208333333336</v>
      </c>
      <c r="N711" s="7">
        <f t="shared" si="58"/>
        <v>2012</v>
      </c>
      <c r="O711">
        <v>1335416400</v>
      </c>
      <c r="P711" s="6">
        <f t="shared" si="59"/>
        <v>41025.208333333336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5"/>
        <v>148</v>
      </c>
      <c r="G712" t="s">
        <v>20</v>
      </c>
      <c r="H712">
        <v>125</v>
      </c>
      <c r="I712">
        <f t="shared" si="56"/>
        <v>50.86</v>
      </c>
      <c r="J712" t="s">
        <v>21</v>
      </c>
      <c r="K712" t="s">
        <v>22</v>
      </c>
      <c r="L712">
        <v>1531544400</v>
      </c>
      <c r="M712" s="6">
        <f t="shared" si="57"/>
        <v>43295.208333333328</v>
      </c>
      <c r="N712" s="7">
        <f t="shared" si="58"/>
        <v>2018</v>
      </c>
      <c r="O712">
        <v>1532149200</v>
      </c>
      <c r="P712" s="6">
        <f t="shared" si="59"/>
        <v>43302.208333333328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I713">
        <f t="shared" si="56"/>
        <v>90</v>
      </c>
      <c r="J713" t="s">
        <v>107</v>
      </c>
      <c r="K713" t="s">
        <v>108</v>
      </c>
      <c r="L713">
        <v>1453615200</v>
      </c>
      <c r="M713" s="6">
        <f t="shared" si="57"/>
        <v>42393.25</v>
      </c>
      <c r="N713" s="7">
        <f t="shared" si="58"/>
        <v>2016</v>
      </c>
      <c r="O713">
        <v>1453788000</v>
      </c>
      <c r="P713" s="6">
        <f t="shared" si="59"/>
        <v>42395.25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5"/>
        <v>1841</v>
      </c>
      <c r="G714" t="s">
        <v>20</v>
      </c>
      <c r="H714">
        <v>202</v>
      </c>
      <c r="I714">
        <f t="shared" si="56"/>
        <v>72.900000000000006</v>
      </c>
      <c r="J714" t="s">
        <v>21</v>
      </c>
      <c r="K714" t="s">
        <v>22</v>
      </c>
      <c r="L714">
        <v>1467954000</v>
      </c>
      <c r="M714" s="6">
        <f t="shared" si="57"/>
        <v>42559.208333333328</v>
      </c>
      <c r="N714" s="7">
        <f t="shared" si="58"/>
        <v>2016</v>
      </c>
      <c r="O714">
        <v>1471496400</v>
      </c>
      <c r="P714" s="6">
        <f t="shared" si="59"/>
        <v>42600.208333333328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5"/>
        <v>162</v>
      </c>
      <c r="G715" t="s">
        <v>20</v>
      </c>
      <c r="H715">
        <v>103</v>
      </c>
      <c r="I715">
        <f t="shared" si="56"/>
        <v>108.49</v>
      </c>
      <c r="J715" t="s">
        <v>21</v>
      </c>
      <c r="K715" t="s">
        <v>22</v>
      </c>
      <c r="L715">
        <v>1471842000</v>
      </c>
      <c r="M715" s="6">
        <f t="shared" si="57"/>
        <v>42604.208333333328</v>
      </c>
      <c r="N715" s="7">
        <f t="shared" si="58"/>
        <v>2016</v>
      </c>
      <c r="O715">
        <v>1472878800</v>
      </c>
      <c r="P715" s="6">
        <f t="shared" si="59"/>
        <v>42616.208333333328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5"/>
        <v>473</v>
      </c>
      <c r="G716" t="s">
        <v>20</v>
      </c>
      <c r="H716">
        <v>1785</v>
      </c>
      <c r="I716">
        <f t="shared" si="56"/>
        <v>101.98</v>
      </c>
      <c r="J716" t="s">
        <v>21</v>
      </c>
      <c r="K716" t="s">
        <v>22</v>
      </c>
      <c r="L716">
        <v>1408424400</v>
      </c>
      <c r="M716" s="6">
        <f t="shared" si="57"/>
        <v>41870.208333333336</v>
      </c>
      <c r="N716" s="7">
        <f t="shared" si="58"/>
        <v>2014</v>
      </c>
      <c r="O716">
        <v>1408510800</v>
      </c>
      <c r="P716" s="6">
        <f t="shared" si="59"/>
        <v>41871.208333333336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I717">
        <f t="shared" si="56"/>
        <v>44.01</v>
      </c>
      <c r="J717" t="s">
        <v>21</v>
      </c>
      <c r="K717" t="s">
        <v>22</v>
      </c>
      <c r="L717">
        <v>1281157200</v>
      </c>
      <c r="M717" s="6">
        <f t="shared" si="57"/>
        <v>40397.208333333336</v>
      </c>
      <c r="N717" s="7">
        <f t="shared" si="58"/>
        <v>2010</v>
      </c>
      <c r="O717">
        <v>1281589200</v>
      </c>
      <c r="P717" s="6">
        <f t="shared" si="59"/>
        <v>40402.208333333336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5"/>
        <v>518</v>
      </c>
      <c r="G718" t="s">
        <v>20</v>
      </c>
      <c r="H718">
        <v>157</v>
      </c>
      <c r="I718">
        <f t="shared" si="56"/>
        <v>65.94</v>
      </c>
      <c r="J718" t="s">
        <v>21</v>
      </c>
      <c r="K718" t="s">
        <v>22</v>
      </c>
      <c r="L718">
        <v>1373432400</v>
      </c>
      <c r="M718" s="6">
        <f t="shared" si="57"/>
        <v>41465.208333333336</v>
      </c>
      <c r="N718" s="7">
        <f t="shared" si="58"/>
        <v>2013</v>
      </c>
      <c r="O718">
        <v>1375851600</v>
      </c>
      <c r="P718" s="6">
        <f t="shared" si="59"/>
        <v>41493.208333333336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5"/>
        <v>248</v>
      </c>
      <c r="G719" t="s">
        <v>20</v>
      </c>
      <c r="H719">
        <v>555</v>
      </c>
      <c r="I719">
        <f t="shared" si="56"/>
        <v>24.99</v>
      </c>
      <c r="J719" t="s">
        <v>21</v>
      </c>
      <c r="K719" t="s">
        <v>22</v>
      </c>
      <c r="L719">
        <v>1313989200</v>
      </c>
      <c r="M719" s="6">
        <f t="shared" si="57"/>
        <v>40777.208333333336</v>
      </c>
      <c r="N719" s="7">
        <f t="shared" si="58"/>
        <v>2011</v>
      </c>
      <c r="O719">
        <v>1315803600</v>
      </c>
      <c r="P719" s="6">
        <f t="shared" si="59"/>
        <v>40798.208333333336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5"/>
        <v>100</v>
      </c>
      <c r="G720" t="s">
        <v>20</v>
      </c>
      <c r="H720">
        <v>297</v>
      </c>
      <c r="I720">
        <f t="shared" si="56"/>
        <v>28</v>
      </c>
      <c r="J720" t="s">
        <v>21</v>
      </c>
      <c r="K720" t="s">
        <v>22</v>
      </c>
      <c r="L720">
        <v>1371445200</v>
      </c>
      <c r="M720" s="6">
        <f t="shared" si="57"/>
        <v>41442.208333333336</v>
      </c>
      <c r="N720" s="7">
        <f t="shared" si="58"/>
        <v>2013</v>
      </c>
      <c r="O720">
        <v>1373691600</v>
      </c>
      <c r="P720" s="6">
        <f t="shared" si="59"/>
        <v>41468.208333333336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5"/>
        <v>153</v>
      </c>
      <c r="G721" t="s">
        <v>20</v>
      </c>
      <c r="H721">
        <v>123</v>
      </c>
      <c r="I721">
        <f t="shared" si="56"/>
        <v>85.83</v>
      </c>
      <c r="J721" t="s">
        <v>21</v>
      </c>
      <c r="K721" t="s">
        <v>22</v>
      </c>
      <c r="L721">
        <v>1338267600</v>
      </c>
      <c r="M721" s="6">
        <f t="shared" si="57"/>
        <v>41058.208333333336</v>
      </c>
      <c r="N721" s="7">
        <f t="shared" si="58"/>
        <v>2012</v>
      </c>
      <c r="O721">
        <v>1339218000</v>
      </c>
      <c r="P721" s="6">
        <f t="shared" si="59"/>
        <v>41069.208333333336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5"/>
        <v>37</v>
      </c>
      <c r="G722" t="s">
        <v>74</v>
      </c>
      <c r="H722">
        <v>38</v>
      </c>
      <c r="I722">
        <f t="shared" si="56"/>
        <v>84.92</v>
      </c>
      <c r="J722" t="s">
        <v>36</v>
      </c>
      <c r="K722" t="s">
        <v>37</v>
      </c>
      <c r="L722">
        <v>1519192800</v>
      </c>
      <c r="M722" s="6">
        <f t="shared" si="57"/>
        <v>43152.25</v>
      </c>
      <c r="N722" s="7">
        <f t="shared" si="58"/>
        <v>2018</v>
      </c>
      <c r="O722">
        <v>1520402400</v>
      </c>
      <c r="P722" s="6">
        <f t="shared" si="59"/>
        <v>43166.25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5"/>
        <v>4</v>
      </c>
      <c r="G723" t="s">
        <v>74</v>
      </c>
      <c r="H723">
        <v>60</v>
      </c>
      <c r="I723">
        <f t="shared" si="56"/>
        <v>90.48</v>
      </c>
      <c r="J723" t="s">
        <v>21</v>
      </c>
      <c r="K723" t="s">
        <v>22</v>
      </c>
      <c r="L723">
        <v>1522818000</v>
      </c>
      <c r="M723" s="6">
        <f t="shared" si="57"/>
        <v>43194.208333333328</v>
      </c>
      <c r="N723" s="7">
        <f t="shared" si="58"/>
        <v>2018</v>
      </c>
      <c r="O723">
        <v>1523336400</v>
      </c>
      <c r="P723" s="6">
        <f t="shared" si="59"/>
        <v>43200.208333333328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5"/>
        <v>157</v>
      </c>
      <c r="G724" t="s">
        <v>20</v>
      </c>
      <c r="H724">
        <v>3036</v>
      </c>
      <c r="I724">
        <f t="shared" si="56"/>
        <v>25</v>
      </c>
      <c r="J724" t="s">
        <v>21</v>
      </c>
      <c r="K724" t="s">
        <v>22</v>
      </c>
      <c r="L724">
        <v>1509948000</v>
      </c>
      <c r="M724" s="6">
        <f t="shared" si="57"/>
        <v>43045.25</v>
      </c>
      <c r="N724" s="7">
        <f t="shared" si="58"/>
        <v>2017</v>
      </c>
      <c r="O724">
        <v>1512280800</v>
      </c>
      <c r="P724" s="6">
        <f t="shared" si="59"/>
        <v>43072.25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5"/>
        <v>270</v>
      </c>
      <c r="G725" t="s">
        <v>20</v>
      </c>
      <c r="H725">
        <v>144</v>
      </c>
      <c r="I725">
        <f t="shared" si="56"/>
        <v>92.01</v>
      </c>
      <c r="J725" t="s">
        <v>26</v>
      </c>
      <c r="K725" t="s">
        <v>27</v>
      </c>
      <c r="L725">
        <v>1456898400</v>
      </c>
      <c r="M725" s="6">
        <f t="shared" si="57"/>
        <v>42431.25</v>
      </c>
      <c r="N725" s="7">
        <f t="shared" si="58"/>
        <v>2016</v>
      </c>
      <c r="O725">
        <v>1458709200</v>
      </c>
      <c r="P725" s="6">
        <f t="shared" si="59"/>
        <v>42452.208333333328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5"/>
        <v>134</v>
      </c>
      <c r="G726" t="s">
        <v>20</v>
      </c>
      <c r="H726">
        <v>121</v>
      </c>
      <c r="I726">
        <f t="shared" si="56"/>
        <v>93.07</v>
      </c>
      <c r="J726" t="s">
        <v>40</v>
      </c>
      <c r="K726" t="s">
        <v>41</v>
      </c>
      <c r="L726">
        <v>1413954000</v>
      </c>
      <c r="M726" s="6">
        <f t="shared" si="57"/>
        <v>41934.208333333336</v>
      </c>
      <c r="N726" s="7">
        <f t="shared" si="58"/>
        <v>2014</v>
      </c>
      <c r="O726">
        <v>1414126800</v>
      </c>
      <c r="P726" s="6">
        <f t="shared" si="59"/>
        <v>41936.208333333336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I727">
        <f t="shared" si="56"/>
        <v>61.01</v>
      </c>
      <c r="J727" t="s">
        <v>21</v>
      </c>
      <c r="K727" t="s">
        <v>22</v>
      </c>
      <c r="L727">
        <v>1416031200</v>
      </c>
      <c r="M727" s="6">
        <f t="shared" si="57"/>
        <v>41958.25</v>
      </c>
      <c r="N727" s="7">
        <f t="shared" si="58"/>
        <v>2014</v>
      </c>
      <c r="O727">
        <v>1416204000</v>
      </c>
      <c r="P727" s="6">
        <f t="shared" si="59"/>
        <v>41960.25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5"/>
        <v>89</v>
      </c>
      <c r="G728" t="s">
        <v>74</v>
      </c>
      <c r="H728">
        <v>524</v>
      </c>
      <c r="I728">
        <f t="shared" si="56"/>
        <v>92.04</v>
      </c>
      <c r="J728" t="s">
        <v>21</v>
      </c>
      <c r="K728" t="s">
        <v>22</v>
      </c>
      <c r="L728">
        <v>1287982800</v>
      </c>
      <c r="M728" s="6">
        <f t="shared" si="57"/>
        <v>40476.208333333336</v>
      </c>
      <c r="N728" s="7">
        <f t="shared" si="58"/>
        <v>2010</v>
      </c>
      <c r="O728">
        <v>1288501200</v>
      </c>
      <c r="P728" s="6">
        <f t="shared" si="59"/>
        <v>40482.208333333336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5"/>
        <v>165</v>
      </c>
      <c r="G729" t="s">
        <v>20</v>
      </c>
      <c r="H729">
        <v>181</v>
      </c>
      <c r="I729">
        <f t="shared" si="56"/>
        <v>81.13</v>
      </c>
      <c r="J729" t="s">
        <v>21</v>
      </c>
      <c r="K729" t="s">
        <v>22</v>
      </c>
      <c r="L729">
        <v>1547964000</v>
      </c>
      <c r="M729" s="6">
        <f t="shared" si="57"/>
        <v>43485.25</v>
      </c>
      <c r="N729" s="7">
        <f t="shared" si="58"/>
        <v>2019</v>
      </c>
      <c r="O729">
        <v>1552971600</v>
      </c>
      <c r="P729" s="6">
        <f t="shared" si="59"/>
        <v>43543.208333333328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5"/>
        <v>18</v>
      </c>
      <c r="G730" t="s">
        <v>14</v>
      </c>
      <c r="H730">
        <v>10</v>
      </c>
      <c r="I730">
        <f t="shared" si="56"/>
        <v>73.5</v>
      </c>
      <c r="J730" t="s">
        <v>21</v>
      </c>
      <c r="K730" t="s">
        <v>22</v>
      </c>
      <c r="L730">
        <v>1464152400</v>
      </c>
      <c r="M730" s="6">
        <f t="shared" si="57"/>
        <v>42515.208333333328</v>
      </c>
      <c r="N730" s="7">
        <f t="shared" si="58"/>
        <v>2016</v>
      </c>
      <c r="O730">
        <v>1465102800</v>
      </c>
      <c r="P730" s="6">
        <f t="shared" si="59"/>
        <v>42526.208333333328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5"/>
        <v>186</v>
      </c>
      <c r="G731" t="s">
        <v>20</v>
      </c>
      <c r="H731">
        <v>122</v>
      </c>
      <c r="I731">
        <f t="shared" si="56"/>
        <v>85.22</v>
      </c>
      <c r="J731" t="s">
        <v>21</v>
      </c>
      <c r="K731" t="s">
        <v>22</v>
      </c>
      <c r="L731">
        <v>1359957600</v>
      </c>
      <c r="M731" s="6">
        <f t="shared" si="57"/>
        <v>41309.25</v>
      </c>
      <c r="N731" s="7">
        <f t="shared" si="58"/>
        <v>2013</v>
      </c>
      <c r="O731">
        <v>1360130400</v>
      </c>
      <c r="P731" s="6">
        <f t="shared" si="59"/>
        <v>41311.25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5"/>
        <v>413</v>
      </c>
      <c r="G732" t="s">
        <v>20</v>
      </c>
      <c r="H732">
        <v>1071</v>
      </c>
      <c r="I732">
        <f t="shared" si="56"/>
        <v>110.97</v>
      </c>
      <c r="J732" t="s">
        <v>15</v>
      </c>
      <c r="K732" t="s">
        <v>16</v>
      </c>
      <c r="L732">
        <v>1432357200</v>
      </c>
      <c r="M732" s="6">
        <f t="shared" si="57"/>
        <v>42147.208333333328</v>
      </c>
      <c r="N732" s="7">
        <f t="shared" si="58"/>
        <v>2015</v>
      </c>
      <c r="O732">
        <v>1432875600</v>
      </c>
      <c r="P732" s="6">
        <f t="shared" si="59"/>
        <v>42153.208333333328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5"/>
        <v>90</v>
      </c>
      <c r="G733" t="s">
        <v>74</v>
      </c>
      <c r="H733">
        <v>219</v>
      </c>
      <c r="I733">
        <f t="shared" si="56"/>
        <v>32.97</v>
      </c>
      <c r="J733" t="s">
        <v>21</v>
      </c>
      <c r="K733" t="s">
        <v>22</v>
      </c>
      <c r="L733">
        <v>1500786000</v>
      </c>
      <c r="M733" s="6">
        <f t="shared" si="57"/>
        <v>42939.208333333328</v>
      </c>
      <c r="N733" s="7">
        <f t="shared" si="58"/>
        <v>2017</v>
      </c>
      <c r="O733">
        <v>1500872400</v>
      </c>
      <c r="P733" s="6">
        <f t="shared" si="59"/>
        <v>42940.208333333328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5"/>
        <v>92</v>
      </c>
      <c r="G734" t="s">
        <v>14</v>
      </c>
      <c r="H734">
        <v>1121</v>
      </c>
      <c r="I734">
        <f t="shared" si="56"/>
        <v>96.01</v>
      </c>
      <c r="J734" t="s">
        <v>21</v>
      </c>
      <c r="K734" t="s">
        <v>22</v>
      </c>
      <c r="L734">
        <v>1490158800</v>
      </c>
      <c r="M734" s="6">
        <f t="shared" si="57"/>
        <v>42816.208333333328</v>
      </c>
      <c r="N734" s="7">
        <f t="shared" si="58"/>
        <v>2017</v>
      </c>
      <c r="O734">
        <v>1492146000</v>
      </c>
      <c r="P734" s="6">
        <f t="shared" si="59"/>
        <v>42839.208333333328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5"/>
        <v>527</v>
      </c>
      <c r="G735" t="s">
        <v>20</v>
      </c>
      <c r="H735">
        <v>980</v>
      </c>
      <c r="I735">
        <f t="shared" si="56"/>
        <v>84.97</v>
      </c>
      <c r="J735" t="s">
        <v>21</v>
      </c>
      <c r="K735" t="s">
        <v>22</v>
      </c>
      <c r="L735">
        <v>1406178000</v>
      </c>
      <c r="M735" s="6">
        <f t="shared" si="57"/>
        <v>41844.208333333336</v>
      </c>
      <c r="N735" s="7">
        <f t="shared" si="58"/>
        <v>2014</v>
      </c>
      <c r="O735">
        <v>1407301200</v>
      </c>
      <c r="P735" s="6">
        <f t="shared" si="59"/>
        <v>41857.208333333336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5"/>
        <v>319</v>
      </c>
      <c r="G736" t="s">
        <v>20</v>
      </c>
      <c r="H736">
        <v>536</v>
      </c>
      <c r="I736">
        <f t="shared" si="56"/>
        <v>25.01</v>
      </c>
      <c r="J736" t="s">
        <v>21</v>
      </c>
      <c r="K736" t="s">
        <v>22</v>
      </c>
      <c r="L736">
        <v>1485583200</v>
      </c>
      <c r="M736" s="6">
        <f t="shared" si="57"/>
        <v>42763.25</v>
      </c>
      <c r="N736" s="7">
        <f t="shared" si="58"/>
        <v>2017</v>
      </c>
      <c r="O736">
        <v>1486620000</v>
      </c>
      <c r="P736" s="6">
        <f t="shared" si="59"/>
        <v>42775.25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5"/>
        <v>354</v>
      </c>
      <c r="G737" t="s">
        <v>20</v>
      </c>
      <c r="H737">
        <v>1991</v>
      </c>
      <c r="I737">
        <f t="shared" si="56"/>
        <v>66</v>
      </c>
      <c r="J737" t="s">
        <v>21</v>
      </c>
      <c r="K737" t="s">
        <v>22</v>
      </c>
      <c r="L737">
        <v>1459314000</v>
      </c>
      <c r="M737" s="6">
        <f t="shared" si="57"/>
        <v>42459.208333333328</v>
      </c>
      <c r="N737" s="7">
        <f t="shared" si="58"/>
        <v>2016</v>
      </c>
      <c r="O737">
        <v>1459918800</v>
      </c>
      <c r="P737" s="6">
        <f t="shared" si="59"/>
        <v>42466.208333333328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5"/>
        <v>33</v>
      </c>
      <c r="G738" t="s">
        <v>74</v>
      </c>
      <c r="H738">
        <v>29</v>
      </c>
      <c r="I738">
        <f t="shared" si="56"/>
        <v>87.34</v>
      </c>
      <c r="J738" t="s">
        <v>21</v>
      </c>
      <c r="K738" t="s">
        <v>22</v>
      </c>
      <c r="L738">
        <v>1424412000</v>
      </c>
      <c r="M738" s="6">
        <f t="shared" si="57"/>
        <v>42055.25</v>
      </c>
      <c r="N738" s="7">
        <f t="shared" si="58"/>
        <v>2015</v>
      </c>
      <c r="O738">
        <v>1424757600</v>
      </c>
      <c r="P738" s="6">
        <f t="shared" si="59"/>
        <v>42059.25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5"/>
        <v>136</v>
      </c>
      <c r="G739" t="s">
        <v>20</v>
      </c>
      <c r="H739">
        <v>180</v>
      </c>
      <c r="I739">
        <f t="shared" si="56"/>
        <v>27.93</v>
      </c>
      <c r="J739" t="s">
        <v>21</v>
      </c>
      <c r="K739" t="s">
        <v>22</v>
      </c>
      <c r="L739">
        <v>1478844000</v>
      </c>
      <c r="M739" s="6">
        <f t="shared" si="57"/>
        <v>42685.25</v>
      </c>
      <c r="N739" s="7">
        <f t="shared" si="58"/>
        <v>2016</v>
      </c>
      <c r="O739">
        <v>1479880800</v>
      </c>
      <c r="P739" s="6">
        <f t="shared" si="59"/>
        <v>42697.25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I740">
        <f t="shared" si="56"/>
        <v>103.8</v>
      </c>
      <c r="J740" t="s">
        <v>21</v>
      </c>
      <c r="K740" t="s">
        <v>22</v>
      </c>
      <c r="L740">
        <v>1416117600</v>
      </c>
      <c r="M740" s="6">
        <f t="shared" si="57"/>
        <v>41959.25</v>
      </c>
      <c r="N740" s="7">
        <f t="shared" si="58"/>
        <v>2014</v>
      </c>
      <c r="O740">
        <v>1418018400</v>
      </c>
      <c r="P740" s="6">
        <f t="shared" si="59"/>
        <v>41981.25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I741">
        <f t="shared" si="56"/>
        <v>31.94</v>
      </c>
      <c r="J741" t="s">
        <v>21</v>
      </c>
      <c r="K741" t="s">
        <v>22</v>
      </c>
      <c r="L741">
        <v>1340946000</v>
      </c>
      <c r="M741" s="6">
        <f t="shared" si="57"/>
        <v>41089.208333333336</v>
      </c>
      <c r="N741" s="7">
        <f t="shared" si="58"/>
        <v>2012</v>
      </c>
      <c r="O741">
        <v>1341032400</v>
      </c>
      <c r="P741" s="6">
        <f t="shared" si="59"/>
        <v>41090.208333333336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I742">
        <f t="shared" si="56"/>
        <v>99.5</v>
      </c>
      <c r="J742" t="s">
        <v>21</v>
      </c>
      <c r="K742" t="s">
        <v>22</v>
      </c>
      <c r="L742">
        <v>1486101600</v>
      </c>
      <c r="M742" s="6">
        <f t="shared" si="57"/>
        <v>42769.25</v>
      </c>
      <c r="N742" s="7">
        <f t="shared" si="58"/>
        <v>2017</v>
      </c>
      <c r="O742">
        <v>1486360800</v>
      </c>
      <c r="P742" s="6">
        <f t="shared" si="59"/>
        <v>42772.25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5"/>
        <v>1179</v>
      </c>
      <c r="G743" t="s">
        <v>20</v>
      </c>
      <c r="H743">
        <v>130</v>
      </c>
      <c r="I743">
        <f t="shared" si="56"/>
        <v>108.85</v>
      </c>
      <c r="J743" t="s">
        <v>21</v>
      </c>
      <c r="K743" t="s">
        <v>22</v>
      </c>
      <c r="L743">
        <v>1274590800</v>
      </c>
      <c r="M743" s="6">
        <f t="shared" si="57"/>
        <v>40321.208333333336</v>
      </c>
      <c r="N743" s="7">
        <f t="shared" si="58"/>
        <v>2010</v>
      </c>
      <c r="O743">
        <v>1274677200</v>
      </c>
      <c r="P743" s="6">
        <f t="shared" si="59"/>
        <v>40322.208333333336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5"/>
        <v>1126</v>
      </c>
      <c r="G744" t="s">
        <v>20</v>
      </c>
      <c r="H744">
        <v>122</v>
      </c>
      <c r="I744">
        <f t="shared" si="56"/>
        <v>110.76</v>
      </c>
      <c r="J744" t="s">
        <v>21</v>
      </c>
      <c r="K744" t="s">
        <v>22</v>
      </c>
      <c r="L744">
        <v>1263880800</v>
      </c>
      <c r="M744" s="6">
        <f t="shared" si="57"/>
        <v>40197.25</v>
      </c>
      <c r="N744" s="7">
        <f t="shared" si="58"/>
        <v>2010</v>
      </c>
      <c r="O744">
        <v>1267509600</v>
      </c>
      <c r="P744" s="6">
        <f t="shared" si="59"/>
        <v>40239.25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5"/>
        <v>13</v>
      </c>
      <c r="G745" t="s">
        <v>14</v>
      </c>
      <c r="H745">
        <v>17</v>
      </c>
      <c r="I745">
        <f t="shared" si="56"/>
        <v>29.65</v>
      </c>
      <c r="J745" t="s">
        <v>21</v>
      </c>
      <c r="K745" t="s">
        <v>22</v>
      </c>
      <c r="L745">
        <v>1445403600</v>
      </c>
      <c r="M745" s="6">
        <f t="shared" si="57"/>
        <v>42298.208333333328</v>
      </c>
      <c r="N745" s="7">
        <f t="shared" si="58"/>
        <v>2015</v>
      </c>
      <c r="O745">
        <v>1445922000</v>
      </c>
      <c r="P745" s="6">
        <f t="shared" si="59"/>
        <v>42304.208333333328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5"/>
        <v>712</v>
      </c>
      <c r="G746" t="s">
        <v>20</v>
      </c>
      <c r="H746">
        <v>140</v>
      </c>
      <c r="I746">
        <f t="shared" si="56"/>
        <v>101.71</v>
      </c>
      <c r="J746" t="s">
        <v>21</v>
      </c>
      <c r="K746" t="s">
        <v>22</v>
      </c>
      <c r="L746">
        <v>1533877200</v>
      </c>
      <c r="M746" s="6">
        <f t="shared" si="57"/>
        <v>43322.208333333328</v>
      </c>
      <c r="N746" s="7">
        <f t="shared" si="58"/>
        <v>2018</v>
      </c>
      <c r="O746">
        <v>1534050000</v>
      </c>
      <c r="P746" s="6">
        <f t="shared" si="59"/>
        <v>43324.208333333328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I747">
        <f t="shared" si="56"/>
        <v>61.5</v>
      </c>
      <c r="J747" t="s">
        <v>21</v>
      </c>
      <c r="K747" t="s">
        <v>22</v>
      </c>
      <c r="L747">
        <v>1275195600</v>
      </c>
      <c r="M747" s="6">
        <f t="shared" si="57"/>
        <v>40328.208333333336</v>
      </c>
      <c r="N747" s="7">
        <f t="shared" si="58"/>
        <v>2010</v>
      </c>
      <c r="O747">
        <v>1277528400</v>
      </c>
      <c r="P747" s="6">
        <f t="shared" si="59"/>
        <v>40355.208333333336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5"/>
        <v>213</v>
      </c>
      <c r="G748" t="s">
        <v>20</v>
      </c>
      <c r="H748">
        <v>3388</v>
      </c>
      <c r="I748">
        <f t="shared" si="56"/>
        <v>35</v>
      </c>
      <c r="J748" t="s">
        <v>21</v>
      </c>
      <c r="K748" t="s">
        <v>22</v>
      </c>
      <c r="L748">
        <v>1318136400</v>
      </c>
      <c r="M748" s="6">
        <f t="shared" si="57"/>
        <v>40825.208333333336</v>
      </c>
      <c r="N748" s="7">
        <f t="shared" si="58"/>
        <v>2011</v>
      </c>
      <c r="O748">
        <v>1318568400</v>
      </c>
      <c r="P748" s="6">
        <f t="shared" si="59"/>
        <v>40830.208333333336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5"/>
        <v>229</v>
      </c>
      <c r="G749" t="s">
        <v>20</v>
      </c>
      <c r="H749">
        <v>280</v>
      </c>
      <c r="I749">
        <f t="shared" si="56"/>
        <v>40.049999999999997</v>
      </c>
      <c r="J749" t="s">
        <v>21</v>
      </c>
      <c r="K749" t="s">
        <v>22</v>
      </c>
      <c r="L749">
        <v>1283403600</v>
      </c>
      <c r="M749" s="6">
        <f t="shared" si="57"/>
        <v>40423.208333333336</v>
      </c>
      <c r="N749" s="7">
        <f t="shared" si="58"/>
        <v>2010</v>
      </c>
      <c r="O749">
        <v>1284354000</v>
      </c>
      <c r="P749" s="6">
        <f t="shared" si="59"/>
        <v>40434.208333333336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5"/>
        <v>35</v>
      </c>
      <c r="G750" t="s">
        <v>74</v>
      </c>
      <c r="H750">
        <v>614</v>
      </c>
      <c r="I750">
        <f t="shared" si="56"/>
        <v>110.97</v>
      </c>
      <c r="J750" t="s">
        <v>21</v>
      </c>
      <c r="K750" t="s">
        <v>22</v>
      </c>
      <c r="L750">
        <v>1267423200</v>
      </c>
      <c r="M750" s="6">
        <f t="shared" si="57"/>
        <v>40238.25</v>
      </c>
      <c r="N750" s="7">
        <f t="shared" si="58"/>
        <v>2010</v>
      </c>
      <c r="O750">
        <v>1269579600</v>
      </c>
      <c r="P750" s="6">
        <f t="shared" si="59"/>
        <v>40263.208333333336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5"/>
        <v>157</v>
      </c>
      <c r="G751" t="s">
        <v>20</v>
      </c>
      <c r="H751">
        <v>366</v>
      </c>
      <c r="I751">
        <f t="shared" si="56"/>
        <v>36.96</v>
      </c>
      <c r="J751" t="s">
        <v>107</v>
      </c>
      <c r="K751" t="s">
        <v>108</v>
      </c>
      <c r="L751">
        <v>1412744400</v>
      </c>
      <c r="M751" s="6">
        <f t="shared" si="57"/>
        <v>41920.208333333336</v>
      </c>
      <c r="N751" s="7">
        <f t="shared" si="58"/>
        <v>2014</v>
      </c>
      <c r="O751">
        <v>1413781200</v>
      </c>
      <c r="P751" s="6">
        <f t="shared" si="59"/>
        <v>41932.208333333336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I752">
        <f t="shared" si="56"/>
        <v>1</v>
      </c>
      <c r="J752" t="s">
        <v>40</v>
      </c>
      <c r="K752" t="s">
        <v>41</v>
      </c>
      <c r="L752">
        <v>1277960400</v>
      </c>
      <c r="M752" s="6">
        <f t="shared" si="57"/>
        <v>40360.208333333336</v>
      </c>
      <c r="N752" s="7">
        <f t="shared" si="58"/>
        <v>2010</v>
      </c>
      <c r="O752">
        <v>1280120400</v>
      </c>
      <c r="P752" s="6">
        <f t="shared" si="59"/>
        <v>40385.208333333336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5"/>
        <v>232</v>
      </c>
      <c r="G753" t="s">
        <v>20</v>
      </c>
      <c r="H753">
        <v>270</v>
      </c>
      <c r="I753">
        <f t="shared" si="56"/>
        <v>30.97</v>
      </c>
      <c r="J753" t="s">
        <v>21</v>
      </c>
      <c r="K753" t="s">
        <v>22</v>
      </c>
      <c r="L753">
        <v>1458190800</v>
      </c>
      <c r="M753" s="6">
        <f t="shared" si="57"/>
        <v>42446.208333333328</v>
      </c>
      <c r="N753" s="7">
        <f t="shared" si="58"/>
        <v>2016</v>
      </c>
      <c r="O753">
        <v>1459486800</v>
      </c>
      <c r="P753" s="6">
        <f t="shared" si="59"/>
        <v>42461.208333333328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5"/>
        <v>92</v>
      </c>
      <c r="G754" t="s">
        <v>74</v>
      </c>
      <c r="H754">
        <v>114</v>
      </c>
      <c r="I754">
        <f t="shared" si="56"/>
        <v>47.04</v>
      </c>
      <c r="J754" t="s">
        <v>21</v>
      </c>
      <c r="K754" t="s">
        <v>22</v>
      </c>
      <c r="L754">
        <v>1280984400</v>
      </c>
      <c r="M754" s="6">
        <f t="shared" si="57"/>
        <v>40395.208333333336</v>
      </c>
      <c r="N754" s="7">
        <f t="shared" si="58"/>
        <v>2010</v>
      </c>
      <c r="O754">
        <v>1282539600</v>
      </c>
      <c r="P754" s="6">
        <f t="shared" si="59"/>
        <v>40413.208333333336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5"/>
        <v>257</v>
      </c>
      <c r="G755" t="s">
        <v>20</v>
      </c>
      <c r="H755">
        <v>137</v>
      </c>
      <c r="I755">
        <f t="shared" si="56"/>
        <v>88.07</v>
      </c>
      <c r="J755" t="s">
        <v>21</v>
      </c>
      <c r="K755" t="s">
        <v>22</v>
      </c>
      <c r="L755">
        <v>1274590800</v>
      </c>
      <c r="M755" s="6">
        <f t="shared" si="57"/>
        <v>40321.208333333336</v>
      </c>
      <c r="N755" s="7">
        <f t="shared" si="58"/>
        <v>2010</v>
      </c>
      <c r="O755">
        <v>1275886800</v>
      </c>
      <c r="P755" s="6">
        <f t="shared" si="59"/>
        <v>40336.208333333336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5"/>
        <v>168</v>
      </c>
      <c r="G756" t="s">
        <v>20</v>
      </c>
      <c r="H756">
        <v>3205</v>
      </c>
      <c r="I756">
        <f t="shared" si="56"/>
        <v>37.01</v>
      </c>
      <c r="J756" t="s">
        <v>21</v>
      </c>
      <c r="K756" t="s">
        <v>22</v>
      </c>
      <c r="L756">
        <v>1351400400</v>
      </c>
      <c r="M756" s="6">
        <f t="shared" si="57"/>
        <v>41210.208333333336</v>
      </c>
      <c r="N756" s="7">
        <f t="shared" si="58"/>
        <v>2012</v>
      </c>
      <c r="O756">
        <v>1355983200</v>
      </c>
      <c r="P756" s="6">
        <f t="shared" si="59"/>
        <v>41263.25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5"/>
        <v>167</v>
      </c>
      <c r="G757" t="s">
        <v>20</v>
      </c>
      <c r="H757">
        <v>288</v>
      </c>
      <c r="I757">
        <f t="shared" si="56"/>
        <v>26.03</v>
      </c>
      <c r="J757" t="s">
        <v>36</v>
      </c>
      <c r="K757" t="s">
        <v>37</v>
      </c>
      <c r="L757">
        <v>1514354400</v>
      </c>
      <c r="M757" s="6">
        <f t="shared" si="57"/>
        <v>43096.25</v>
      </c>
      <c r="N757" s="7">
        <f t="shared" si="58"/>
        <v>2017</v>
      </c>
      <c r="O757">
        <v>1515391200</v>
      </c>
      <c r="P757" s="6">
        <f t="shared" si="59"/>
        <v>43108.25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5"/>
        <v>772</v>
      </c>
      <c r="G758" t="s">
        <v>20</v>
      </c>
      <c r="H758">
        <v>148</v>
      </c>
      <c r="I758">
        <f t="shared" si="56"/>
        <v>67.819999999999993</v>
      </c>
      <c r="J758" t="s">
        <v>21</v>
      </c>
      <c r="K758" t="s">
        <v>22</v>
      </c>
      <c r="L758">
        <v>1421733600</v>
      </c>
      <c r="M758" s="6">
        <f t="shared" si="57"/>
        <v>42024.25</v>
      </c>
      <c r="N758" s="7">
        <f t="shared" si="58"/>
        <v>2015</v>
      </c>
      <c r="O758">
        <v>1422252000</v>
      </c>
      <c r="P758" s="6">
        <f t="shared" si="59"/>
        <v>42030.25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5"/>
        <v>407</v>
      </c>
      <c r="G759" t="s">
        <v>20</v>
      </c>
      <c r="H759">
        <v>114</v>
      </c>
      <c r="I759">
        <f t="shared" si="56"/>
        <v>49.96</v>
      </c>
      <c r="J759" t="s">
        <v>21</v>
      </c>
      <c r="K759" t="s">
        <v>22</v>
      </c>
      <c r="L759">
        <v>1305176400</v>
      </c>
      <c r="M759" s="6">
        <f t="shared" si="57"/>
        <v>40675.208333333336</v>
      </c>
      <c r="N759" s="7">
        <f t="shared" si="58"/>
        <v>2011</v>
      </c>
      <c r="O759">
        <v>1305522000</v>
      </c>
      <c r="P759" s="6">
        <f t="shared" si="59"/>
        <v>40679.208333333336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5"/>
        <v>564</v>
      </c>
      <c r="G760" t="s">
        <v>20</v>
      </c>
      <c r="H760">
        <v>1518</v>
      </c>
      <c r="I760">
        <f t="shared" si="56"/>
        <v>110.02</v>
      </c>
      <c r="J760" t="s">
        <v>15</v>
      </c>
      <c r="K760" t="s">
        <v>16</v>
      </c>
      <c r="L760">
        <v>1414126800</v>
      </c>
      <c r="M760" s="6">
        <f t="shared" si="57"/>
        <v>41936.208333333336</v>
      </c>
      <c r="N760" s="7">
        <f t="shared" si="58"/>
        <v>2014</v>
      </c>
      <c r="O760">
        <v>1414904400</v>
      </c>
      <c r="P760" s="6">
        <f t="shared" si="59"/>
        <v>41945.208333333336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I761">
        <f t="shared" si="56"/>
        <v>89.96</v>
      </c>
      <c r="J761" t="s">
        <v>21</v>
      </c>
      <c r="K761" t="s">
        <v>22</v>
      </c>
      <c r="L761">
        <v>1517810400</v>
      </c>
      <c r="M761" s="6">
        <f t="shared" si="57"/>
        <v>43136.25</v>
      </c>
      <c r="N761" s="7">
        <f t="shared" si="58"/>
        <v>2018</v>
      </c>
      <c r="O761">
        <v>1520402400</v>
      </c>
      <c r="P761" s="6">
        <f t="shared" si="59"/>
        <v>43166.25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I762">
        <f t="shared" si="56"/>
        <v>79.010000000000005</v>
      </c>
      <c r="J762" t="s">
        <v>107</v>
      </c>
      <c r="K762" t="s">
        <v>108</v>
      </c>
      <c r="L762">
        <v>1564635600</v>
      </c>
      <c r="M762" s="6">
        <f t="shared" si="57"/>
        <v>43678.208333333328</v>
      </c>
      <c r="N762" s="7">
        <f t="shared" si="58"/>
        <v>2019</v>
      </c>
      <c r="O762">
        <v>1567141200</v>
      </c>
      <c r="P762" s="6">
        <f t="shared" si="59"/>
        <v>43707.208333333328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5"/>
        <v>655</v>
      </c>
      <c r="G763" t="s">
        <v>20</v>
      </c>
      <c r="H763">
        <v>166</v>
      </c>
      <c r="I763">
        <f t="shared" si="56"/>
        <v>86.87</v>
      </c>
      <c r="J763" t="s">
        <v>21</v>
      </c>
      <c r="K763" t="s">
        <v>22</v>
      </c>
      <c r="L763">
        <v>1500699600</v>
      </c>
      <c r="M763" s="6">
        <f t="shared" si="57"/>
        <v>42938.208333333328</v>
      </c>
      <c r="N763" s="7">
        <f t="shared" si="58"/>
        <v>2017</v>
      </c>
      <c r="O763">
        <v>1501131600</v>
      </c>
      <c r="P763" s="6">
        <f t="shared" si="59"/>
        <v>42943.208333333328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5"/>
        <v>177</v>
      </c>
      <c r="G764" t="s">
        <v>20</v>
      </c>
      <c r="H764">
        <v>100</v>
      </c>
      <c r="I764">
        <f t="shared" si="56"/>
        <v>62.04</v>
      </c>
      <c r="J764" t="s">
        <v>26</v>
      </c>
      <c r="K764" t="s">
        <v>27</v>
      </c>
      <c r="L764">
        <v>1354082400</v>
      </c>
      <c r="M764" s="6">
        <f t="shared" si="57"/>
        <v>41241.25</v>
      </c>
      <c r="N764" s="7">
        <f t="shared" si="58"/>
        <v>2012</v>
      </c>
      <c r="O764">
        <v>1355032800</v>
      </c>
      <c r="P764" s="6">
        <f t="shared" si="59"/>
        <v>41252.25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5"/>
        <v>113</v>
      </c>
      <c r="G765" t="s">
        <v>20</v>
      </c>
      <c r="H765">
        <v>235</v>
      </c>
      <c r="I765">
        <f t="shared" si="56"/>
        <v>26.97</v>
      </c>
      <c r="J765" t="s">
        <v>21</v>
      </c>
      <c r="K765" t="s">
        <v>22</v>
      </c>
      <c r="L765">
        <v>1336453200</v>
      </c>
      <c r="M765" s="6">
        <f t="shared" si="57"/>
        <v>41037.208333333336</v>
      </c>
      <c r="N765" s="7">
        <f t="shared" si="58"/>
        <v>2012</v>
      </c>
      <c r="O765">
        <v>1339477200</v>
      </c>
      <c r="P765" s="6">
        <f t="shared" si="59"/>
        <v>41072.208333333336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5"/>
        <v>728</v>
      </c>
      <c r="G766" t="s">
        <v>20</v>
      </c>
      <c r="H766">
        <v>148</v>
      </c>
      <c r="I766">
        <f t="shared" si="56"/>
        <v>54.12</v>
      </c>
      <c r="J766" t="s">
        <v>21</v>
      </c>
      <c r="K766" t="s">
        <v>22</v>
      </c>
      <c r="L766">
        <v>1305262800</v>
      </c>
      <c r="M766" s="6">
        <f t="shared" si="57"/>
        <v>40676.208333333336</v>
      </c>
      <c r="N766" s="7">
        <f t="shared" si="58"/>
        <v>2011</v>
      </c>
      <c r="O766">
        <v>1305954000</v>
      </c>
      <c r="P766" s="6">
        <f t="shared" si="59"/>
        <v>40684.208333333336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5"/>
        <v>208</v>
      </c>
      <c r="G767" t="s">
        <v>20</v>
      </c>
      <c r="H767">
        <v>198</v>
      </c>
      <c r="I767">
        <f t="shared" si="56"/>
        <v>41.04</v>
      </c>
      <c r="J767" t="s">
        <v>21</v>
      </c>
      <c r="K767" t="s">
        <v>22</v>
      </c>
      <c r="L767">
        <v>1492232400</v>
      </c>
      <c r="M767" s="6">
        <f t="shared" si="57"/>
        <v>42840.208333333328</v>
      </c>
      <c r="N767" s="7">
        <f t="shared" si="58"/>
        <v>2017</v>
      </c>
      <c r="O767">
        <v>1494392400</v>
      </c>
      <c r="P767" s="6">
        <f t="shared" si="59"/>
        <v>42865.208333333328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I768">
        <f t="shared" si="56"/>
        <v>55.05</v>
      </c>
      <c r="J768" t="s">
        <v>26</v>
      </c>
      <c r="K768" t="s">
        <v>27</v>
      </c>
      <c r="L768">
        <v>1537333200</v>
      </c>
      <c r="M768" s="6">
        <f t="shared" si="57"/>
        <v>43362.208333333328</v>
      </c>
      <c r="N768" s="7">
        <f t="shared" si="58"/>
        <v>2018</v>
      </c>
      <c r="O768">
        <v>1537419600</v>
      </c>
      <c r="P768" s="6">
        <f t="shared" si="59"/>
        <v>43363.208333333328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5"/>
        <v>57</v>
      </c>
      <c r="G769" t="s">
        <v>14</v>
      </c>
      <c r="H769">
        <v>513</v>
      </c>
      <c r="I769">
        <f t="shared" si="56"/>
        <v>107.94</v>
      </c>
      <c r="J769" t="s">
        <v>21</v>
      </c>
      <c r="K769" t="s">
        <v>22</v>
      </c>
      <c r="L769">
        <v>1444107600</v>
      </c>
      <c r="M769" s="6">
        <f t="shared" si="57"/>
        <v>42283.208333333328</v>
      </c>
      <c r="N769" s="7">
        <f t="shared" si="58"/>
        <v>2015</v>
      </c>
      <c r="O769">
        <v>1447999200</v>
      </c>
      <c r="P769" s="6">
        <f t="shared" si="59"/>
        <v>42328.25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5"/>
        <v>231</v>
      </c>
      <c r="G770" t="s">
        <v>20</v>
      </c>
      <c r="H770">
        <v>150</v>
      </c>
      <c r="I770">
        <f t="shared" si="56"/>
        <v>73.92</v>
      </c>
      <c r="J770" t="s">
        <v>21</v>
      </c>
      <c r="K770" t="s">
        <v>22</v>
      </c>
      <c r="L770">
        <v>1386741600</v>
      </c>
      <c r="M770" s="6">
        <f t="shared" si="57"/>
        <v>41619.25</v>
      </c>
      <c r="N770" s="7">
        <f t="shared" si="58"/>
        <v>2013</v>
      </c>
      <c r="O770">
        <v>1388037600</v>
      </c>
      <c r="P770" s="6">
        <f t="shared" si="59"/>
        <v>41634.25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0">ROUND(E771/D771*100,0)</f>
        <v>87</v>
      </c>
      <c r="G771" t="s">
        <v>14</v>
      </c>
      <c r="H771">
        <v>3410</v>
      </c>
      <c r="I771">
        <f t="shared" ref="I771:I834" si="61">IFERROR(ROUND(E771/H771,2),0)</f>
        <v>32</v>
      </c>
      <c r="J771" t="s">
        <v>21</v>
      </c>
      <c r="K771" t="s">
        <v>22</v>
      </c>
      <c r="L771">
        <v>1376542800</v>
      </c>
      <c r="M771" s="6">
        <f t="shared" ref="M771:M834" si="62">(((L771/60)/60)/24)+DATE(1970,1,1)</f>
        <v>41501.208333333336</v>
      </c>
      <c r="N771" s="7">
        <f t="shared" ref="N771:N834" si="63">YEAR(M771)</f>
        <v>2013</v>
      </c>
      <c r="O771">
        <v>1378789200</v>
      </c>
      <c r="P771" s="6">
        <f t="shared" ref="P771:P834" si="64">(((O771/60)/60)/24)+DATE(1970,1,1)</f>
        <v>41527.208333333336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0"/>
        <v>271</v>
      </c>
      <c r="G772" t="s">
        <v>20</v>
      </c>
      <c r="H772">
        <v>216</v>
      </c>
      <c r="I772">
        <f t="shared" si="61"/>
        <v>53.9</v>
      </c>
      <c r="J772" t="s">
        <v>107</v>
      </c>
      <c r="K772" t="s">
        <v>108</v>
      </c>
      <c r="L772">
        <v>1397451600</v>
      </c>
      <c r="M772" s="6">
        <f t="shared" si="62"/>
        <v>41743.208333333336</v>
      </c>
      <c r="N772" s="7">
        <f t="shared" si="63"/>
        <v>2014</v>
      </c>
      <c r="O772">
        <v>1398056400</v>
      </c>
      <c r="P772" s="6">
        <f t="shared" si="64"/>
        <v>41750.208333333336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0"/>
        <v>49</v>
      </c>
      <c r="G773" t="s">
        <v>74</v>
      </c>
      <c r="H773">
        <v>26</v>
      </c>
      <c r="I773">
        <f t="shared" si="61"/>
        <v>106.5</v>
      </c>
      <c r="J773" t="s">
        <v>21</v>
      </c>
      <c r="K773" t="s">
        <v>22</v>
      </c>
      <c r="L773">
        <v>1548482400</v>
      </c>
      <c r="M773" s="6">
        <f t="shared" si="62"/>
        <v>43491.25</v>
      </c>
      <c r="N773" s="7">
        <f t="shared" si="63"/>
        <v>2019</v>
      </c>
      <c r="O773">
        <v>1550815200</v>
      </c>
      <c r="P773" s="6">
        <f t="shared" si="64"/>
        <v>43518.25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0"/>
        <v>113</v>
      </c>
      <c r="G774" t="s">
        <v>20</v>
      </c>
      <c r="H774">
        <v>5139</v>
      </c>
      <c r="I774">
        <f t="shared" si="61"/>
        <v>33</v>
      </c>
      <c r="J774" t="s">
        <v>21</v>
      </c>
      <c r="K774" t="s">
        <v>22</v>
      </c>
      <c r="L774">
        <v>1549692000</v>
      </c>
      <c r="M774" s="6">
        <f t="shared" si="62"/>
        <v>43505.25</v>
      </c>
      <c r="N774" s="7">
        <f t="shared" si="63"/>
        <v>2019</v>
      </c>
      <c r="O774">
        <v>1550037600</v>
      </c>
      <c r="P774" s="6">
        <f t="shared" si="64"/>
        <v>43509.25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0"/>
        <v>191</v>
      </c>
      <c r="G775" t="s">
        <v>20</v>
      </c>
      <c r="H775">
        <v>2353</v>
      </c>
      <c r="I775">
        <f t="shared" si="61"/>
        <v>43</v>
      </c>
      <c r="J775" t="s">
        <v>21</v>
      </c>
      <c r="K775" t="s">
        <v>22</v>
      </c>
      <c r="L775">
        <v>1492059600</v>
      </c>
      <c r="M775" s="6">
        <f t="shared" si="62"/>
        <v>42838.208333333328</v>
      </c>
      <c r="N775" s="7">
        <f t="shared" si="63"/>
        <v>2017</v>
      </c>
      <c r="O775">
        <v>1492923600</v>
      </c>
      <c r="P775" s="6">
        <f t="shared" si="64"/>
        <v>42848.208333333328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0"/>
        <v>136</v>
      </c>
      <c r="G776" t="s">
        <v>20</v>
      </c>
      <c r="H776">
        <v>78</v>
      </c>
      <c r="I776">
        <f t="shared" si="61"/>
        <v>86.86</v>
      </c>
      <c r="J776" t="s">
        <v>107</v>
      </c>
      <c r="K776" t="s">
        <v>108</v>
      </c>
      <c r="L776">
        <v>1463979600</v>
      </c>
      <c r="M776" s="6">
        <f t="shared" si="62"/>
        <v>42513.208333333328</v>
      </c>
      <c r="N776" s="7">
        <f t="shared" si="63"/>
        <v>2016</v>
      </c>
      <c r="O776">
        <v>1467522000</v>
      </c>
      <c r="P776" s="6">
        <f t="shared" si="64"/>
        <v>42554.208333333328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I777">
        <f t="shared" si="61"/>
        <v>96.8</v>
      </c>
      <c r="J777" t="s">
        <v>21</v>
      </c>
      <c r="K777" t="s">
        <v>22</v>
      </c>
      <c r="L777">
        <v>1415253600</v>
      </c>
      <c r="M777" s="6">
        <f t="shared" si="62"/>
        <v>41949.25</v>
      </c>
      <c r="N777" s="7">
        <f t="shared" si="63"/>
        <v>2014</v>
      </c>
      <c r="O777">
        <v>1416117600</v>
      </c>
      <c r="P777" s="6">
        <f t="shared" si="64"/>
        <v>41959.25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0"/>
        <v>66</v>
      </c>
      <c r="G778" t="s">
        <v>14</v>
      </c>
      <c r="H778">
        <v>2201</v>
      </c>
      <c r="I778">
        <f t="shared" si="61"/>
        <v>33</v>
      </c>
      <c r="J778" t="s">
        <v>21</v>
      </c>
      <c r="K778" t="s">
        <v>22</v>
      </c>
      <c r="L778">
        <v>1562216400</v>
      </c>
      <c r="M778" s="6">
        <f t="shared" si="62"/>
        <v>43650.208333333328</v>
      </c>
      <c r="N778" s="7">
        <f t="shared" si="63"/>
        <v>2019</v>
      </c>
      <c r="O778">
        <v>1563771600</v>
      </c>
      <c r="P778" s="6">
        <f t="shared" si="64"/>
        <v>43668.208333333328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I779">
        <f t="shared" si="61"/>
        <v>68.03</v>
      </c>
      <c r="J779" t="s">
        <v>21</v>
      </c>
      <c r="K779" t="s">
        <v>22</v>
      </c>
      <c r="L779">
        <v>1316754000</v>
      </c>
      <c r="M779" s="6">
        <f t="shared" si="62"/>
        <v>40809.208333333336</v>
      </c>
      <c r="N779" s="7">
        <f t="shared" si="63"/>
        <v>2011</v>
      </c>
      <c r="O779">
        <v>1319259600</v>
      </c>
      <c r="P779" s="6">
        <f t="shared" si="64"/>
        <v>40838.208333333336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0"/>
        <v>788</v>
      </c>
      <c r="G780" t="s">
        <v>20</v>
      </c>
      <c r="H780">
        <v>174</v>
      </c>
      <c r="I780">
        <f t="shared" si="61"/>
        <v>58.87</v>
      </c>
      <c r="J780" t="s">
        <v>98</v>
      </c>
      <c r="K780" t="s">
        <v>99</v>
      </c>
      <c r="L780">
        <v>1313211600</v>
      </c>
      <c r="M780" s="6">
        <f t="shared" si="62"/>
        <v>40768.208333333336</v>
      </c>
      <c r="N780" s="7">
        <f t="shared" si="63"/>
        <v>2011</v>
      </c>
      <c r="O780">
        <v>1313643600</v>
      </c>
      <c r="P780" s="6">
        <f t="shared" si="64"/>
        <v>40773.208333333336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I781">
        <f t="shared" si="61"/>
        <v>105.05</v>
      </c>
      <c r="J781" t="s">
        <v>21</v>
      </c>
      <c r="K781" t="s">
        <v>22</v>
      </c>
      <c r="L781">
        <v>1439528400</v>
      </c>
      <c r="M781" s="6">
        <f t="shared" si="62"/>
        <v>42230.208333333328</v>
      </c>
      <c r="N781" s="7">
        <f t="shared" si="63"/>
        <v>2015</v>
      </c>
      <c r="O781">
        <v>1440306000</v>
      </c>
      <c r="P781" s="6">
        <f t="shared" si="64"/>
        <v>42239.208333333328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0"/>
        <v>106</v>
      </c>
      <c r="G782" t="s">
        <v>20</v>
      </c>
      <c r="H782">
        <v>164</v>
      </c>
      <c r="I782">
        <f t="shared" si="61"/>
        <v>33.049999999999997</v>
      </c>
      <c r="J782" t="s">
        <v>21</v>
      </c>
      <c r="K782" t="s">
        <v>22</v>
      </c>
      <c r="L782">
        <v>1469163600</v>
      </c>
      <c r="M782" s="6">
        <f t="shared" si="62"/>
        <v>42573.208333333328</v>
      </c>
      <c r="N782" s="7">
        <f t="shared" si="63"/>
        <v>2016</v>
      </c>
      <c r="O782">
        <v>1470805200</v>
      </c>
      <c r="P782" s="6">
        <f t="shared" si="64"/>
        <v>42592.208333333328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0"/>
        <v>51</v>
      </c>
      <c r="G783" t="s">
        <v>74</v>
      </c>
      <c r="H783">
        <v>56</v>
      </c>
      <c r="I783">
        <f t="shared" si="61"/>
        <v>78.819999999999993</v>
      </c>
      <c r="J783" t="s">
        <v>98</v>
      </c>
      <c r="K783" t="s">
        <v>99</v>
      </c>
      <c r="L783">
        <v>1288501200</v>
      </c>
      <c r="M783" s="6">
        <f t="shared" si="62"/>
        <v>40482.208333333336</v>
      </c>
      <c r="N783" s="7">
        <f t="shared" si="63"/>
        <v>2010</v>
      </c>
      <c r="O783">
        <v>1292911200</v>
      </c>
      <c r="P783" s="6">
        <f t="shared" si="64"/>
        <v>40533.25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0"/>
        <v>215</v>
      </c>
      <c r="G784" t="s">
        <v>20</v>
      </c>
      <c r="H784">
        <v>161</v>
      </c>
      <c r="I784">
        <f t="shared" si="61"/>
        <v>68.2</v>
      </c>
      <c r="J784" t="s">
        <v>21</v>
      </c>
      <c r="K784" t="s">
        <v>22</v>
      </c>
      <c r="L784">
        <v>1298959200</v>
      </c>
      <c r="M784" s="6">
        <f t="shared" si="62"/>
        <v>40603.25</v>
      </c>
      <c r="N784" s="7">
        <f t="shared" si="63"/>
        <v>2011</v>
      </c>
      <c r="O784">
        <v>1301374800</v>
      </c>
      <c r="P784" s="6">
        <f t="shared" si="64"/>
        <v>40631.208333333336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0"/>
        <v>141</v>
      </c>
      <c r="G785" t="s">
        <v>20</v>
      </c>
      <c r="H785">
        <v>138</v>
      </c>
      <c r="I785">
        <f t="shared" si="61"/>
        <v>75.73</v>
      </c>
      <c r="J785" t="s">
        <v>21</v>
      </c>
      <c r="K785" t="s">
        <v>22</v>
      </c>
      <c r="L785">
        <v>1387260000</v>
      </c>
      <c r="M785" s="6">
        <f t="shared" si="62"/>
        <v>41625.25</v>
      </c>
      <c r="N785" s="7">
        <f t="shared" si="63"/>
        <v>2013</v>
      </c>
      <c r="O785">
        <v>1387864800</v>
      </c>
      <c r="P785" s="6">
        <f t="shared" si="64"/>
        <v>41632.25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0"/>
        <v>115</v>
      </c>
      <c r="G786" t="s">
        <v>20</v>
      </c>
      <c r="H786">
        <v>3308</v>
      </c>
      <c r="I786">
        <f t="shared" si="61"/>
        <v>31</v>
      </c>
      <c r="J786" t="s">
        <v>21</v>
      </c>
      <c r="K786" t="s">
        <v>22</v>
      </c>
      <c r="L786">
        <v>1457244000</v>
      </c>
      <c r="M786" s="6">
        <f t="shared" si="62"/>
        <v>42435.25</v>
      </c>
      <c r="N786" s="7">
        <f t="shared" si="63"/>
        <v>2016</v>
      </c>
      <c r="O786">
        <v>1458190800</v>
      </c>
      <c r="P786" s="6">
        <f t="shared" si="64"/>
        <v>42446.208333333328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0"/>
        <v>193</v>
      </c>
      <c r="G787" t="s">
        <v>20</v>
      </c>
      <c r="H787">
        <v>127</v>
      </c>
      <c r="I787">
        <f t="shared" si="61"/>
        <v>101.88</v>
      </c>
      <c r="J787" t="s">
        <v>26</v>
      </c>
      <c r="K787" t="s">
        <v>27</v>
      </c>
      <c r="L787">
        <v>1556341200</v>
      </c>
      <c r="M787" s="6">
        <f t="shared" si="62"/>
        <v>43582.208333333328</v>
      </c>
      <c r="N787" s="7">
        <f t="shared" si="63"/>
        <v>2019</v>
      </c>
      <c r="O787">
        <v>1559278800</v>
      </c>
      <c r="P787" s="6">
        <f t="shared" si="64"/>
        <v>43616.208333333328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0"/>
        <v>730</v>
      </c>
      <c r="G788" t="s">
        <v>20</v>
      </c>
      <c r="H788">
        <v>207</v>
      </c>
      <c r="I788">
        <f t="shared" si="61"/>
        <v>52.88</v>
      </c>
      <c r="J788" t="s">
        <v>107</v>
      </c>
      <c r="K788" t="s">
        <v>108</v>
      </c>
      <c r="L788">
        <v>1522126800</v>
      </c>
      <c r="M788" s="6">
        <f t="shared" si="62"/>
        <v>43186.208333333328</v>
      </c>
      <c r="N788" s="7">
        <f t="shared" si="63"/>
        <v>2018</v>
      </c>
      <c r="O788">
        <v>1522731600</v>
      </c>
      <c r="P788" s="6">
        <f t="shared" si="64"/>
        <v>43193.208333333328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0"/>
        <v>100</v>
      </c>
      <c r="G789" t="s">
        <v>14</v>
      </c>
      <c r="H789">
        <v>859</v>
      </c>
      <c r="I789">
        <f t="shared" si="61"/>
        <v>71.010000000000005</v>
      </c>
      <c r="J789" t="s">
        <v>15</v>
      </c>
      <c r="K789" t="s">
        <v>16</v>
      </c>
      <c r="L789">
        <v>1305954000</v>
      </c>
      <c r="M789" s="6">
        <f t="shared" si="62"/>
        <v>40684.208333333336</v>
      </c>
      <c r="N789" s="7">
        <f t="shared" si="63"/>
        <v>2011</v>
      </c>
      <c r="O789">
        <v>1306731600</v>
      </c>
      <c r="P789" s="6">
        <f t="shared" si="64"/>
        <v>40693.208333333336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0"/>
        <v>88</v>
      </c>
      <c r="G790" t="s">
        <v>47</v>
      </c>
      <c r="H790">
        <v>31</v>
      </c>
      <c r="I790">
        <f t="shared" si="61"/>
        <v>102.39</v>
      </c>
      <c r="J790" t="s">
        <v>21</v>
      </c>
      <c r="K790" t="s">
        <v>22</v>
      </c>
      <c r="L790">
        <v>1350709200</v>
      </c>
      <c r="M790" s="6">
        <f t="shared" si="62"/>
        <v>41202.208333333336</v>
      </c>
      <c r="N790" s="7">
        <f t="shared" si="63"/>
        <v>2012</v>
      </c>
      <c r="O790">
        <v>1352527200</v>
      </c>
      <c r="P790" s="6">
        <f t="shared" si="64"/>
        <v>41223.25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I791">
        <f t="shared" si="61"/>
        <v>74.47</v>
      </c>
      <c r="J791" t="s">
        <v>21</v>
      </c>
      <c r="K791" t="s">
        <v>22</v>
      </c>
      <c r="L791">
        <v>1401166800</v>
      </c>
      <c r="M791" s="6">
        <f t="shared" si="62"/>
        <v>41786.208333333336</v>
      </c>
      <c r="N791" s="7">
        <f t="shared" si="63"/>
        <v>2014</v>
      </c>
      <c r="O791">
        <v>1404363600</v>
      </c>
      <c r="P791" s="6">
        <f t="shared" si="64"/>
        <v>41823.208333333336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0"/>
        <v>31</v>
      </c>
      <c r="G792" t="s">
        <v>74</v>
      </c>
      <c r="H792">
        <v>1113</v>
      </c>
      <c r="I792">
        <f t="shared" si="61"/>
        <v>51.01</v>
      </c>
      <c r="J792" t="s">
        <v>21</v>
      </c>
      <c r="K792" t="s">
        <v>22</v>
      </c>
      <c r="L792">
        <v>1266127200</v>
      </c>
      <c r="M792" s="6">
        <f t="shared" si="62"/>
        <v>40223.25</v>
      </c>
      <c r="N792" s="7">
        <f t="shared" si="63"/>
        <v>2010</v>
      </c>
      <c r="O792">
        <v>1266645600</v>
      </c>
      <c r="P792" s="6">
        <f t="shared" si="64"/>
        <v>40229.25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0"/>
        <v>26</v>
      </c>
      <c r="G793" t="s">
        <v>14</v>
      </c>
      <c r="H793">
        <v>6</v>
      </c>
      <c r="I793">
        <f t="shared" si="61"/>
        <v>90</v>
      </c>
      <c r="J793" t="s">
        <v>21</v>
      </c>
      <c r="K793" t="s">
        <v>22</v>
      </c>
      <c r="L793">
        <v>1481436000</v>
      </c>
      <c r="M793" s="6">
        <f t="shared" si="62"/>
        <v>42715.25</v>
      </c>
      <c r="N793" s="7">
        <f t="shared" si="63"/>
        <v>2016</v>
      </c>
      <c r="O793">
        <v>1482818400</v>
      </c>
      <c r="P793" s="6">
        <f t="shared" si="64"/>
        <v>42731.25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I794">
        <f t="shared" si="61"/>
        <v>97.14</v>
      </c>
      <c r="J794" t="s">
        <v>21</v>
      </c>
      <c r="K794" t="s">
        <v>22</v>
      </c>
      <c r="L794">
        <v>1372222800</v>
      </c>
      <c r="M794" s="6">
        <f t="shared" si="62"/>
        <v>41451.208333333336</v>
      </c>
      <c r="N794" s="7">
        <f t="shared" si="63"/>
        <v>2013</v>
      </c>
      <c r="O794">
        <v>1374642000</v>
      </c>
      <c r="P794" s="6">
        <f t="shared" si="64"/>
        <v>41479.208333333336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0"/>
        <v>1186</v>
      </c>
      <c r="G795" t="s">
        <v>20</v>
      </c>
      <c r="H795">
        <v>181</v>
      </c>
      <c r="I795">
        <f t="shared" si="61"/>
        <v>72.069999999999993</v>
      </c>
      <c r="J795" t="s">
        <v>98</v>
      </c>
      <c r="K795" t="s">
        <v>99</v>
      </c>
      <c r="L795">
        <v>1372136400</v>
      </c>
      <c r="M795" s="6">
        <f t="shared" si="62"/>
        <v>41450.208333333336</v>
      </c>
      <c r="N795" s="7">
        <f t="shared" si="63"/>
        <v>2013</v>
      </c>
      <c r="O795">
        <v>1372482000</v>
      </c>
      <c r="P795" s="6">
        <f t="shared" si="64"/>
        <v>41454.208333333336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0"/>
        <v>125</v>
      </c>
      <c r="G796" t="s">
        <v>20</v>
      </c>
      <c r="H796">
        <v>110</v>
      </c>
      <c r="I796">
        <f t="shared" si="61"/>
        <v>75.239999999999995</v>
      </c>
      <c r="J796" t="s">
        <v>21</v>
      </c>
      <c r="K796" t="s">
        <v>22</v>
      </c>
      <c r="L796">
        <v>1513922400</v>
      </c>
      <c r="M796" s="6">
        <f t="shared" si="62"/>
        <v>43091.25</v>
      </c>
      <c r="N796" s="7">
        <f t="shared" si="63"/>
        <v>2017</v>
      </c>
      <c r="O796">
        <v>1514959200</v>
      </c>
      <c r="P796" s="6">
        <f t="shared" si="64"/>
        <v>43103.25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I797">
        <f t="shared" si="61"/>
        <v>32.97</v>
      </c>
      <c r="J797" t="s">
        <v>21</v>
      </c>
      <c r="K797" t="s">
        <v>22</v>
      </c>
      <c r="L797">
        <v>1477976400</v>
      </c>
      <c r="M797" s="6">
        <f t="shared" si="62"/>
        <v>42675.208333333328</v>
      </c>
      <c r="N797" s="7">
        <f t="shared" si="63"/>
        <v>2016</v>
      </c>
      <c r="O797">
        <v>1478235600</v>
      </c>
      <c r="P797" s="6">
        <f t="shared" si="64"/>
        <v>42678.208333333328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0"/>
        <v>55</v>
      </c>
      <c r="G798" t="s">
        <v>14</v>
      </c>
      <c r="H798">
        <v>78</v>
      </c>
      <c r="I798">
        <f t="shared" si="61"/>
        <v>54.81</v>
      </c>
      <c r="J798" t="s">
        <v>21</v>
      </c>
      <c r="K798" t="s">
        <v>22</v>
      </c>
      <c r="L798">
        <v>1407474000</v>
      </c>
      <c r="M798" s="6">
        <f t="shared" si="62"/>
        <v>41859.208333333336</v>
      </c>
      <c r="N798" s="7">
        <f t="shared" si="63"/>
        <v>2014</v>
      </c>
      <c r="O798">
        <v>1408078800</v>
      </c>
      <c r="P798" s="6">
        <f t="shared" si="64"/>
        <v>41866.208333333336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0"/>
        <v>110</v>
      </c>
      <c r="G799" t="s">
        <v>20</v>
      </c>
      <c r="H799">
        <v>185</v>
      </c>
      <c r="I799">
        <f t="shared" si="61"/>
        <v>45.04</v>
      </c>
      <c r="J799" t="s">
        <v>21</v>
      </c>
      <c r="K799" t="s">
        <v>22</v>
      </c>
      <c r="L799">
        <v>1546149600</v>
      </c>
      <c r="M799" s="6">
        <f t="shared" si="62"/>
        <v>43464.25</v>
      </c>
      <c r="N799" s="7">
        <f t="shared" si="63"/>
        <v>2018</v>
      </c>
      <c r="O799">
        <v>1548136800</v>
      </c>
      <c r="P799" s="6">
        <f t="shared" si="64"/>
        <v>43487.25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0"/>
        <v>188</v>
      </c>
      <c r="G800" t="s">
        <v>20</v>
      </c>
      <c r="H800">
        <v>121</v>
      </c>
      <c r="I800">
        <f t="shared" si="61"/>
        <v>52.96</v>
      </c>
      <c r="J800" t="s">
        <v>21</v>
      </c>
      <c r="K800" t="s">
        <v>22</v>
      </c>
      <c r="L800">
        <v>1338440400</v>
      </c>
      <c r="M800" s="6">
        <f t="shared" si="62"/>
        <v>41060.208333333336</v>
      </c>
      <c r="N800" s="7">
        <f t="shared" si="63"/>
        <v>2012</v>
      </c>
      <c r="O800">
        <v>1340859600</v>
      </c>
      <c r="P800" s="6">
        <f t="shared" si="64"/>
        <v>41088.208333333336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I801">
        <f t="shared" si="61"/>
        <v>60.02</v>
      </c>
      <c r="J801" t="s">
        <v>40</v>
      </c>
      <c r="K801" t="s">
        <v>41</v>
      </c>
      <c r="L801">
        <v>1454133600</v>
      </c>
      <c r="M801" s="6">
        <f t="shared" si="62"/>
        <v>42399.25</v>
      </c>
      <c r="N801" s="7">
        <f t="shared" si="63"/>
        <v>2016</v>
      </c>
      <c r="O801">
        <v>1454479200</v>
      </c>
      <c r="P801" s="6">
        <f t="shared" si="64"/>
        <v>42403.25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I802">
        <f t="shared" si="61"/>
        <v>1</v>
      </c>
      <c r="J802" t="s">
        <v>98</v>
      </c>
      <c r="K802" t="s">
        <v>99</v>
      </c>
      <c r="L802">
        <v>1434085200</v>
      </c>
      <c r="M802" s="6">
        <f t="shared" si="62"/>
        <v>42167.208333333328</v>
      </c>
      <c r="N802" s="7">
        <f t="shared" si="63"/>
        <v>2015</v>
      </c>
      <c r="O802">
        <v>1434430800</v>
      </c>
      <c r="P802" s="6">
        <f t="shared" si="64"/>
        <v>42171.208333333328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0"/>
        <v>203</v>
      </c>
      <c r="G803" t="s">
        <v>20</v>
      </c>
      <c r="H803">
        <v>106</v>
      </c>
      <c r="I803">
        <f t="shared" si="61"/>
        <v>44.03</v>
      </c>
      <c r="J803" t="s">
        <v>21</v>
      </c>
      <c r="K803" t="s">
        <v>22</v>
      </c>
      <c r="L803">
        <v>1577772000</v>
      </c>
      <c r="M803" s="6">
        <f t="shared" si="62"/>
        <v>43830.25</v>
      </c>
      <c r="N803" s="7">
        <f t="shared" si="63"/>
        <v>2019</v>
      </c>
      <c r="O803">
        <v>1579672800</v>
      </c>
      <c r="P803" s="6">
        <f t="shared" si="64"/>
        <v>43852.25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0"/>
        <v>197</v>
      </c>
      <c r="G804" t="s">
        <v>20</v>
      </c>
      <c r="H804">
        <v>142</v>
      </c>
      <c r="I804">
        <f t="shared" si="61"/>
        <v>86.03</v>
      </c>
      <c r="J804" t="s">
        <v>21</v>
      </c>
      <c r="K804" t="s">
        <v>22</v>
      </c>
      <c r="L804">
        <v>1562216400</v>
      </c>
      <c r="M804" s="6">
        <f t="shared" si="62"/>
        <v>43650.208333333328</v>
      </c>
      <c r="N804" s="7">
        <f t="shared" si="63"/>
        <v>2019</v>
      </c>
      <c r="O804">
        <v>1562389200</v>
      </c>
      <c r="P804" s="6">
        <f t="shared" si="64"/>
        <v>43652.208333333328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0"/>
        <v>107</v>
      </c>
      <c r="G805" t="s">
        <v>20</v>
      </c>
      <c r="H805">
        <v>233</v>
      </c>
      <c r="I805">
        <f t="shared" si="61"/>
        <v>28.01</v>
      </c>
      <c r="J805" t="s">
        <v>21</v>
      </c>
      <c r="K805" t="s">
        <v>22</v>
      </c>
      <c r="L805">
        <v>1548568800</v>
      </c>
      <c r="M805" s="6">
        <f t="shared" si="62"/>
        <v>43492.25</v>
      </c>
      <c r="N805" s="7">
        <f t="shared" si="63"/>
        <v>2019</v>
      </c>
      <c r="O805">
        <v>1551506400</v>
      </c>
      <c r="P805" s="6">
        <f t="shared" si="64"/>
        <v>43526.25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0"/>
        <v>269</v>
      </c>
      <c r="G806" t="s">
        <v>20</v>
      </c>
      <c r="H806">
        <v>218</v>
      </c>
      <c r="I806">
        <f t="shared" si="61"/>
        <v>32.049999999999997</v>
      </c>
      <c r="J806" t="s">
        <v>21</v>
      </c>
      <c r="K806" t="s">
        <v>22</v>
      </c>
      <c r="L806">
        <v>1514872800</v>
      </c>
      <c r="M806" s="6">
        <f t="shared" si="62"/>
        <v>43102.25</v>
      </c>
      <c r="N806" s="7">
        <f t="shared" si="63"/>
        <v>2018</v>
      </c>
      <c r="O806">
        <v>1516600800</v>
      </c>
      <c r="P806" s="6">
        <f t="shared" si="64"/>
        <v>43122.25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0"/>
        <v>51</v>
      </c>
      <c r="G807" t="s">
        <v>14</v>
      </c>
      <c r="H807">
        <v>67</v>
      </c>
      <c r="I807">
        <f t="shared" si="61"/>
        <v>73.61</v>
      </c>
      <c r="J807" t="s">
        <v>26</v>
      </c>
      <c r="K807" t="s">
        <v>27</v>
      </c>
      <c r="L807">
        <v>1416031200</v>
      </c>
      <c r="M807" s="6">
        <f t="shared" si="62"/>
        <v>41958.25</v>
      </c>
      <c r="N807" s="7">
        <f t="shared" si="63"/>
        <v>2014</v>
      </c>
      <c r="O807">
        <v>1420437600</v>
      </c>
      <c r="P807" s="6">
        <f t="shared" si="64"/>
        <v>42009.25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0"/>
        <v>1180</v>
      </c>
      <c r="G808" t="s">
        <v>20</v>
      </c>
      <c r="H808">
        <v>76</v>
      </c>
      <c r="I808">
        <f t="shared" si="61"/>
        <v>108.71</v>
      </c>
      <c r="J808" t="s">
        <v>21</v>
      </c>
      <c r="K808" t="s">
        <v>22</v>
      </c>
      <c r="L808">
        <v>1330927200</v>
      </c>
      <c r="M808" s="6">
        <f t="shared" si="62"/>
        <v>40973.25</v>
      </c>
      <c r="N808" s="7">
        <f t="shared" si="63"/>
        <v>2012</v>
      </c>
      <c r="O808">
        <v>1332997200</v>
      </c>
      <c r="P808" s="6">
        <f t="shared" si="64"/>
        <v>40997.208333333336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0"/>
        <v>264</v>
      </c>
      <c r="G809" t="s">
        <v>20</v>
      </c>
      <c r="H809">
        <v>43</v>
      </c>
      <c r="I809">
        <f t="shared" si="61"/>
        <v>42.98</v>
      </c>
      <c r="J809" t="s">
        <v>21</v>
      </c>
      <c r="K809" t="s">
        <v>22</v>
      </c>
      <c r="L809">
        <v>1571115600</v>
      </c>
      <c r="M809" s="6">
        <f t="shared" si="62"/>
        <v>43753.208333333328</v>
      </c>
      <c r="N809" s="7">
        <f t="shared" si="63"/>
        <v>2019</v>
      </c>
      <c r="O809">
        <v>1574920800</v>
      </c>
      <c r="P809" s="6">
        <f t="shared" si="64"/>
        <v>43797.25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I810">
        <f t="shared" si="61"/>
        <v>83.32</v>
      </c>
      <c r="J810" t="s">
        <v>21</v>
      </c>
      <c r="K810" t="s">
        <v>22</v>
      </c>
      <c r="L810">
        <v>1463461200</v>
      </c>
      <c r="M810" s="6">
        <f t="shared" si="62"/>
        <v>42507.208333333328</v>
      </c>
      <c r="N810" s="7">
        <f t="shared" si="63"/>
        <v>2016</v>
      </c>
      <c r="O810">
        <v>1464930000</v>
      </c>
      <c r="P810" s="6">
        <f t="shared" si="64"/>
        <v>42524.208333333328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0"/>
        <v>63</v>
      </c>
      <c r="G811" t="s">
        <v>14</v>
      </c>
      <c r="H811">
        <v>2108</v>
      </c>
      <c r="I811">
        <f t="shared" si="61"/>
        <v>42</v>
      </c>
      <c r="J811" t="s">
        <v>98</v>
      </c>
      <c r="K811" t="s">
        <v>99</v>
      </c>
      <c r="L811">
        <v>1344920400</v>
      </c>
      <c r="M811" s="6">
        <f t="shared" si="62"/>
        <v>41135.208333333336</v>
      </c>
      <c r="N811" s="7">
        <f t="shared" si="63"/>
        <v>2012</v>
      </c>
      <c r="O811">
        <v>1345006800</v>
      </c>
      <c r="P811" s="6">
        <f t="shared" si="64"/>
        <v>41136.208333333336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0"/>
        <v>193</v>
      </c>
      <c r="G812" t="s">
        <v>20</v>
      </c>
      <c r="H812">
        <v>221</v>
      </c>
      <c r="I812">
        <f t="shared" si="61"/>
        <v>55.93</v>
      </c>
      <c r="J812" t="s">
        <v>21</v>
      </c>
      <c r="K812" t="s">
        <v>22</v>
      </c>
      <c r="L812">
        <v>1511848800</v>
      </c>
      <c r="M812" s="6">
        <f t="shared" si="62"/>
        <v>43067.25</v>
      </c>
      <c r="N812" s="7">
        <f t="shared" si="63"/>
        <v>2017</v>
      </c>
      <c r="O812">
        <v>1512712800</v>
      </c>
      <c r="P812" s="6">
        <f t="shared" si="64"/>
        <v>43077.25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I813">
        <f t="shared" si="61"/>
        <v>105.04</v>
      </c>
      <c r="J813" t="s">
        <v>21</v>
      </c>
      <c r="K813" t="s">
        <v>22</v>
      </c>
      <c r="L813">
        <v>1452319200</v>
      </c>
      <c r="M813" s="6">
        <f t="shared" si="62"/>
        <v>42378.25</v>
      </c>
      <c r="N813" s="7">
        <f t="shared" si="63"/>
        <v>2016</v>
      </c>
      <c r="O813">
        <v>1452492000</v>
      </c>
      <c r="P813" s="6">
        <f t="shared" si="64"/>
        <v>42380.25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0"/>
        <v>226</v>
      </c>
      <c r="G814" t="s">
        <v>20</v>
      </c>
      <c r="H814">
        <v>2805</v>
      </c>
      <c r="I814">
        <f t="shared" si="61"/>
        <v>48</v>
      </c>
      <c r="J814" t="s">
        <v>15</v>
      </c>
      <c r="K814" t="s">
        <v>16</v>
      </c>
      <c r="L814">
        <v>1523854800</v>
      </c>
      <c r="M814" s="6">
        <f t="shared" si="62"/>
        <v>43206.208333333328</v>
      </c>
      <c r="N814" s="7">
        <f t="shared" si="63"/>
        <v>2018</v>
      </c>
      <c r="O814">
        <v>1524286800</v>
      </c>
      <c r="P814" s="6">
        <f t="shared" si="64"/>
        <v>43211.208333333328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0"/>
        <v>239</v>
      </c>
      <c r="G815" t="s">
        <v>20</v>
      </c>
      <c r="H815">
        <v>68</v>
      </c>
      <c r="I815">
        <f t="shared" si="61"/>
        <v>112.66</v>
      </c>
      <c r="J815" t="s">
        <v>21</v>
      </c>
      <c r="K815" t="s">
        <v>22</v>
      </c>
      <c r="L815">
        <v>1346043600</v>
      </c>
      <c r="M815" s="6">
        <f t="shared" si="62"/>
        <v>41148.208333333336</v>
      </c>
      <c r="N815" s="7">
        <f t="shared" si="63"/>
        <v>2012</v>
      </c>
      <c r="O815">
        <v>1346907600</v>
      </c>
      <c r="P815" s="6">
        <f t="shared" si="64"/>
        <v>41158.208333333336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I816">
        <f t="shared" si="61"/>
        <v>81.94</v>
      </c>
      <c r="J816" t="s">
        <v>36</v>
      </c>
      <c r="K816" t="s">
        <v>37</v>
      </c>
      <c r="L816">
        <v>1464325200</v>
      </c>
      <c r="M816" s="6">
        <f t="shared" si="62"/>
        <v>42517.208333333328</v>
      </c>
      <c r="N816" s="7">
        <f t="shared" si="63"/>
        <v>2016</v>
      </c>
      <c r="O816">
        <v>1464498000</v>
      </c>
      <c r="P816" s="6">
        <f t="shared" si="64"/>
        <v>42519.208333333328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0"/>
        <v>130</v>
      </c>
      <c r="G817" t="s">
        <v>20</v>
      </c>
      <c r="H817">
        <v>183</v>
      </c>
      <c r="I817">
        <f t="shared" si="61"/>
        <v>64.05</v>
      </c>
      <c r="J817" t="s">
        <v>15</v>
      </c>
      <c r="K817" t="s">
        <v>16</v>
      </c>
      <c r="L817">
        <v>1511935200</v>
      </c>
      <c r="M817" s="6">
        <f t="shared" si="62"/>
        <v>43068.25</v>
      </c>
      <c r="N817" s="7">
        <f t="shared" si="63"/>
        <v>2017</v>
      </c>
      <c r="O817">
        <v>1514181600</v>
      </c>
      <c r="P817" s="6">
        <f t="shared" si="64"/>
        <v>43094.25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0"/>
        <v>615</v>
      </c>
      <c r="G818" t="s">
        <v>20</v>
      </c>
      <c r="H818">
        <v>133</v>
      </c>
      <c r="I818">
        <f t="shared" si="61"/>
        <v>106.39</v>
      </c>
      <c r="J818" t="s">
        <v>21</v>
      </c>
      <c r="K818" t="s">
        <v>22</v>
      </c>
      <c r="L818">
        <v>1392012000</v>
      </c>
      <c r="M818" s="6">
        <f t="shared" si="62"/>
        <v>41680.25</v>
      </c>
      <c r="N818" s="7">
        <f t="shared" si="63"/>
        <v>2014</v>
      </c>
      <c r="O818">
        <v>1392184800</v>
      </c>
      <c r="P818" s="6">
        <f t="shared" si="64"/>
        <v>41682.25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0"/>
        <v>369</v>
      </c>
      <c r="G819" t="s">
        <v>20</v>
      </c>
      <c r="H819">
        <v>2489</v>
      </c>
      <c r="I819">
        <f t="shared" si="61"/>
        <v>76.010000000000005</v>
      </c>
      <c r="J819" t="s">
        <v>107</v>
      </c>
      <c r="K819" t="s">
        <v>108</v>
      </c>
      <c r="L819">
        <v>1556946000</v>
      </c>
      <c r="M819" s="6">
        <f t="shared" si="62"/>
        <v>43589.208333333328</v>
      </c>
      <c r="N819" s="7">
        <f t="shared" si="63"/>
        <v>2019</v>
      </c>
      <c r="O819">
        <v>1559365200</v>
      </c>
      <c r="P819" s="6">
        <f t="shared" si="64"/>
        <v>43617.208333333328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0"/>
        <v>1095</v>
      </c>
      <c r="G820" t="s">
        <v>20</v>
      </c>
      <c r="H820">
        <v>69</v>
      </c>
      <c r="I820">
        <f t="shared" si="61"/>
        <v>111.07</v>
      </c>
      <c r="J820" t="s">
        <v>21</v>
      </c>
      <c r="K820" t="s">
        <v>22</v>
      </c>
      <c r="L820">
        <v>1548050400</v>
      </c>
      <c r="M820" s="6">
        <f t="shared" si="62"/>
        <v>43486.25</v>
      </c>
      <c r="N820" s="7">
        <f t="shared" si="63"/>
        <v>2019</v>
      </c>
      <c r="O820">
        <v>1549173600</v>
      </c>
      <c r="P820" s="6">
        <f t="shared" si="64"/>
        <v>43499.25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0"/>
        <v>51</v>
      </c>
      <c r="G821" t="s">
        <v>14</v>
      </c>
      <c r="H821">
        <v>47</v>
      </c>
      <c r="I821">
        <f t="shared" si="61"/>
        <v>95.94</v>
      </c>
      <c r="J821" t="s">
        <v>21</v>
      </c>
      <c r="K821" t="s">
        <v>22</v>
      </c>
      <c r="L821">
        <v>1353736800</v>
      </c>
      <c r="M821" s="6">
        <f t="shared" si="62"/>
        <v>41237.25</v>
      </c>
      <c r="N821" s="7">
        <f t="shared" si="63"/>
        <v>2012</v>
      </c>
      <c r="O821">
        <v>1355032800</v>
      </c>
      <c r="P821" s="6">
        <f t="shared" si="64"/>
        <v>41252.25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0"/>
        <v>801</v>
      </c>
      <c r="G822" t="s">
        <v>20</v>
      </c>
      <c r="H822">
        <v>279</v>
      </c>
      <c r="I822">
        <f t="shared" si="61"/>
        <v>43.04</v>
      </c>
      <c r="J822" t="s">
        <v>40</v>
      </c>
      <c r="K822" t="s">
        <v>41</v>
      </c>
      <c r="L822">
        <v>1532840400</v>
      </c>
      <c r="M822" s="6">
        <f t="shared" si="62"/>
        <v>43310.208333333328</v>
      </c>
      <c r="N822" s="7">
        <f t="shared" si="63"/>
        <v>2018</v>
      </c>
      <c r="O822">
        <v>1533963600</v>
      </c>
      <c r="P822" s="6">
        <f t="shared" si="64"/>
        <v>43323.208333333328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0"/>
        <v>291</v>
      </c>
      <c r="G823" t="s">
        <v>20</v>
      </c>
      <c r="H823">
        <v>210</v>
      </c>
      <c r="I823">
        <f t="shared" si="61"/>
        <v>67.97</v>
      </c>
      <c r="J823" t="s">
        <v>21</v>
      </c>
      <c r="K823" t="s">
        <v>22</v>
      </c>
      <c r="L823">
        <v>1488261600</v>
      </c>
      <c r="M823" s="6">
        <f t="shared" si="62"/>
        <v>42794.25</v>
      </c>
      <c r="N823" s="7">
        <f t="shared" si="63"/>
        <v>2017</v>
      </c>
      <c r="O823">
        <v>1489381200</v>
      </c>
      <c r="P823" s="6">
        <f t="shared" si="64"/>
        <v>42807.208333333328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0"/>
        <v>350</v>
      </c>
      <c r="G824" t="s">
        <v>20</v>
      </c>
      <c r="H824">
        <v>2100</v>
      </c>
      <c r="I824">
        <f t="shared" si="61"/>
        <v>89.99</v>
      </c>
      <c r="J824" t="s">
        <v>21</v>
      </c>
      <c r="K824" t="s">
        <v>22</v>
      </c>
      <c r="L824">
        <v>1393567200</v>
      </c>
      <c r="M824" s="6">
        <f t="shared" si="62"/>
        <v>41698.25</v>
      </c>
      <c r="N824" s="7">
        <f t="shared" si="63"/>
        <v>2014</v>
      </c>
      <c r="O824">
        <v>1395032400</v>
      </c>
      <c r="P824" s="6">
        <f t="shared" si="64"/>
        <v>41715.208333333336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0"/>
        <v>357</v>
      </c>
      <c r="G825" t="s">
        <v>20</v>
      </c>
      <c r="H825">
        <v>252</v>
      </c>
      <c r="I825">
        <f t="shared" si="61"/>
        <v>58.1</v>
      </c>
      <c r="J825" t="s">
        <v>21</v>
      </c>
      <c r="K825" t="s">
        <v>22</v>
      </c>
      <c r="L825">
        <v>1410325200</v>
      </c>
      <c r="M825" s="6">
        <f t="shared" si="62"/>
        <v>41892.208333333336</v>
      </c>
      <c r="N825" s="7">
        <f t="shared" si="63"/>
        <v>2014</v>
      </c>
      <c r="O825">
        <v>1412485200</v>
      </c>
      <c r="P825" s="6">
        <f t="shared" si="64"/>
        <v>41917.208333333336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0"/>
        <v>126</v>
      </c>
      <c r="G826" t="s">
        <v>20</v>
      </c>
      <c r="H826">
        <v>1280</v>
      </c>
      <c r="I826">
        <f t="shared" si="61"/>
        <v>84</v>
      </c>
      <c r="J826" t="s">
        <v>21</v>
      </c>
      <c r="K826" t="s">
        <v>22</v>
      </c>
      <c r="L826">
        <v>1276923600</v>
      </c>
      <c r="M826" s="6">
        <f t="shared" si="62"/>
        <v>40348.208333333336</v>
      </c>
      <c r="N826" s="7">
        <f t="shared" si="63"/>
        <v>2010</v>
      </c>
      <c r="O826">
        <v>1279688400</v>
      </c>
      <c r="P826" s="6">
        <f t="shared" si="64"/>
        <v>40380.208333333336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0"/>
        <v>388</v>
      </c>
      <c r="G827" t="s">
        <v>20</v>
      </c>
      <c r="H827">
        <v>157</v>
      </c>
      <c r="I827">
        <f t="shared" si="61"/>
        <v>88.85</v>
      </c>
      <c r="J827" t="s">
        <v>40</v>
      </c>
      <c r="K827" t="s">
        <v>41</v>
      </c>
      <c r="L827">
        <v>1500958800</v>
      </c>
      <c r="M827" s="6">
        <f t="shared" si="62"/>
        <v>42941.208333333328</v>
      </c>
      <c r="N827" s="7">
        <f t="shared" si="63"/>
        <v>2017</v>
      </c>
      <c r="O827">
        <v>1501995600</v>
      </c>
      <c r="P827" s="6">
        <f t="shared" si="64"/>
        <v>42953.208333333328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0"/>
        <v>457</v>
      </c>
      <c r="G828" t="s">
        <v>20</v>
      </c>
      <c r="H828">
        <v>194</v>
      </c>
      <c r="I828">
        <f t="shared" si="61"/>
        <v>65.959999999999994</v>
      </c>
      <c r="J828" t="s">
        <v>21</v>
      </c>
      <c r="K828" t="s">
        <v>22</v>
      </c>
      <c r="L828">
        <v>1292220000</v>
      </c>
      <c r="M828" s="6">
        <f t="shared" si="62"/>
        <v>40525.25</v>
      </c>
      <c r="N828" s="7">
        <f t="shared" si="63"/>
        <v>2010</v>
      </c>
      <c r="O828">
        <v>1294639200</v>
      </c>
      <c r="P828" s="6">
        <f t="shared" si="64"/>
        <v>40553.25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0"/>
        <v>267</v>
      </c>
      <c r="G829" t="s">
        <v>20</v>
      </c>
      <c r="H829">
        <v>82</v>
      </c>
      <c r="I829">
        <f t="shared" si="61"/>
        <v>74.8</v>
      </c>
      <c r="J829" t="s">
        <v>26</v>
      </c>
      <c r="K829" t="s">
        <v>27</v>
      </c>
      <c r="L829">
        <v>1304398800</v>
      </c>
      <c r="M829" s="6">
        <f t="shared" si="62"/>
        <v>40666.208333333336</v>
      </c>
      <c r="N829" s="7">
        <f t="shared" si="63"/>
        <v>2011</v>
      </c>
      <c r="O829">
        <v>1305435600</v>
      </c>
      <c r="P829" s="6">
        <f t="shared" si="64"/>
        <v>40678.208333333336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I830">
        <f t="shared" si="61"/>
        <v>69.989999999999995</v>
      </c>
      <c r="J830" t="s">
        <v>21</v>
      </c>
      <c r="K830" t="s">
        <v>22</v>
      </c>
      <c r="L830">
        <v>1535432400</v>
      </c>
      <c r="M830" s="6">
        <f t="shared" si="62"/>
        <v>43340.208333333328</v>
      </c>
      <c r="N830" s="7">
        <f t="shared" si="63"/>
        <v>2018</v>
      </c>
      <c r="O830">
        <v>1537592400</v>
      </c>
      <c r="P830" s="6">
        <f t="shared" si="64"/>
        <v>43365.208333333328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I831">
        <f t="shared" si="61"/>
        <v>32.01</v>
      </c>
      <c r="J831" t="s">
        <v>21</v>
      </c>
      <c r="K831" t="s">
        <v>22</v>
      </c>
      <c r="L831">
        <v>1433826000</v>
      </c>
      <c r="M831" s="6">
        <f t="shared" si="62"/>
        <v>42164.208333333328</v>
      </c>
      <c r="N831" s="7">
        <f t="shared" si="63"/>
        <v>2015</v>
      </c>
      <c r="O831">
        <v>1435122000</v>
      </c>
      <c r="P831" s="6">
        <f t="shared" si="64"/>
        <v>42179.208333333328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I832">
        <f t="shared" si="61"/>
        <v>64.73</v>
      </c>
      <c r="J832" t="s">
        <v>21</v>
      </c>
      <c r="K832" t="s">
        <v>22</v>
      </c>
      <c r="L832">
        <v>1514959200</v>
      </c>
      <c r="M832" s="6">
        <f t="shared" si="62"/>
        <v>43103.25</v>
      </c>
      <c r="N832" s="7">
        <f t="shared" si="63"/>
        <v>2018</v>
      </c>
      <c r="O832">
        <v>1520056800</v>
      </c>
      <c r="P832" s="6">
        <f t="shared" si="64"/>
        <v>43162.25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0"/>
        <v>109</v>
      </c>
      <c r="G833" t="s">
        <v>20</v>
      </c>
      <c r="H833">
        <v>4233</v>
      </c>
      <c r="I833">
        <f t="shared" si="61"/>
        <v>25</v>
      </c>
      <c r="J833" t="s">
        <v>21</v>
      </c>
      <c r="K833" t="s">
        <v>22</v>
      </c>
      <c r="L833">
        <v>1332738000</v>
      </c>
      <c r="M833" s="6">
        <f t="shared" si="62"/>
        <v>40994.208333333336</v>
      </c>
      <c r="N833" s="7">
        <f t="shared" si="63"/>
        <v>2012</v>
      </c>
      <c r="O833">
        <v>1335675600</v>
      </c>
      <c r="P833" s="6">
        <f t="shared" si="64"/>
        <v>41028.208333333336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0"/>
        <v>315</v>
      </c>
      <c r="G834" t="s">
        <v>20</v>
      </c>
      <c r="H834">
        <v>1297</v>
      </c>
      <c r="I834">
        <f t="shared" si="61"/>
        <v>104.98</v>
      </c>
      <c r="J834" t="s">
        <v>36</v>
      </c>
      <c r="K834" t="s">
        <v>37</v>
      </c>
      <c r="L834">
        <v>1445490000</v>
      </c>
      <c r="M834" s="6">
        <f t="shared" si="62"/>
        <v>42299.208333333328</v>
      </c>
      <c r="N834" s="7">
        <f t="shared" si="63"/>
        <v>2015</v>
      </c>
      <c r="O834">
        <v>1448431200</v>
      </c>
      <c r="P834" s="6">
        <f t="shared" si="64"/>
        <v>42333.25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5">ROUND(E835/D835*100,0)</f>
        <v>158</v>
      </c>
      <c r="G835" t="s">
        <v>20</v>
      </c>
      <c r="H835">
        <v>165</v>
      </c>
      <c r="I835">
        <f t="shared" ref="I835:I898" si="66">IFERROR(ROUND(E835/H835,2),0)</f>
        <v>64.989999999999995</v>
      </c>
      <c r="J835" t="s">
        <v>36</v>
      </c>
      <c r="K835" t="s">
        <v>37</v>
      </c>
      <c r="L835">
        <v>1297663200</v>
      </c>
      <c r="M835" s="6">
        <f t="shared" ref="M835:M898" si="67">(((L835/60)/60)/24)+DATE(1970,1,1)</f>
        <v>40588.25</v>
      </c>
      <c r="N835" s="7">
        <f t="shared" ref="N835:N898" si="68">YEAR(M835)</f>
        <v>2011</v>
      </c>
      <c r="O835">
        <v>1298613600</v>
      </c>
      <c r="P835" s="6">
        <f t="shared" ref="P835:P898" si="69">(((O835/60)/60)/24)+DATE(1970,1,1)</f>
        <v>40599.25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5"/>
        <v>154</v>
      </c>
      <c r="G836" t="s">
        <v>20</v>
      </c>
      <c r="H836">
        <v>119</v>
      </c>
      <c r="I836">
        <f t="shared" si="66"/>
        <v>94.35</v>
      </c>
      <c r="J836" t="s">
        <v>21</v>
      </c>
      <c r="K836" t="s">
        <v>22</v>
      </c>
      <c r="L836">
        <v>1371963600</v>
      </c>
      <c r="M836" s="6">
        <f t="shared" si="67"/>
        <v>41448.208333333336</v>
      </c>
      <c r="N836" s="7">
        <f t="shared" si="68"/>
        <v>2013</v>
      </c>
      <c r="O836">
        <v>1372482000</v>
      </c>
      <c r="P836" s="6">
        <f t="shared" si="69"/>
        <v>41454.208333333336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5"/>
        <v>90</v>
      </c>
      <c r="G837" t="s">
        <v>14</v>
      </c>
      <c r="H837">
        <v>1758</v>
      </c>
      <c r="I837">
        <f t="shared" si="66"/>
        <v>44</v>
      </c>
      <c r="J837" t="s">
        <v>21</v>
      </c>
      <c r="K837" t="s">
        <v>22</v>
      </c>
      <c r="L837">
        <v>1425103200</v>
      </c>
      <c r="M837" s="6">
        <f t="shared" si="67"/>
        <v>42063.25</v>
      </c>
      <c r="N837" s="7">
        <f t="shared" si="68"/>
        <v>2015</v>
      </c>
      <c r="O837">
        <v>1425621600</v>
      </c>
      <c r="P837" s="6">
        <f t="shared" si="69"/>
        <v>42069.25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I838">
        <f t="shared" si="66"/>
        <v>64.739999999999995</v>
      </c>
      <c r="J838" t="s">
        <v>21</v>
      </c>
      <c r="K838" t="s">
        <v>22</v>
      </c>
      <c r="L838">
        <v>1265349600</v>
      </c>
      <c r="M838" s="6">
        <f t="shared" si="67"/>
        <v>40214.25</v>
      </c>
      <c r="N838" s="7">
        <f t="shared" si="68"/>
        <v>2010</v>
      </c>
      <c r="O838">
        <v>1266300000</v>
      </c>
      <c r="P838" s="6">
        <f t="shared" si="69"/>
        <v>40225.25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5"/>
        <v>853</v>
      </c>
      <c r="G839" t="s">
        <v>20</v>
      </c>
      <c r="H839">
        <v>1797</v>
      </c>
      <c r="I839">
        <f t="shared" si="66"/>
        <v>84.01</v>
      </c>
      <c r="J839" t="s">
        <v>21</v>
      </c>
      <c r="K839" t="s">
        <v>22</v>
      </c>
      <c r="L839">
        <v>1301202000</v>
      </c>
      <c r="M839" s="6">
        <f t="shared" si="67"/>
        <v>40629.208333333336</v>
      </c>
      <c r="N839" s="7">
        <f t="shared" si="68"/>
        <v>2011</v>
      </c>
      <c r="O839">
        <v>1305867600</v>
      </c>
      <c r="P839" s="6">
        <f t="shared" si="69"/>
        <v>40683.208333333336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5"/>
        <v>139</v>
      </c>
      <c r="G840" t="s">
        <v>20</v>
      </c>
      <c r="H840">
        <v>261</v>
      </c>
      <c r="I840">
        <f t="shared" si="66"/>
        <v>34.06</v>
      </c>
      <c r="J840" t="s">
        <v>21</v>
      </c>
      <c r="K840" t="s">
        <v>22</v>
      </c>
      <c r="L840">
        <v>1538024400</v>
      </c>
      <c r="M840" s="6">
        <f t="shared" si="67"/>
        <v>43370.208333333328</v>
      </c>
      <c r="N840" s="7">
        <f t="shared" si="68"/>
        <v>2018</v>
      </c>
      <c r="O840">
        <v>1538802000</v>
      </c>
      <c r="P840" s="6">
        <f t="shared" si="69"/>
        <v>43379.208333333328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5"/>
        <v>190</v>
      </c>
      <c r="G841" t="s">
        <v>20</v>
      </c>
      <c r="H841">
        <v>157</v>
      </c>
      <c r="I841">
        <f t="shared" si="66"/>
        <v>93.27</v>
      </c>
      <c r="J841" t="s">
        <v>21</v>
      </c>
      <c r="K841" t="s">
        <v>22</v>
      </c>
      <c r="L841">
        <v>1395032400</v>
      </c>
      <c r="M841" s="6">
        <f t="shared" si="67"/>
        <v>41715.208333333336</v>
      </c>
      <c r="N841" s="7">
        <f t="shared" si="68"/>
        <v>2014</v>
      </c>
      <c r="O841">
        <v>1398920400</v>
      </c>
      <c r="P841" s="6">
        <f t="shared" si="69"/>
        <v>41760.208333333336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5"/>
        <v>100</v>
      </c>
      <c r="G842" t="s">
        <v>20</v>
      </c>
      <c r="H842">
        <v>3533</v>
      </c>
      <c r="I842">
        <f t="shared" si="66"/>
        <v>33</v>
      </c>
      <c r="J842" t="s">
        <v>21</v>
      </c>
      <c r="K842" t="s">
        <v>22</v>
      </c>
      <c r="L842">
        <v>1405486800</v>
      </c>
      <c r="M842" s="6">
        <f t="shared" si="67"/>
        <v>41836.208333333336</v>
      </c>
      <c r="N842" s="7">
        <f t="shared" si="68"/>
        <v>2014</v>
      </c>
      <c r="O842">
        <v>1405659600</v>
      </c>
      <c r="P842" s="6">
        <f t="shared" si="69"/>
        <v>41838.208333333336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5"/>
        <v>143</v>
      </c>
      <c r="G843" t="s">
        <v>20</v>
      </c>
      <c r="H843">
        <v>155</v>
      </c>
      <c r="I843">
        <f t="shared" si="66"/>
        <v>83.81</v>
      </c>
      <c r="J843" t="s">
        <v>21</v>
      </c>
      <c r="K843" t="s">
        <v>22</v>
      </c>
      <c r="L843">
        <v>1455861600</v>
      </c>
      <c r="M843" s="6">
        <f t="shared" si="67"/>
        <v>42419.25</v>
      </c>
      <c r="N843" s="7">
        <f t="shared" si="68"/>
        <v>2016</v>
      </c>
      <c r="O843">
        <v>1457244000</v>
      </c>
      <c r="P843" s="6">
        <f t="shared" si="69"/>
        <v>42435.25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5"/>
        <v>563</v>
      </c>
      <c r="G844" t="s">
        <v>20</v>
      </c>
      <c r="H844">
        <v>132</v>
      </c>
      <c r="I844">
        <f t="shared" si="66"/>
        <v>63.99</v>
      </c>
      <c r="J844" t="s">
        <v>107</v>
      </c>
      <c r="K844" t="s">
        <v>108</v>
      </c>
      <c r="L844">
        <v>1529038800</v>
      </c>
      <c r="M844" s="6">
        <f t="shared" si="67"/>
        <v>43266.208333333328</v>
      </c>
      <c r="N844" s="7">
        <f t="shared" si="68"/>
        <v>2018</v>
      </c>
      <c r="O844">
        <v>1529298000</v>
      </c>
      <c r="P844" s="6">
        <f t="shared" si="69"/>
        <v>43269.208333333328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5"/>
        <v>31</v>
      </c>
      <c r="G845" t="s">
        <v>14</v>
      </c>
      <c r="H845">
        <v>33</v>
      </c>
      <c r="I845">
        <f t="shared" si="66"/>
        <v>81.91</v>
      </c>
      <c r="J845" t="s">
        <v>21</v>
      </c>
      <c r="K845" t="s">
        <v>22</v>
      </c>
      <c r="L845">
        <v>1535259600</v>
      </c>
      <c r="M845" s="6">
        <f t="shared" si="67"/>
        <v>43338.208333333328</v>
      </c>
      <c r="N845" s="7">
        <f t="shared" si="68"/>
        <v>2018</v>
      </c>
      <c r="O845">
        <v>1535778000</v>
      </c>
      <c r="P845" s="6">
        <f t="shared" si="69"/>
        <v>43344.208333333328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5"/>
        <v>99</v>
      </c>
      <c r="G846" t="s">
        <v>74</v>
      </c>
      <c r="H846">
        <v>94</v>
      </c>
      <c r="I846">
        <f t="shared" si="66"/>
        <v>93.05</v>
      </c>
      <c r="J846" t="s">
        <v>21</v>
      </c>
      <c r="K846" t="s">
        <v>22</v>
      </c>
      <c r="L846">
        <v>1327212000</v>
      </c>
      <c r="M846" s="6">
        <f t="shared" si="67"/>
        <v>40930.25</v>
      </c>
      <c r="N846" s="7">
        <f t="shared" si="68"/>
        <v>2012</v>
      </c>
      <c r="O846">
        <v>1327471200</v>
      </c>
      <c r="P846" s="6">
        <f t="shared" si="69"/>
        <v>40933.25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5"/>
        <v>198</v>
      </c>
      <c r="G847" t="s">
        <v>20</v>
      </c>
      <c r="H847">
        <v>1354</v>
      </c>
      <c r="I847">
        <f t="shared" si="66"/>
        <v>101.98</v>
      </c>
      <c r="J847" t="s">
        <v>40</v>
      </c>
      <c r="K847" t="s">
        <v>41</v>
      </c>
      <c r="L847">
        <v>1526360400</v>
      </c>
      <c r="M847" s="6">
        <f t="shared" si="67"/>
        <v>43235.208333333328</v>
      </c>
      <c r="N847" s="7">
        <f t="shared" si="68"/>
        <v>2018</v>
      </c>
      <c r="O847">
        <v>1529557200</v>
      </c>
      <c r="P847" s="6">
        <f t="shared" si="69"/>
        <v>43272.208333333328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5"/>
        <v>509</v>
      </c>
      <c r="G848" t="s">
        <v>20</v>
      </c>
      <c r="H848">
        <v>48</v>
      </c>
      <c r="I848">
        <f t="shared" si="66"/>
        <v>105.94</v>
      </c>
      <c r="J848" t="s">
        <v>21</v>
      </c>
      <c r="K848" t="s">
        <v>22</v>
      </c>
      <c r="L848">
        <v>1532149200</v>
      </c>
      <c r="M848" s="6">
        <f t="shared" si="67"/>
        <v>43302.208333333328</v>
      </c>
      <c r="N848" s="7">
        <f t="shared" si="68"/>
        <v>2018</v>
      </c>
      <c r="O848">
        <v>1535259600</v>
      </c>
      <c r="P848" s="6">
        <f t="shared" si="69"/>
        <v>43338.208333333328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5"/>
        <v>238</v>
      </c>
      <c r="G849" t="s">
        <v>20</v>
      </c>
      <c r="H849">
        <v>110</v>
      </c>
      <c r="I849">
        <f t="shared" si="66"/>
        <v>101.58</v>
      </c>
      <c r="J849" t="s">
        <v>21</v>
      </c>
      <c r="K849" t="s">
        <v>22</v>
      </c>
      <c r="L849">
        <v>1515304800</v>
      </c>
      <c r="M849" s="6">
        <f t="shared" si="67"/>
        <v>43107.25</v>
      </c>
      <c r="N849" s="7">
        <f t="shared" si="68"/>
        <v>2018</v>
      </c>
      <c r="O849">
        <v>1515564000</v>
      </c>
      <c r="P849" s="6">
        <f t="shared" si="69"/>
        <v>43110.25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5"/>
        <v>338</v>
      </c>
      <c r="G850" t="s">
        <v>20</v>
      </c>
      <c r="H850">
        <v>172</v>
      </c>
      <c r="I850">
        <f t="shared" si="66"/>
        <v>62.97</v>
      </c>
      <c r="J850" t="s">
        <v>21</v>
      </c>
      <c r="K850" t="s">
        <v>22</v>
      </c>
      <c r="L850">
        <v>1276318800</v>
      </c>
      <c r="M850" s="6">
        <f t="shared" si="67"/>
        <v>40341.208333333336</v>
      </c>
      <c r="N850" s="7">
        <f t="shared" si="68"/>
        <v>2010</v>
      </c>
      <c r="O850">
        <v>1277096400</v>
      </c>
      <c r="P850" s="6">
        <f t="shared" si="69"/>
        <v>40350.208333333336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5"/>
        <v>133</v>
      </c>
      <c r="G851" t="s">
        <v>20</v>
      </c>
      <c r="H851">
        <v>307</v>
      </c>
      <c r="I851">
        <f t="shared" si="66"/>
        <v>29.05</v>
      </c>
      <c r="J851" t="s">
        <v>21</v>
      </c>
      <c r="K851" t="s">
        <v>22</v>
      </c>
      <c r="L851">
        <v>1328767200</v>
      </c>
      <c r="M851" s="6">
        <f t="shared" si="67"/>
        <v>40948.25</v>
      </c>
      <c r="N851" s="7">
        <f t="shared" si="68"/>
        <v>2012</v>
      </c>
      <c r="O851">
        <v>1329026400</v>
      </c>
      <c r="P851" s="6">
        <f t="shared" si="69"/>
        <v>40951.25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I852">
        <f t="shared" si="66"/>
        <v>1</v>
      </c>
      <c r="J852" t="s">
        <v>21</v>
      </c>
      <c r="K852" t="s">
        <v>22</v>
      </c>
      <c r="L852">
        <v>1321682400</v>
      </c>
      <c r="M852" s="6">
        <f t="shared" si="67"/>
        <v>40866.25</v>
      </c>
      <c r="N852" s="7">
        <f t="shared" si="68"/>
        <v>2011</v>
      </c>
      <c r="O852">
        <v>1322978400</v>
      </c>
      <c r="P852" s="6">
        <f t="shared" si="69"/>
        <v>40881.25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5"/>
        <v>208</v>
      </c>
      <c r="G853" t="s">
        <v>20</v>
      </c>
      <c r="H853">
        <v>160</v>
      </c>
      <c r="I853">
        <f t="shared" si="66"/>
        <v>77.930000000000007</v>
      </c>
      <c r="J853" t="s">
        <v>21</v>
      </c>
      <c r="K853" t="s">
        <v>22</v>
      </c>
      <c r="L853">
        <v>1335934800</v>
      </c>
      <c r="M853" s="6">
        <f t="shared" si="67"/>
        <v>41031.208333333336</v>
      </c>
      <c r="N853" s="7">
        <f t="shared" si="68"/>
        <v>2012</v>
      </c>
      <c r="O853">
        <v>1338786000</v>
      </c>
      <c r="P853" s="6">
        <f t="shared" si="69"/>
        <v>41064.208333333336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I854">
        <f t="shared" si="66"/>
        <v>80.81</v>
      </c>
      <c r="J854" t="s">
        <v>21</v>
      </c>
      <c r="K854" t="s">
        <v>22</v>
      </c>
      <c r="L854">
        <v>1310792400</v>
      </c>
      <c r="M854" s="6">
        <f t="shared" si="67"/>
        <v>40740.208333333336</v>
      </c>
      <c r="N854" s="7">
        <f t="shared" si="68"/>
        <v>2011</v>
      </c>
      <c r="O854">
        <v>1311656400</v>
      </c>
      <c r="P854" s="6">
        <f t="shared" si="69"/>
        <v>40750.208333333336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5"/>
        <v>652</v>
      </c>
      <c r="G855" t="s">
        <v>20</v>
      </c>
      <c r="H855">
        <v>1467</v>
      </c>
      <c r="I855">
        <f t="shared" si="66"/>
        <v>76.010000000000005</v>
      </c>
      <c r="J855" t="s">
        <v>15</v>
      </c>
      <c r="K855" t="s">
        <v>16</v>
      </c>
      <c r="L855">
        <v>1308546000</v>
      </c>
      <c r="M855" s="6">
        <f t="shared" si="67"/>
        <v>40714.208333333336</v>
      </c>
      <c r="N855" s="7">
        <f t="shared" si="68"/>
        <v>2011</v>
      </c>
      <c r="O855">
        <v>1308978000</v>
      </c>
      <c r="P855" s="6">
        <f t="shared" si="69"/>
        <v>40719.208333333336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5"/>
        <v>114</v>
      </c>
      <c r="G856" t="s">
        <v>20</v>
      </c>
      <c r="H856">
        <v>2662</v>
      </c>
      <c r="I856">
        <f t="shared" si="66"/>
        <v>72.989999999999995</v>
      </c>
      <c r="J856" t="s">
        <v>15</v>
      </c>
      <c r="K856" t="s">
        <v>16</v>
      </c>
      <c r="L856">
        <v>1574056800</v>
      </c>
      <c r="M856" s="6">
        <f t="shared" si="67"/>
        <v>43787.25</v>
      </c>
      <c r="N856" s="7">
        <f t="shared" si="68"/>
        <v>2019</v>
      </c>
      <c r="O856">
        <v>1576389600</v>
      </c>
      <c r="P856" s="6">
        <f t="shared" si="69"/>
        <v>43814.25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5"/>
        <v>102</v>
      </c>
      <c r="G857" t="s">
        <v>20</v>
      </c>
      <c r="H857">
        <v>452</v>
      </c>
      <c r="I857">
        <f t="shared" si="66"/>
        <v>53</v>
      </c>
      <c r="J857" t="s">
        <v>26</v>
      </c>
      <c r="K857" t="s">
        <v>27</v>
      </c>
      <c r="L857">
        <v>1308373200</v>
      </c>
      <c r="M857" s="6">
        <f t="shared" si="67"/>
        <v>40712.208333333336</v>
      </c>
      <c r="N857" s="7">
        <f t="shared" si="68"/>
        <v>2011</v>
      </c>
      <c r="O857">
        <v>1311051600</v>
      </c>
      <c r="P857" s="6">
        <f t="shared" si="69"/>
        <v>40743.208333333336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5"/>
        <v>357</v>
      </c>
      <c r="G858" t="s">
        <v>20</v>
      </c>
      <c r="H858">
        <v>158</v>
      </c>
      <c r="I858">
        <f t="shared" si="66"/>
        <v>54.16</v>
      </c>
      <c r="J858" t="s">
        <v>21</v>
      </c>
      <c r="K858" t="s">
        <v>22</v>
      </c>
      <c r="L858">
        <v>1335243600</v>
      </c>
      <c r="M858" s="6">
        <f t="shared" si="67"/>
        <v>41023.208333333336</v>
      </c>
      <c r="N858" s="7">
        <f t="shared" si="68"/>
        <v>2012</v>
      </c>
      <c r="O858">
        <v>1336712400</v>
      </c>
      <c r="P858" s="6">
        <f t="shared" si="69"/>
        <v>41040.208333333336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5"/>
        <v>140</v>
      </c>
      <c r="G859" t="s">
        <v>20</v>
      </c>
      <c r="H859">
        <v>225</v>
      </c>
      <c r="I859">
        <f t="shared" si="66"/>
        <v>32.950000000000003</v>
      </c>
      <c r="J859" t="s">
        <v>98</v>
      </c>
      <c r="K859" t="s">
        <v>99</v>
      </c>
      <c r="L859">
        <v>1328421600</v>
      </c>
      <c r="M859" s="6">
        <f t="shared" si="67"/>
        <v>40944.25</v>
      </c>
      <c r="N859" s="7">
        <f t="shared" si="68"/>
        <v>2012</v>
      </c>
      <c r="O859">
        <v>1330408800</v>
      </c>
      <c r="P859" s="6">
        <f t="shared" si="69"/>
        <v>40967.25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I860">
        <f t="shared" si="66"/>
        <v>79.37</v>
      </c>
      <c r="J860" t="s">
        <v>21</v>
      </c>
      <c r="K860" t="s">
        <v>22</v>
      </c>
      <c r="L860">
        <v>1524286800</v>
      </c>
      <c r="M860" s="6">
        <f t="shared" si="67"/>
        <v>43211.208333333328</v>
      </c>
      <c r="N860" s="7">
        <f t="shared" si="68"/>
        <v>2018</v>
      </c>
      <c r="O860">
        <v>1524891600</v>
      </c>
      <c r="P860" s="6">
        <f t="shared" si="69"/>
        <v>43218.208333333328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5"/>
        <v>36</v>
      </c>
      <c r="G861" t="s">
        <v>14</v>
      </c>
      <c r="H861">
        <v>63</v>
      </c>
      <c r="I861">
        <f t="shared" si="66"/>
        <v>41.17</v>
      </c>
      <c r="J861" t="s">
        <v>21</v>
      </c>
      <c r="K861" t="s">
        <v>22</v>
      </c>
      <c r="L861">
        <v>1362117600</v>
      </c>
      <c r="M861" s="6">
        <f t="shared" si="67"/>
        <v>41334.25</v>
      </c>
      <c r="N861" s="7">
        <f t="shared" si="68"/>
        <v>2013</v>
      </c>
      <c r="O861">
        <v>1363669200</v>
      </c>
      <c r="P861" s="6">
        <f t="shared" si="69"/>
        <v>41352.208333333336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5"/>
        <v>252</v>
      </c>
      <c r="G862" t="s">
        <v>20</v>
      </c>
      <c r="H862">
        <v>65</v>
      </c>
      <c r="I862">
        <f t="shared" si="66"/>
        <v>77.430000000000007</v>
      </c>
      <c r="J862" t="s">
        <v>21</v>
      </c>
      <c r="K862" t="s">
        <v>22</v>
      </c>
      <c r="L862">
        <v>1550556000</v>
      </c>
      <c r="M862" s="6">
        <f t="shared" si="67"/>
        <v>43515.25</v>
      </c>
      <c r="N862" s="7">
        <f t="shared" si="68"/>
        <v>2019</v>
      </c>
      <c r="O862">
        <v>1551420000</v>
      </c>
      <c r="P862" s="6">
        <f t="shared" si="69"/>
        <v>43525.25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5"/>
        <v>106</v>
      </c>
      <c r="G863" t="s">
        <v>20</v>
      </c>
      <c r="H863">
        <v>163</v>
      </c>
      <c r="I863">
        <f t="shared" si="66"/>
        <v>57.16</v>
      </c>
      <c r="J863" t="s">
        <v>21</v>
      </c>
      <c r="K863" t="s">
        <v>22</v>
      </c>
      <c r="L863">
        <v>1269147600</v>
      </c>
      <c r="M863" s="6">
        <f t="shared" si="67"/>
        <v>40258.208333333336</v>
      </c>
      <c r="N863" s="7">
        <f t="shared" si="68"/>
        <v>2010</v>
      </c>
      <c r="O863">
        <v>1269838800</v>
      </c>
      <c r="P863" s="6">
        <f t="shared" si="69"/>
        <v>40266.208333333336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5"/>
        <v>187</v>
      </c>
      <c r="G864" t="s">
        <v>20</v>
      </c>
      <c r="H864">
        <v>85</v>
      </c>
      <c r="I864">
        <f t="shared" si="66"/>
        <v>77.180000000000007</v>
      </c>
      <c r="J864" t="s">
        <v>21</v>
      </c>
      <c r="K864" t="s">
        <v>22</v>
      </c>
      <c r="L864">
        <v>1312174800</v>
      </c>
      <c r="M864" s="6">
        <f t="shared" si="67"/>
        <v>40756.208333333336</v>
      </c>
      <c r="N864" s="7">
        <f t="shared" si="68"/>
        <v>2011</v>
      </c>
      <c r="O864">
        <v>1312520400</v>
      </c>
      <c r="P864" s="6">
        <f t="shared" si="69"/>
        <v>40760.208333333336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5"/>
        <v>387</v>
      </c>
      <c r="G865" t="s">
        <v>20</v>
      </c>
      <c r="H865">
        <v>217</v>
      </c>
      <c r="I865">
        <f t="shared" si="66"/>
        <v>24.95</v>
      </c>
      <c r="J865" t="s">
        <v>21</v>
      </c>
      <c r="K865" t="s">
        <v>22</v>
      </c>
      <c r="L865">
        <v>1434517200</v>
      </c>
      <c r="M865" s="6">
        <f t="shared" si="67"/>
        <v>42172.208333333328</v>
      </c>
      <c r="N865" s="7">
        <f t="shared" si="68"/>
        <v>2015</v>
      </c>
      <c r="O865">
        <v>1436504400</v>
      </c>
      <c r="P865" s="6">
        <f t="shared" si="69"/>
        <v>42195.208333333328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5"/>
        <v>347</v>
      </c>
      <c r="G866" t="s">
        <v>20</v>
      </c>
      <c r="H866">
        <v>150</v>
      </c>
      <c r="I866">
        <f t="shared" si="66"/>
        <v>97.18</v>
      </c>
      <c r="J866" t="s">
        <v>21</v>
      </c>
      <c r="K866" t="s">
        <v>22</v>
      </c>
      <c r="L866">
        <v>1471582800</v>
      </c>
      <c r="M866" s="6">
        <f t="shared" si="67"/>
        <v>42601.208333333328</v>
      </c>
      <c r="N866" s="7">
        <f t="shared" si="68"/>
        <v>2016</v>
      </c>
      <c r="O866">
        <v>1472014800</v>
      </c>
      <c r="P866" s="6">
        <f t="shared" si="69"/>
        <v>42606.208333333328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5"/>
        <v>186</v>
      </c>
      <c r="G867" t="s">
        <v>20</v>
      </c>
      <c r="H867">
        <v>3272</v>
      </c>
      <c r="I867">
        <f t="shared" si="66"/>
        <v>46</v>
      </c>
      <c r="J867" t="s">
        <v>21</v>
      </c>
      <c r="K867" t="s">
        <v>22</v>
      </c>
      <c r="L867">
        <v>1410757200</v>
      </c>
      <c r="M867" s="6">
        <f t="shared" si="67"/>
        <v>41897.208333333336</v>
      </c>
      <c r="N867" s="7">
        <f t="shared" si="68"/>
        <v>2014</v>
      </c>
      <c r="O867">
        <v>1411534800</v>
      </c>
      <c r="P867" s="6">
        <f t="shared" si="69"/>
        <v>41906.208333333336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5"/>
        <v>43</v>
      </c>
      <c r="G868" t="s">
        <v>74</v>
      </c>
      <c r="H868">
        <v>898</v>
      </c>
      <c r="I868">
        <f t="shared" si="66"/>
        <v>88.02</v>
      </c>
      <c r="J868" t="s">
        <v>21</v>
      </c>
      <c r="K868" t="s">
        <v>22</v>
      </c>
      <c r="L868">
        <v>1304830800</v>
      </c>
      <c r="M868" s="6">
        <f t="shared" si="67"/>
        <v>40671.208333333336</v>
      </c>
      <c r="N868" s="7">
        <f t="shared" si="68"/>
        <v>2011</v>
      </c>
      <c r="O868">
        <v>1304917200</v>
      </c>
      <c r="P868" s="6">
        <f t="shared" si="69"/>
        <v>40672.208333333336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</v>
      </c>
      <c r="G869" t="s">
        <v>20</v>
      </c>
      <c r="H869">
        <v>300</v>
      </c>
      <c r="I869">
        <f t="shared" si="66"/>
        <v>25.99</v>
      </c>
      <c r="J869" t="s">
        <v>21</v>
      </c>
      <c r="K869" t="s">
        <v>22</v>
      </c>
      <c r="L869">
        <v>1539061200</v>
      </c>
      <c r="M869" s="6">
        <f t="shared" si="67"/>
        <v>43382.208333333328</v>
      </c>
      <c r="N869" s="7">
        <f t="shared" si="68"/>
        <v>2018</v>
      </c>
      <c r="O869">
        <v>1539579600</v>
      </c>
      <c r="P869" s="6">
        <f t="shared" si="69"/>
        <v>43388.208333333328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185</v>
      </c>
      <c r="G870" t="s">
        <v>20</v>
      </c>
      <c r="H870">
        <v>126</v>
      </c>
      <c r="I870">
        <f t="shared" si="66"/>
        <v>102.69</v>
      </c>
      <c r="J870" t="s">
        <v>21</v>
      </c>
      <c r="K870" t="s">
        <v>22</v>
      </c>
      <c r="L870">
        <v>1381554000</v>
      </c>
      <c r="M870" s="6">
        <f t="shared" si="67"/>
        <v>41559.208333333336</v>
      </c>
      <c r="N870" s="7">
        <f t="shared" si="68"/>
        <v>2013</v>
      </c>
      <c r="O870">
        <v>1382504400</v>
      </c>
      <c r="P870" s="6">
        <f t="shared" si="69"/>
        <v>41570.208333333336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24</v>
      </c>
      <c r="G871" t="s">
        <v>14</v>
      </c>
      <c r="H871">
        <v>526</v>
      </c>
      <c r="I871">
        <f t="shared" si="66"/>
        <v>72.959999999999994</v>
      </c>
      <c r="J871" t="s">
        <v>21</v>
      </c>
      <c r="K871" t="s">
        <v>22</v>
      </c>
      <c r="L871">
        <v>1277096400</v>
      </c>
      <c r="M871" s="6">
        <f t="shared" si="67"/>
        <v>40350.208333333336</v>
      </c>
      <c r="N871" s="7">
        <f t="shared" si="68"/>
        <v>2010</v>
      </c>
      <c r="O871">
        <v>1278306000</v>
      </c>
      <c r="P871" s="6">
        <f t="shared" si="69"/>
        <v>40364.208333333336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90</v>
      </c>
      <c r="G872" t="s">
        <v>14</v>
      </c>
      <c r="H872">
        <v>121</v>
      </c>
      <c r="I872">
        <f t="shared" si="66"/>
        <v>57.19</v>
      </c>
      <c r="J872" t="s">
        <v>21</v>
      </c>
      <c r="K872" t="s">
        <v>22</v>
      </c>
      <c r="L872">
        <v>1440392400</v>
      </c>
      <c r="M872" s="6">
        <f t="shared" si="67"/>
        <v>42240.208333333328</v>
      </c>
      <c r="N872" s="7">
        <f t="shared" si="68"/>
        <v>2015</v>
      </c>
      <c r="O872">
        <v>1442552400</v>
      </c>
      <c r="P872" s="6">
        <f t="shared" si="69"/>
        <v>42265.208333333328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273</v>
      </c>
      <c r="G873" t="s">
        <v>20</v>
      </c>
      <c r="H873">
        <v>2320</v>
      </c>
      <c r="I873">
        <f t="shared" si="66"/>
        <v>84.01</v>
      </c>
      <c r="J873" t="s">
        <v>21</v>
      </c>
      <c r="K873" t="s">
        <v>22</v>
      </c>
      <c r="L873">
        <v>1509512400</v>
      </c>
      <c r="M873" s="6">
        <f t="shared" si="67"/>
        <v>43040.208333333328</v>
      </c>
      <c r="N873" s="7">
        <f t="shared" si="68"/>
        <v>2017</v>
      </c>
      <c r="O873">
        <v>1511071200</v>
      </c>
      <c r="P873" s="6">
        <f t="shared" si="69"/>
        <v>43058.25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</v>
      </c>
      <c r="G874" t="s">
        <v>20</v>
      </c>
      <c r="H874">
        <v>81</v>
      </c>
      <c r="I874">
        <f t="shared" si="66"/>
        <v>98.67</v>
      </c>
      <c r="J874" t="s">
        <v>26</v>
      </c>
      <c r="K874" t="s">
        <v>27</v>
      </c>
      <c r="L874">
        <v>1535950800</v>
      </c>
      <c r="M874" s="6">
        <f t="shared" si="67"/>
        <v>43346.208333333328</v>
      </c>
      <c r="N874" s="7">
        <f t="shared" si="68"/>
        <v>2018</v>
      </c>
      <c r="O874">
        <v>1536382800</v>
      </c>
      <c r="P874" s="6">
        <f t="shared" si="69"/>
        <v>43351.208333333328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</v>
      </c>
      <c r="G875" t="s">
        <v>20</v>
      </c>
      <c r="H875">
        <v>1887</v>
      </c>
      <c r="I875">
        <f t="shared" si="66"/>
        <v>42.01</v>
      </c>
      <c r="J875" t="s">
        <v>21</v>
      </c>
      <c r="K875" t="s">
        <v>22</v>
      </c>
      <c r="L875">
        <v>1389160800</v>
      </c>
      <c r="M875" s="6">
        <f t="shared" si="67"/>
        <v>41647.25</v>
      </c>
      <c r="N875" s="7">
        <f t="shared" si="68"/>
        <v>2014</v>
      </c>
      <c r="O875">
        <v>1389592800</v>
      </c>
      <c r="P875" s="6">
        <f t="shared" si="69"/>
        <v>41652.25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347</v>
      </c>
      <c r="G876" t="s">
        <v>20</v>
      </c>
      <c r="H876">
        <v>4358</v>
      </c>
      <c r="I876">
        <f t="shared" si="66"/>
        <v>32</v>
      </c>
      <c r="J876" t="s">
        <v>21</v>
      </c>
      <c r="K876" t="s">
        <v>22</v>
      </c>
      <c r="L876">
        <v>1271998800</v>
      </c>
      <c r="M876" s="6">
        <f t="shared" si="67"/>
        <v>40291.208333333336</v>
      </c>
      <c r="N876" s="7">
        <f t="shared" si="68"/>
        <v>2010</v>
      </c>
      <c r="O876">
        <v>1275282000</v>
      </c>
      <c r="P876" s="6">
        <f t="shared" si="69"/>
        <v>40329.208333333336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I877">
        <f t="shared" si="66"/>
        <v>81.569999999999993</v>
      </c>
      <c r="J877" t="s">
        <v>21</v>
      </c>
      <c r="K877" t="s">
        <v>22</v>
      </c>
      <c r="L877">
        <v>1294898400</v>
      </c>
      <c r="M877" s="6">
        <f t="shared" si="67"/>
        <v>40556.25</v>
      </c>
      <c r="N877" s="7">
        <f t="shared" si="68"/>
        <v>2011</v>
      </c>
      <c r="O877">
        <v>1294984800</v>
      </c>
      <c r="P877" s="6">
        <f t="shared" si="69"/>
        <v>40557.25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I878">
        <f t="shared" si="66"/>
        <v>37.04</v>
      </c>
      <c r="J878" t="s">
        <v>15</v>
      </c>
      <c r="K878" t="s">
        <v>16</v>
      </c>
      <c r="L878">
        <v>1559970000</v>
      </c>
      <c r="M878" s="6">
        <f t="shared" si="67"/>
        <v>43624.208333333328</v>
      </c>
      <c r="N878" s="7">
        <f t="shared" si="68"/>
        <v>2019</v>
      </c>
      <c r="O878">
        <v>1562043600</v>
      </c>
      <c r="P878" s="6">
        <f t="shared" si="69"/>
        <v>43648.208333333328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I879">
        <f t="shared" si="66"/>
        <v>103.03</v>
      </c>
      <c r="J879" t="s">
        <v>21</v>
      </c>
      <c r="K879" t="s">
        <v>22</v>
      </c>
      <c r="L879">
        <v>1469509200</v>
      </c>
      <c r="M879" s="6">
        <f t="shared" si="67"/>
        <v>42577.208333333328</v>
      </c>
      <c r="N879" s="7">
        <f t="shared" si="68"/>
        <v>2016</v>
      </c>
      <c r="O879">
        <v>1469595600</v>
      </c>
      <c r="P879" s="6">
        <f t="shared" si="69"/>
        <v>42578.208333333328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I880">
        <f t="shared" si="66"/>
        <v>84.33</v>
      </c>
      <c r="J880" t="s">
        <v>107</v>
      </c>
      <c r="K880" t="s">
        <v>108</v>
      </c>
      <c r="L880">
        <v>1579068000</v>
      </c>
      <c r="M880" s="6">
        <f t="shared" si="67"/>
        <v>43845.25</v>
      </c>
      <c r="N880" s="7">
        <f t="shared" si="68"/>
        <v>2020</v>
      </c>
      <c r="O880">
        <v>1581141600</v>
      </c>
      <c r="P880" s="6">
        <f t="shared" si="69"/>
        <v>43869.25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544</v>
      </c>
      <c r="G881" t="s">
        <v>20</v>
      </c>
      <c r="H881">
        <v>53</v>
      </c>
      <c r="I881">
        <f t="shared" si="66"/>
        <v>102.6</v>
      </c>
      <c r="J881" t="s">
        <v>21</v>
      </c>
      <c r="K881" t="s">
        <v>22</v>
      </c>
      <c r="L881">
        <v>1487743200</v>
      </c>
      <c r="M881" s="6">
        <f t="shared" si="67"/>
        <v>42788.25</v>
      </c>
      <c r="N881" s="7">
        <f t="shared" si="68"/>
        <v>2017</v>
      </c>
      <c r="O881">
        <v>1488520800</v>
      </c>
      <c r="P881" s="6">
        <f t="shared" si="69"/>
        <v>42797.25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229</v>
      </c>
      <c r="G882" t="s">
        <v>20</v>
      </c>
      <c r="H882">
        <v>2414</v>
      </c>
      <c r="I882">
        <f t="shared" si="66"/>
        <v>79.989999999999995</v>
      </c>
      <c r="J882" t="s">
        <v>21</v>
      </c>
      <c r="K882" t="s">
        <v>22</v>
      </c>
      <c r="L882">
        <v>1563685200</v>
      </c>
      <c r="M882" s="6">
        <f t="shared" si="67"/>
        <v>43667.208333333328</v>
      </c>
      <c r="N882" s="7">
        <f t="shared" si="68"/>
        <v>2019</v>
      </c>
      <c r="O882">
        <v>1563858000</v>
      </c>
      <c r="P882" s="6">
        <f t="shared" si="69"/>
        <v>43669.208333333328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39</v>
      </c>
      <c r="G883" t="s">
        <v>14</v>
      </c>
      <c r="H883">
        <v>452</v>
      </c>
      <c r="I883">
        <f t="shared" si="66"/>
        <v>70.06</v>
      </c>
      <c r="J883" t="s">
        <v>21</v>
      </c>
      <c r="K883" t="s">
        <v>22</v>
      </c>
      <c r="L883">
        <v>1436418000</v>
      </c>
      <c r="M883" s="6">
        <f t="shared" si="67"/>
        <v>42194.208333333328</v>
      </c>
      <c r="N883" s="7">
        <f t="shared" si="68"/>
        <v>2015</v>
      </c>
      <c r="O883">
        <v>1438923600</v>
      </c>
      <c r="P883" s="6">
        <f t="shared" si="69"/>
        <v>42223.208333333328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I884">
        <f t="shared" si="66"/>
        <v>37</v>
      </c>
      <c r="J884" t="s">
        <v>21</v>
      </c>
      <c r="K884" t="s">
        <v>22</v>
      </c>
      <c r="L884">
        <v>1421820000</v>
      </c>
      <c r="M884" s="6">
        <f t="shared" si="67"/>
        <v>42025.25</v>
      </c>
      <c r="N884" s="7">
        <f t="shared" si="68"/>
        <v>2015</v>
      </c>
      <c r="O884">
        <v>1422165600</v>
      </c>
      <c r="P884" s="6">
        <f t="shared" si="69"/>
        <v>42029.25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238</v>
      </c>
      <c r="G885" t="s">
        <v>20</v>
      </c>
      <c r="H885">
        <v>193</v>
      </c>
      <c r="I885">
        <f t="shared" si="66"/>
        <v>41.91</v>
      </c>
      <c r="J885" t="s">
        <v>21</v>
      </c>
      <c r="K885" t="s">
        <v>22</v>
      </c>
      <c r="L885">
        <v>1274763600</v>
      </c>
      <c r="M885" s="6">
        <f t="shared" si="67"/>
        <v>40323.208333333336</v>
      </c>
      <c r="N885" s="7">
        <f t="shared" si="68"/>
        <v>2010</v>
      </c>
      <c r="O885">
        <v>1277874000</v>
      </c>
      <c r="P885" s="6">
        <f t="shared" si="69"/>
        <v>40359.208333333336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I886">
        <f t="shared" si="66"/>
        <v>57.99</v>
      </c>
      <c r="J886" t="s">
        <v>21</v>
      </c>
      <c r="K886" t="s">
        <v>22</v>
      </c>
      <c r="L886">
        <v>1399179600</v>
      </c>
      <c r="M886" s="6">
        <f t="shared" si="67"/>
        <v>41763.208333333336</v>
      </c>
      <c r="N886" s="7">
        <f t="shared" si="68"/>
        <v>2014</v>
      </c>
      <c r="O886">
        <v>1399352400</v>
      </c>
      <c r="P886" s="6">
        <f t="shared" si="69"/>
        <v>41765.208333333336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</v>
      </c>
      <c r="G887" t="s">
        <v>20</v>
      </c>
      <c r="H887">
        <v>52</v>
      </c>
      <c r="I887">
        <f t="shared" si="66"/>
        <v>40.94</v>
      </c>
      <c r="J887" t="s">
        <v>21</v>
      </c>
      <c r="K887" t="s">
        <v>22</v>
      </c>
      <c r="L887">
        <v>1275800400</v>
      </c>
      <c r="M887" s="6">
        <f t="shared" si="67"/>
        <v>40335.208333333336</v>
      </c>
      <c r="N887" s="7">
        <f t="shared" si="68"/>
        <v>2010</v>
      </c>
      <c r="O887">
        <v>1279083600</v>
      </c>
      <c r="P887" s="6">
        <f t="shared" si="69"/>
        <v>40373.208333333336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85</v>
      </c>
      <c r="G888" t="s">
        <v>14</v>
      </c>
      <c r="H888">
        <v>1825</v>
      </c>
      <c r="I888">
        <f t="shared" si="66"/>
        <v>70</v>
      </c>
      <c r="J888" t="s">
        <v>21</v>
      </c>
      <c r="K888" t="s">
        <v>22</v>
      </c>
      <c r="L888">
        <v>1282798800</v>
      </c>
      <c r="M888" s="6">
        <f t="shared" si="67"/>
        <v>40416.208333333336</v>
      </c>
      <c r="N888" s="7">
        <f t="shared" si="68"/>
        <v>2010</v>
      </c>
      <c r="O888">
        <v>1284354000</v>
      </c>
      <c r="P888" s="6">
        <f t="shared" si="69"/>
        <v>40434.208333333336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I889">
        <f t="shared" si="66"/>
        <v>73.84</v>
      </c>
      <c r="J889" t="s">
        <v>21</v>
      </c>
      <c r="K889" t="s">
        <v>22</v>
      </c>
      <c r="L889">
        <v>1437109200</v>
      </c>
      <c r="M889" s="6">
        <f t="shared" si="67"/>
        <v>42202.208333333328</v>
      </c>
      <c r="N889" s="7">
        <f t="shared" si="68"/>
        <v>2015</v>
      </c>
      <c r="O889">
        <v>1441170000</v>
      </c>
      <c r="P889" s="6">
        <f t="shared" si="69"/>
        <v>42249.208333333328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210</v>
      </c>
      <c r="G890" t="s">
        <v>20</v>
      </c>
      <c r="H890">
        <v>290</v>
      </c>
      <c r="I890">
        <f t="shared" si="66"/>
        <v>41.98</v>
      </c>
      <c r="J890" t="s">
        <v>21</v>
      </c>
      <c r="K890" t="s">
        <v>22</v>
      </c>
      <c r="L890">
        <v>1491886800</v>
      </c>
      <c r="M890" s="6">
        <f t="shared" si="67"/>
        <v>42836.208333333328</v>
      </c>
      <c r="N890" s="7">
        <f t="shared" si="68"/>
        <v>2017</v>
      </c>
      <c r="O890">
        <v>1493528400</v>
      </c>
      <c r="P890" s="6">
        <f t="shared" si="69"/>
        <v>42855.208333333328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170</v>
      </c>
      <c r="G891" t="s">
        <v>20</v>
      </c>
      <c r="H891">
        <v>122</v>
      </c>
      <c r="I891">
        <f t="shared" si="66"/>
        <v>77.930000000000007</v>
      </c>
      <c r="J891" t="s">
        <v>21</v>
      </c>
      <c r="K891" t="s">
        <v>22</v>
      </c>
      <c r="L891">
        <v>1394600400</v>
      </c>
      <c r="M891" s="6">
        <f t="shared" si="67"/>
        <v>41710.208333333336</v>
      </c>
      <c r="N891" s="7">
        <f t="shared" si="68"/>
        <v>2014</v>
      </c>
      <c r="O891">
        <v>1395205200</v>
      </c>
      <c r="P891" s="6">
        <f t="shared" si="69"/>
        <v>41717.208333333336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116</v>
      </c>
      <c r="G892" t="s">
        <v>20</v>
      </c>
      <c r="H892">
        <v>1470</v>
      </c>
      <c r="I892">
        <f t="shared" si="66"/>
        <v>106.02</v>
      </c>
      <c r="J892" t="s">
        <v>21</v>
      </c>
      <c r="K892" t="s">
        <v>22</v>
      </c>
      <c r="L892">
        <v>1561352400</v>
      </c>
      <c r="M892" s="6">
        <f t="shared" si="67"/>
        <v>43640.208333333328</v>
      </c>
      <c r="N892" s="7">
        <f t="shared" si="68"/>
        <v>2019</v>
      </c>
      <c r="O892">
        <v>1561438800</v>
      </c>
      <c r="P892" s="6">
        <f t="shared" si="69"/>
        <v>43641.208333333328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259</v>
      </c>
      <c r="G893" t="s">
        <v>20</v>
      </c>
      <c r="H893">
        <v>165</v>
      </c>
      <c r="I893">
        <f t="shared" si="66"/>
        <v>47.02</v>
      </c>
      <c r="J893" t="s">
        <v>15</v>
      </c>
      <c r="K893" t="s">
        <v>16</v>
      </c>
      <c r="L893">
        <v>1322892000</v>
      </c>
      <c r="M893" s="6">
        <f t="shared" si="67"/>
        <v>40880.25</v>
      </c>
      <c r="N893" s="7">
        <f t="shared" si="68"/>
        <v>2011</v>
      </c>
      <c r="O893">
        <v>1326693600</v>
      </c>
      <c r="P893" s="6">
        <f t="shared" si="69"/>
        <v>40924.25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231</v>
      </c>
      <c r="G894" t="s">
        <v>20</v>
      </c>
      <c r="H894">
        <v>182</v>
      </c>
      <c r="I894">
        <f t="shared" si="66"/>
        <v>76.02</v>
      </c>
      <c r="J894" t="s">
        <v>21</v>
      </c>
      <c r="K894" t="s">
        <v>22</v>
      </c>
      <c r="L894">
        <v>1274418000</v>
      </c>
      <c r="M894" s="6">
        <f t="shared" si="67"/>
        <v>40319.208333333336</v>
      </c>
      <c r="N894" s="7">
        <f t="shared" si="68"/>
        <v>2010</v>
      </c>
      <c r="O894">
        <v>1277960400</v>
      </c>
      <c r="P894" s="6">
        <f t="shared" si="69"/>
        <v>40360.208333333336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</v>
      </c>
      <c r="G895" t="s">
        <v>20</v>
      </c>
      <c r="H895">
        <v>199</v>
      </c>
      <c r="I895">
        <f t="shared" si="66"/>
        <v>54.12</v>
      </c>
      <c r="J895" t="s">
        <v>107</v>
      </c>
      <c r="K895" t="s">
        <v>108</v>
      </c>
      <c r="L895">
        <v>1434344400</v>
      </c>
      <c r="M895" s="6">
        <f t="shared" si="67"/>
        <v>42170.208333333328</v>
      </c>
      <c r="N895" s="7">
        <f t="shared" si="68"/>
        <v>2015</v>
      </c>
      <c r="O895">
        <v>1434690000</v>
      </c>
      <c r="P895" s="6">
        <f t="shared" si="69"/>
        <v>42174.208333333328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189</v>
      </c>
      <c r="G896" t="s">
        <v>20</v>
      </c>
      <c r="H896">
        <v>56</v>
      </c>
      <c r="I896">
        <f t="shared" si="66"/>
        <v>57.29</v>
      </c>
      <c r="J896" t="s">
        <v>40</v>
      </c>
      <c r="K896" t="s">
        <v>41</v>
      </c>
      <c r="L896">
        <v>1373518800</v>
      </c>
      <c r="M896" s="6">
        <f t="shared" si="67"/>
        <v>41466.208333333336</v>
      </c>
      <c r="N896" s="7">
        <f t="shared" si="68"/>
        <v>2013</v>
      </c>
      <c r="O896">
        <v>1376110800</v>
      </c>
      <c r="P896" s="6">
        <f t="shared" si="69"/>
        <v>41496.208333333336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7</v>
      </c>
      <c r="G897" t="s">
        <v>14</v>
      </c>
      <c r="H897">
        <v>107</v>
      </c>
      <c r="I897">
        <f t="shared" si="66"/>
        <v>103.81</v>
      </c>
      <c r="J897" t="s">
        <v>21</v>
      </c>
      <c r="K897" t="s">
        <v>22</v>
      </c>
      <c r="L897">
        <v>1517637600</v>
      </c>
      <c r="M897" s="6">
        <f t="shared" si="67"/>
        <v>43134.25</v>
      </c>
      <c r="N897" s="7">
        <f t="shared" si="68"/>
        <v>2018</v>
      </c>
      <c r="O897">
        <v>1518415200</v>
      </c>
      <c r="P897" s="6">
        <f t="shared" si="69"/>
        <v>43143.25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5"/>
        <v>774</v>
      </c>
      <c r="G898" t="s">
        <v>20</v>
      </c>
      <c r="H898">
        <v>1460</v>
      </c>
      <c r="I898">
        <f t="shared" si="66"/>
        <v>105.03</v>
      </c>
      <c r="J898" t="s">
        <v>26</v>
      </c>
      <c r="K898" t="s">
        <v>27</v>
      </c>
      <c r="L898">
        <v>1310619600</v>
      </c>
      <c r="M898" s="6">
        <f t="shared" si="67"/>
        <v>40738.208333333336</v>
      </c>
      <c r="N898" s="7">
        <f t="shared" si="68"/>
        <v>2011</v>
      </c>
      <c r="O898">
        <v>1310878800</v>
      </c>
      <c r="P898" s="6">
        <f t="shared" si="69"/>
        <v>40741.208333333336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0">ROUND(E899/D899*100,0)</f>
        <v>28</v>
      </c>
      <c r="G899" t="s">
        <v>14</v>
      </c>
      <c r="H899">
        <v>27</v>
      </c>
      <c r="I899">
        <f t="shared" ref="I899:I962" si="71">IFERROR(ROUND(E899/H899,2),0)</f>
        <v>90.26</v>
      </c>
      <c r="J899" t="s">
        <v>21</v>
      </c>
      <c r="K899" t="s">
        <v>22</v>
      </c>
      <c r="L899">
        <v>1556427600</v>
      </c>
      <c r="M899" s="6">
        <f t="shared" ref="M899:M962" si="72">(((L899/60)/60)/24)+DATE(1970,1,1)</f>
        <v>43583.208333333328</v>
      </c>
      <c r="N899" s="7">
        <f t="shared" ref="N899:N962" si="73">YEAR(M899)</f>
        <v>2019</v>
      </c>
      <c r="O899">
        <v>1556600400</v>
      </c>
      <c r="P899" s="6">
        <f t="shared" ref="P899:P962" si="74">(((O899/60)/60)/24)+DATE(1970,1,1)</f>
        <v>43585.208333333328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I900">
        <f t="shared" si="71"/>
        <v>76.98</v>
      </c>
      <c r="J900" t="s">
        <v>21</v>
      </c>
      <c r="K900" t="s">
        <v>22</v>
      </c>
      <c r="L900">
        <v>1576476000</v>
      </c>
      <c r="M900" s="6">
        <f t="shared" si="72"/>
        <v>43815.25</v>
      </c>
      <c r="N900" s="7">
        <f t="shared" si="73"/>
        <v>2019</v>
      </c>
      <c r="O900">
        <v>1576994400</v>
      </c>
      <c r="P900" s="6">
        <f t="shared" si="74"/>
        <v>43821.25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0"/>
        <v>407</v>
      </c>
      <c r="G901" t="s">
        <v>20</v>
      </c>
      <c r="H901">
        <v>123</v>
      </c>
      <c r="I901">
        <f t="shared" si="71"/>
        <v>102.6</v>
      </c>
      <c r="J901" t="s">
        <v>98</v>
      </c>
      <c r="K901" t="s">
        <v>99</v>
      </c>
      <c r="L901">
        <v>1381122000</v>
      </c>
      <c r="M901" s="6">
        <f t="shared" si="72"/>
        <v>41554.208333333336</v>
      </c>
      <c r="N901" s="7">
        <f t="shared" si="73"/>
        <v>2013</v>
      </c>
      <c r="O901">
        <v>1382677200</v>
      </c>
      <c r="P901" s="6">
        <f t="shared" si="74"/>
        <v>41572.208333333336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I902">
        <f t="shared" si="71"/>
        <v>2</v>
      </c>
      <c r="J902" t="s">
        <v>21</v>
      </c>
      <c r="K902" t="s">
        <v>22</v>
      </c>
      <c r="L902">
        <v>1411102800</v>
      </c>
      <c r="M902" s="6">
        <f t="shared" si="72"/>
        <v>41901.208333333336</v>
      </c>
      <c r="N902" s="7">
        <f t="shared" si="73"/>
        <v>2014</v>
      </c>
      <c r="O902">
        <v>1411189200</v>
      </c>
      <c r="P902" s="6">
        <f t="shared" si="74"/>
        <v>41902.208333333336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0"/>
        <v>156</v>
      </c>
      <c r="G903" t="s">
        <v>20</v>
      </c>
      <c r="H903">
        <v>159</v>
      </c>
      <c r="I903">
        <f t="shared" si="71"/>
        <v>55.01</v>
      </c>
      <c r="J903" t="s">
        <v>21</v>
      </c>
      <c r="K903" t="s">
        <v>22</v>
      </c>
      <c r="L903">
        <v>1531803600</v>
      </c>
      <c r="M903" s="6">
        <f t="shared" si="72"/>
        <v>43298.208333333328</v>
      </c>
      <c r="N903" s="7">
        <f t="shared" si="73"/>
        <v>2018</v>
      </c>
      <c r="O903">
        <v>1534654800</v>
      </c>
      <c r="P903" s="6">
        <f t="shared" si="74"/>
        <v>43331.208333333328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0"/>
        <v>252</v>
      </c>
      <c r="G904" t="s">
        <v>20</v>
      </c>
      <c r="H904">
        <v>110</v>
      </c>
      <c r="I904">
        <f t="shared" si="71"/>
        <v>32.130000000000003</v>
      </c>
      <c r="J904" t="s">
        <v>21</v>
      </c>
      <c r="K904" t="s">
        <v>22</v>
      </c>
      <c r="L904">
        <v>1454133600</v>
      </c>
      <c r="M904" s="6">
        <f t="shared" si="72"/>
        <v>42399.25</v>
      </c>
      <c r="N904" s="7">
        <f t="shared" si="73"/>
        <v>2016</v>
      </c>
      <c r="O904">
        <v>1457762400</v>
      </c>
      <c r="P904" s="6">
        <f t="shared" si="74"/>
        <v>42441.25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0"/>
        <v>2</v>
      </c>
      <c r="G905" t="s">
        <v>47</v>
      </c>
      <c r="H905">
        <v>14</v>
      </c>
      <c r="I905">
        <f t="shared" si="71"/>
        <v>50.64</v>
      </c>
      <c r="J905" t="s">
        <v>21</v>
      </c>
      <c r="K905" t="s">
        <v>22</v>
      </c>
      <c r="L905">
        <v>1336194000</v>
      </c>
      <c r="M905" s="6">
        <f t="shared" si="72"/>
        <v>41034.208333333336</v>
      </c>
      <c r="N905" s="7">
        <f t="shared" si="73"/>
        <v>2012</v>
      </c>
      <c r="O905">
        <v>1337490000</v>
      </c>
      <c r="P905" s="6">
        <f t="shared" si="74"/>
        <v>41049.208333333336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I906">
        <f t="shared" si="71"/>
        <v>49.69</v>
      </c>
      <c r="J906" t="s">
        <v>21</v>
      </c>
      <c r="K906" t="s">
        <v>22</v>
      </c>
      <c r="L906">
        <v>1349326800</v>
      </c>
      <c r="M906" s="6">
        <f t="shared" si="72"/>
        <v>41186.208333333336</v>
      </c>
      <c r="N906" s="7">
        <f t="shared" si="73"/>
        <v>2012</v>
      </c>
      <c r="O906">
        <v>1349672400</v>
      </c>
      <c r="P906" s="6">
        <f t="shared" si="74"/>
        <v>41190.208333333336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0"/>
        <v>164</v>
      </c>
      <c r="G907" t="s">
        <v>20</v>
      </c>
      <c r="H907">
        <v>236</v>
      </c>
      <c r="I907">
        <f t="shared" si="71"/>
        <v>54.89</v>
      </c>
      <c r="J907" t="s">
        <v>21</v>
      </c>
      <c r="K907" t="s">
        <v>22</v>
      </c>
      <c r="L907">
        <v>1379566800</v>
      </c>
      <c r="M907" s="6">
        <f t="shared" si="72"/>
        <v>41536.208333333336</v>
      </c>
      <c r="N907" s="7">
        <f t="shared" si="73"/>
        <v>2013</v>
      </c>
      <c r="O907">
        <v>1379826000</v>
      </c>
      <c r="P907" s="6">
        <f t="shared" si="74"/>
        <v>41539.208333333336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0"/>
        <v>163</v>
      </c>
      <c r="G908" t="s">
        <v>20</v>
      </c>
      <c r="H908">
        <v>191</v>
      </c>
      <c r="I908">
        <f t="shared" si="71"/>
        <v>46.93</v>
      </c>
      <c r="J908" t="s">
        <v>21</v>
      </c>
      <c r="K908" t="s">
        <v>22</v>
      </c>
      <c r="L908">
        <v>1494651600</v>
      </c>
      <c r="M908" s="6">
        <f t="shared" si="72"/>
        <v>42868.208333333328</v>
      </c>
      <c r="N908" s="7">
        <f t="shared" si="73"/>
        <v>2017</v>
      </c>
      <c r="O908">
        <v>1497762000</v>
      </c>
      <c r="P908" s="6">
        <f t="shared" si="74"/>
        <v>42904.208333333328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I909">
        <f t="shared" si="71"/>
        <v>44.95</v>
      </c>
      <c r="J909" t="s">
        <v>21</v>
      </c>
      <c r="K909" t="s">
        <v>22</v>
      </c>
      <c r="L909">
        <v>1303880400</v>
      </c>
      <c r="M909" s="6">
        <f t="shared" si="72"/>
        <v>40660.208333333336</v>
      </c>
      <c r="N909" s="7">
        <f t="shared" si="73"/>
        <v>2011</v>
      </c>
      <c r="O909">
        <v>1304485200</v>
      </c>
      <c r="P909" s="6">
        <f t="shared" si="74"/>
        <v>40667.208333333336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0"/>
        <v>319</v>
      </c>
      <c r="G910" t="s">
        <v>20</v>
      </c>
      <c r="H910">
        <v>3934</v>
      </c>
      <c r="I910">
        <f t="shared" si="71"/>
        <v>31</v>
      </c>
      <c r="J910" t="s">
        <v>21</v>
      </c>
      <c r="K910" t="s">
        <v>22</v>
      </c>
      <c r="L910">
        <v>1335934800</v>
      </c>
      <c r="M910" s="6">
        <f t="shared" si="72"/>
        <v>41031.208333333336</v>
      </c>
      <c r="N910" s="7">
        <f t="shared" si="73"/>
        <v>2012</v>
      </c>
      <c r="O910">
        <v>1336885200</v>
      </c>
      <c r="P910" s="6">
        <f t="shared" si="74"/>
        <v>41042.208333333336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0"/>
        <v>479</v>
      </c>
      <c r="G911" t="s">
        <v>20</v>
      </c>
      <c r="H911">
        <v>80</v>
      </c>
      <c r="I911">
        <f t="shared" si="71"/>
        <v>107.76</v>
      </c>
      <c r="J911" t="s">
        <v>15</v>
      </c>
      <c r="K911" t="s">
        <v>16</v>
      </c>
      <c r="L911">
        <v>1528088400</v>
      </c>
      <c r="M911" s="6">
        <f t="shared" si="72"/>
        <v>43255.208333333328</v>
      </c>
      <c r="N911" s="7">
        <f t="shared" si="73"/>
        <v>2018</v>
      </c>
      <c r="O911">
        <v>1530421200</v>
      </c>
      <c r="P911" s="6">
        <f t="shared" si="74"/>
        <v>43282.208333333328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0"/>
        <v>20</v>
      </c>
      <c r="G912" t="s">
        <v>74</v>
      </c>
      <c r="H912">
        <v>296</v>
      </c>
      <c r="I912">
        <f t="shared" si="71"/>
        <v>102.08</v>
      </c>
      <c r="J912" t="s">
        <v>21</v>
      </c>
      <c r="K912" t="s">
        <v>22</v>
      </c>
      <c r="L912">
        <v>1421906400</v>
      </c>
      <c r="M912" s="6">
        <f t="shared" si="72"/>
        <v>42026.25</v>
      </c>
      <c r="N912" s="7">
        <f t="shared" si="73"/>
        <v>2015</v>
      </c>
      <c r="O912">
        <v>1421992800</v>
      </c>
      <c r="P912" s="6">
        <f t="shared" si="74"/>
        <v>42027.25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0"/>
        <v>199</v>
      </c>
      <c r="G913" t="s">
        <v>20</v>
      </c>
      <c r="H913">
        <v>462</v>
      </c>
      <c r="I913">
        <f t="shared" si="71"/>
        <v>24.98</v>
      </c>
      <c r="J913" t="s">
        <v>21</v>
      </c>
      <c r="K913" t="s">
        <v>22</v>
      </c>
      <c r="L913">
        <v>1568005200</v>
      </c>
      <c r="M913" s="6">
        <f t="shared" si="72"/>
        <v>43717.208333333328</v>
      </c>
      <c r="N913" s="7">
        <f t="shared" si="73"/>
        <v>2019</v>
      </c>
      <c r="O913">
        <v>1568178000</v>
      </c>
      <c r="P913" s="6">
        <f t="shared" si="74"/>
        <v>43719.208333333328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0"/>
        <v>795</v>
      </c>
      <c r="G914" t="s">
        <v>20</v>
      </c>
      <c r="H914">
        <v>179</v>
      </c>
      <c r="I914">
        <f t="shared" si="71"/>
        <v>79.94</v>
      </c>
      <c r="J914" t="s">
        <v>21</v>
      </c>
      <c r="K914" t="s">
        <v>22</v>
      </c>
      <c r="L914">
        <v>1346821200</v>
      </c>
      <c r="M914" s="6">
        <f t="shared" si="72"/>
        <v>41157.208333333336</v>
      </c>
      <c r="N914" s="7">
        <f t="shared" si="73"/>
        <v>2012</v>
      </c>
      <c r="O914">
        <v>1347944400</v>
      </c>
      <c r="P914" s="6">
        <f t="shared" si="74"/>
        <v>41170.208333333336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0"/>
        <v>51</v>
      </c>
      <c r="G915" t="s">
        <v>14</v>
      </c>
      <c r="H915">
        <v>523</v>
      </c>
      <c r="I915">
        <f t="shared" si="71"/>
        <v>67.95</v>
      </c>
      <c r="J915" t="s">
        <v>26</v>
      </c>
      <c r="K915" t="s">
        <v>27</v>
      </c>
      <c r="L915">
        <v>1557637200</v>
      </c>
      <c r="M915" s="6">
        <f t="shared" si="72"/>
        <v>43597.208333333328</v>
      </c>
      <c r="N915" s="7">
        <f t="shared" si="73"/>
        <v>2019</v>
      </c>
      <c r="O915">
        <v>1558760400</v>
      </c>
      <c r="P915" s="6">
        <f t="shared" si="74"/>
        <v>43610.208333333328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I916">
        <f t="shared" si="71"/>
        <v>26.07</v>
      </c>
      <c r="J916" t="s">
        <v>40</v>
      </c>
      <c r="K916" t="s">
        <v>41</v>
      </c>
      <c r="L916">
        <v>1375592400</v>
      </c>
      <c r="M916" s="6">
        <f t="shared" si="72"/>
        <v>41490.208333333336</v>
      </c>
      <c r="N916" s="7">
        <f t="shared" si="73"/>
        <v>2013</v>
      </c>
      <c r="O916">
        <v>1376629200</v>
      </c>
      <c r="P916" s="6">
        <f t="shared" si="74"/>
        <v>41502.208333333336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0"/>
        <v>156</v>
      </c>
      <c r="G917" t="s">
        <v>20</v>
      </c>
      <c r="H917">
        <v>1866</v>
      </c>
      <c r="I917">
        <f t="shared" si="71"/>
        <v>105</v>
      </c>
      <c r="J917" t="s">
        <v>40</v>
      </c>
      <c r="K917" t="s">
        <v>41</v>
      </c>
      <c r="L917">
        <v>1503982800</v>
      </c>
      <c r="M917" s="6">
        <f t="shared" si="72"/>
        <v>42976.208333333328</v>
      </c>
      <c r="N917" s="7">
        <f t="shared" si="73"/>
        <v>2017</v>
      </c>
      <c r="O917">
        <v>1504760400</v>
      </c>
      <c r="P917" s="6">
        <f t="shared" si="74"/>
        <v>42985.208333333328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I918">
        <f t="shared" si="71"/>
        <v>25.83</v>
      </c>
      <c r="J918" t="s">
        <v>21</v>
      </c>
      <c r="K918" t="s">
        <v>22</v>
      </c>
      <c r="L918">
        <v>1418882400</v>
      </c>
      <c r="M918" s="6">
        <f t="shared" si="72"/>
        <v>41991.25</v>
      </c>
      <c r="N918" s="7">
        <f t="shared" si="73"/>
        <v>2014</v>
      </c>
      <c r="O918">
        <v>1419660000</v>
      </c>
      <c r="P918" s="6">
        <f t="shared" si="74"/>
        <v>42000.25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0"/>
        <v>58</v>
      </c>
      <c r="G919" t="s">
        <v>47</v>
      </c>
      <c r="H919">
        <v>27</v>
      </c>
      <c r="I919">
        <f t="shared" si="71"/>
        <v>77.67</v>
      </c>
      <c r="J919" t="s">
        <v>40</v>
      </c>
      <c r="K919" t="s">
        <v>41</v>
      </c>
      <c r="L919">
        <v>1309237200</v>
      </c>
      <c r="M919" s="6">
        <f t="shared" si="72"/>
        <v>40722.208333333336</v>
      </c>
      <c r="N919" s="7">
        <f t="shared" si="73"/>
        <v>2011</v>
      </c>
      <c r="O919">
        <v>1311310800</v>
      </c>
      <c r="P919" s="6">
        <f t="shared" si="74"/>
        <v>40746.208333333336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0"/>
        <v>237</v>
      </c>
      <c r="G920" t="s">
        <v>20</v>
      </c>
      <c r="H920">
        <v>156</v>
      </c>
      <c r="I920">
        <f t="shared" si="71"/>
        <v>57.83</v>
      </c>
      <c r="J920" t="s">
        <v>98</v>
      </c>
      <c r="K920" t="s">
        <v>99</v>
      </c>
      <c r="L920">
        <v>1343365200</v>
      </c>
      <c r="M920" s="6">
        <f t="shared" si="72"/>
        <v>41117.208333333336</v>
      </c>
      <c r="N920" s="7">
        <f t="shared" si="73"/>
        <v>2012</v>
      </c>
      <c r="O920">
        <v>1344315600</v>
      </c>
      <c r="P920" s="6">
        <f t="shared" si="74"/>
        <v>41128.208333333336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0"/>
        <v>59</v>
      </c>
      <c r="G921" t="s">
        <v>14</v>
      </c>
      <c r="H921">
        <v>225</v>
      </c>
      <c r="I921">
        <f t="shared" si="71"/>
        <v>92.96</v>
      </c>
      <c r="J921" t="s">
        <v>26</v>
      </c>
      <c r="K921" t="s">
        <v>27</v>
      </c>
      <c r="L921">
        <v>1507957200</v>
      </c>
      <c r="M921" s="6">
        <f t="shared" si="72"/>
        <v>43022.208333333328</v>
      </c>
      <c r="N921" s="7">
        <f t="shared" si="73"/>
        <v>2017</v>
      </c>
      <c r="O921">
        <v>1510725600</v>
      </c>
      <c r="P921" s="6">
        <f t="shared" si="74"/>
        <v>43054.25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0"/>
        <v>183</v>
      </c>
      <c r="G922" t="s">
        <v>20</v>
      </c>
      <c r="H922">
        <v>255</v>
      </c>
      <c r="I922">
        <f t="shared" si="71"/>
        <v>37.950000000000003</v>
      </c>
      <c r="J922" t="s">
        <v>21</v>
      </c>
      <c r="K922" t="s">
        <v>22</v>
      </c>
      <c r="L922">
        <v>1549519200</v>
      </c>
      <c r="M922" s="6">
        <f t="shared" si="72"/>
        <v>43503.25</v>
      </c>
      <c r="N922" s="7">
        <f t="shared" si="73"/>
        <v>2019</v>
      </c>
      <c r="O922">
        <v>1551247200</v>
      </c>
      <c r="P922" s="6">
        <f t="shared" si="74"/>
        <v>43523.25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0"/>
        <v>1</v>
      </c>
      <c r="G923" t="s">
        <v>14</v>
      </c>
      <c r="H923">
        <v>38</v>
      </c>
      <c r="I923">
        <f t="shared" si="71"/>
        <v>31.84</v>
      </c>
      <c r="J923" t="s">
        <v>21</v>
      </c>
      <c r="K923" t="s">
        <v>22</v>
      </c>
      <c r="L923">
        <v>1329026400</v>
      </c>
      <c r="M923" s="6">
        <f t="shared" si="72"/>
        <v>40951.25</v>
      </c>
      <c r="N923" s="7">
        <f t="shared" si="73"/>
        <v>2012</v>
      </c>
      <c r="O923">
        <v>1330236000</v>
      </c>
      <c r="P923" s="6">
        <f t="shared" si="74"/>
        <v>40965.25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0"/>
        <v>176</v>
      </c>
      <c r="G924" t="s">
        <v>20</v>
      </c>
      <c r="H924">
        <v>2261</v>
      </c>
      <c r="I924">
        <f t="shared" si="71"/>
        <v>40</v>
      </c>
      <c r="J924" t="s">
        <v>21</v>
      </c>
      <c r="K924" t="s">
        <v>22</v>
      </c>
      <c r="L924">
        <v>1544335200</v>
      </c>
      <c r="M924" s="6">
        <f t="shared" si="72"/>
        <v>43443.25</v>
      </c>
      <c r="N924" s="7">
        <f t="shared" si="73"/>
        <v>2018</v>
      </c>
      <c r="O924">
        <v>1545112800</v>
      </c>
      <c r="P924" s="6">
        <f t="shared" si="74"/>
        <v>43452.25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0"/>
        <v>238</v>
      </c>
      <c r="G925" t="s">
        <v>20</v>
      </c>
      <c r="H925">
        <v>40</v>
      </c>
      <c r="I925">
        <f t="shared" si="71"/>
        <v>101.1</v>
      </c>
      <c r="J925" t="s">
        <v>21</v>
      </c>
      <c r="K925" t="s">
        <v>22</v>
      </c>
      <c r="L925">
        <v>1279083600</v>
      </c>
      <c r="M925" s="6">
        <f t="shared" si="72"/>
        <v>40373.208333333336</v>
      </c>
      <c r="N925" s="7">
        <f t="shared" si="73"/>
        <v>2010</v>
      </c>
      <c r="O925">
        <v>1279170000</v>
      </c>
      <c r="P925" s="6">
        <f t="shared" si="74"/>
        <v>40374.208333333336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0"/>
        <v>488</v>
      </c>
      <c r="G926" t="s">
        <v>20</v>
      </c>
      <c r="H926">
        <v>2289</v>
      </c>
      <c r="I926">
        <f t="shared" si="71"/>
        <v>84.01</v>
      </c>
      <c r="J926" t="s">
        <v>107</v>
      </c>
      <c r="K926" t="s">
        <v>108</v>
      </c>
      <c r="L926">
        <v>1572498000</v>
      </c>
      <c r="M926" s="6">
        <f t="shared" si="72"/>
        <v>43769.208333333328</v>
      </c>
      <c r="N926" s="7">
        <f t="shared" si="73"/>
        <v>2019</v>
      </c>
      <c r="O926">
        <v>1573452000</v>
      </c>
      <c r="P926" s="6">
        <f t="shared" si="74"/>
        <v>43780.25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0"/>
        <v>224</v>
      </c>
      <c r="G927" t="s">
        <v>20</v>
      </c>
      <c r="H927">
        <v>65</v>
      </c>
      <c r="I927">
        <f t="shared" si="71"/>
        <v>103.42</v>
      </c>
      <c r="J927" t="s">
        <v>21</v>
      </c>
      <c r="K927" t="s">
        <v>22</v>
      </c>
      <c r="L927">
        <v>1506056400</v>
      </c>
      <c r="M927" s="6">
        <f t="shared" si="72"/>
        <v>43000.208333333328</v>
      </c>
      <c r="N927" s="7">
        <f t="shared" si="73"/>
        <v>2017</v>
      </c>
      <c r="O927">
        <v>1507093200</v>
      </c>
      <c r="P927" s="6">
        <f t="shared" si="74"/>
        <v>43012.208333333328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I928">
        <f t="shared" si="71"/>
        <v>105.13</v>
      </c>
      <c r="J928" t="s">
        <v>21</v>
      </c>
      <c r="K928" t="s">
        <v>22</v>
      </c>
      <c r="L928">
        <v>1463029200</v>
      </c>
      <c r="M928" s="6">
        <f t="shared" si="72"/>
        <v>42502.208333333328</v>
      </c>
      <c r="N928" s="7">
        <f t="shared" si="73"/>
        <v>2016</v>
      </c>
      <c r="O928">
        <v>1463374800</v>
      </c>
      <c r="P928" s="6">
        <f t="shared" si="74"/>
        <v>42506.208333333328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0"/>
        <v>46</v>
      </c>
      <c r="G929" t="s">
        <v>14</v>
      </c>
      <c r="H929">
        <v>37</v>
      </c>
      <c r="I929">
        <f t="shared" si="71"/>
        <v>89.22</v>
      </c>
      <c r="J929" t="s">
        <v>21</v>
      </c>
      <c r="K929" t="s">
        <v>22</v>
      </c>
      <c r="L929">
        <v>1342069200</v>
      </c>
      <c r="M929" s="6">
        <f t="shared" si="72"/>
        <v>41102.208333333336</v>
      </c>
      <c r="N929" s="7">
        <f t="shared" si="73"/>
        <v>2012</v>
      </c>
      <c r="O929">
        <v>1344574800</v>
      </c>
      <c r="P929" s="6">
        <f t="shared" si="74"/>
        <v>41131.208333333336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0"/>
        <v>117</v>
      </c>
      <c r="G930" t="s">
        <v>20</v>
      </c>
      <c r="H930">
        <v>3777</v>
      </c>
      <c r="I930">
        <f t="shared" si="71"/>
        <v>52</v>
      </c>
      <c r="J930" t="s">
        <v>107</v>
      </c>
      <c r="K930" t="s">
        <v>108</v>
      </c>
      <c r="L930">
        <v>1388296800</v>
      </c>
      <c r="M930" s="6">
        <f t="shared" si="72"/>
        <v>41637.25</v>
      </c>
      <c r="N930" s="7">
        <f t="shared" si="73"/>
        <v>2013</v>
      </c>
      <c r="O930">
        <v>1389074400</v>
      </c>
      <c r="P930" s="6">
        <f t="shared" si="74"/>
        <v>41646.25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0"/>
        <v>217</v>
      </c>
      <c r="G931" t="s">
        <v>20</v>
      </c>
      <c r="H931">
        <v>184</v>
      </c>
      <c r="I931">
        <f t="shared" si="71"/>
        <v>64.959999999999994</v>
      </c>
      <c r="J931" t="s">
        <v>40</v>
      </c>
      <c r="K931" t="s">
        <v>41</v>
      </c>
      <c r="L931">
        <v>1493787600</v>
      </c>
      <c r="M931" s="6">
        <f t="shared" si="72"/>
        <v>42858.208333333328</v>
      </c>
      <c r="N931" s="7">
        <f t="shared" si="73"/>
        <v>2017</v>
      </c>
      <c r="O931">
        <v>1494997200</v>
      </c>
      <c r="P931" s="6">
        <f t="shared" si="74"/>
        <v>42872.208333333328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0"/>
        <v>112</v>
      </c>
      <c r="G932" t="s">
        <v>20</v>
      </c>
      <c r="H932">
        <v>85</v>
      </c>
      <c r="I932">
        <f t="shared" si="71"/>
        <v>46.24</v>
      </c>
      <c r="J932" t="s">
        <v>21</v>
      </c>
      <c r="K932" t="s">
        <v>22</v>
      </c>
      <c r="L932">
        <v>1424844000</v>
      </c>
      <c r="M932" s="6">
        <f t="shared" si="72"/>
        <v>42060.25</v>
      </c>
      <c r="N932" s="7">
        <f t="shared" si="73"/>
        <v>2015</v>
      </c>
      <c r="O932">
        <v>1425448800</v>
      </c>
      <c r="P932" s="6">
        <f t="shared" si="74"/>
        <v>42067.25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0"/>
        <v>73</v>
      </c>
      <c r="G933" t="s">
        <v>14</v>
      </c>
      <c r="H933">
        <v>112</v>
      </c>
      <c r="I933">
        <f t="shared" si="71"/>
        <v>51.15</v>
      </c>
      <c r="J933" t="s">
        <v>21</v>
      </c>
      <c r="K933" t="s">
        <v>22</v>
      </c>
      <c r="L933">
        <v>1403931600</v>
      </c>
      <c r="M933" s="6">
        <f t="shared" si="72"/>
        <v>41818.208333333336</v>
      </c>
      <c r="N933" s="7">
        <f t="shared" si="73"/>
        <v>2014</v>
      </c>
      <c r="O933">
        <v>1404104400</v>
      </c>
      <c r="P933" s="6">
        <f t="shared" si="74"/>
        <v>41820.208333333336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0"/>
        <v>212</v>
      </c>
      <c r="G934" t="s">
        <v>20</v>
      </c>
      <c r="H934">
        <v>144</v>
      </c>
      <c r="I934">
        <f t="shared" si="71"/>
        <v>33.909999999999997</v>
      </c>
      <c r="J934" t="s">
        <v>21</v>
      </c>
      <c r="K934" t="s">
        <v>22</v>
      </c>
      <c r="L934">
        <v>1394514000</v>
      </c>
      <c r="M934" s="6">
        <f t="shared" si="72"/>
        <v>41709.208333333336</v>
      </c>
      <c r="N934" s="7">
        <f t="shared" si="73"/>
        <v>2014</v>
      </c>
      <c r="O934">
        <v>1394773200</v>
      </c>
      <c r="P934" s="6">
        <f t="shared" si="74"/>
        <v>41712.208333333336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0"/>
        <v>240</v>
      </c>
      <c r="G935" t="s">
        <v>20</v>
      </c>
      <c r="H935">
        <v>1902</v>
      </c>
      <c r="I935">
        <f t="shared" si="71"/>
        <v>92.02</v>
      </c>
      <c r="J935" t="s">
        <v>21</v>
      </c>
      <c r="K935" t="s">
        <v>22</v>
      </c>
      <c r="L935">
        <v>1365397200</v>
      </c>
      <c r="M935" s="6">
        <f t="shared" si="72"/>
        <v>41372.208333333336</v>
      </c>
      <c r="N935" s="7">
        <f t="shared" si="73"/>
        <v>2013</v>
      </c>
      <c r="O935">
        <v>1366520400</v>
      </c>
      <c r="P935" s="6">
        <f t="shared" si="74"/>
        <v>41385.208333333336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0"/>
        <v>182</v>
      </c>
      <c r="G936" t="s">
        <v>20</v>
      </c>
      <c r="H936">
        <v>105</v>
      </c>
      <c r="I936">
        <f t="shared" si="71"/>
        <v>107.43</v>
      </c>
      <c r="J936" t="s">
        <v>21</v>
      </c>
      <c r="K936" t="s">
        <v>22</v>
      </c>
      <c r="L936">
        <v>1456120800</v>
      </c>
      <c r="M936" s="6">
        <f t="shared" si="72"/>
        <v>42422.25</v>
      </c>
      <c r="N936" s="7">
        <f t="shared" si="73"/>
        <v>2016</v>
      </c>
      <c r="O936">
        <v>1456639200</v>
      </c>
      <c r="P936" s="6">
        <f t="shared" si="74"/>
        <v>42428.25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0"/>
        <v>164</v>
      </c>
      <c r="G937" t="s">
        <v>20</v>
      </c>
      <c r="H937">
        <v>132</v>
      </c>
      <c r="I937">
        <f t="shared" si="71"/>
        <v>75.849999999999994</v>
      </c>
      <c r="J937" t="s">
        <v>21</v>
      </c>
      <c r="K937" t="s">
        <v>22</v>
      </c>
      <c r="L937">
        <v>1437714000</v>
      </c>
      <c r="M937" s="6">
        <f t="shared" si="72"/>
        <v>42209.208333333328</v>
      </c>
      <c r="N937" s="7">
        <f t="shared" si="73"/>
        <v>2015</v>
      </c>
      <c r="O937">
        <v>1438318800</v>
      </c>
      <c r="P937" s="6">
        <f t="shared" si="74"/>
        <v>42216.208333333328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0"/>
        <v>2</v>
      </c>
      <c r="G938" t="s">
        <v>14</v>
      </c>
      <c r="H938">
        <v>21</v>
      </c>
      <c r="I938">
        <f t="shared" si="71"/>
        <v>80.48</v>
      </c>
      <c r="J938" t="s">
        <v>21</v>
      </c>
      <c r="K938" t="s">
        <v>22</v>
      </c>
      <c r="L938">
        <v>1563771600</v>
      </c>
      <c r="M938" s="6">
        <f t="shared" si="72"/>
        <v>43668.208333333328</v>
      </c>
      <c r="N938" s="7">
        <f t="shared" si="73"/>
        <v>2019</v>
      </c>
      <c r="O938">
        <v>1564030800</v>
      </c>
      <c r="P938" s="6">
        <f t="shared" si="74"/>
        <v>43671.208333333328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0"/>
        <v>50</v>
      </c>
      <c r="G939" t="s">
        <v>74</v>
      </c>
      <c r="H939">
        <v>976</v>
      </c>
      <c r="I939">
        <f t="shared" si="71"/>
        <v>86.98</v>
      </c>
      <c r="J939" t="s">
        <v>21</v>
      </c>
      <c r="K939" t="s">
        <v>22</v>
      </c>
      <c r="L939">
        <v>1448517600</v>
      </c>
      <c r="M939" s="6">
        <f t="shared" si="72"/>
        <v>42334.25</v>
      </c>
      <c r="N939" s="7">
        <f t="shared" si="73"/>
        <v>2015</v>
      </c>
      <c r="O939">
        <v>1449295200</v>
      </c>
      <c r="P939" s="6">
        <f t="shared" si="74"/>
        <v>42343.25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0"/>
        <v>110</v>
      </c>
      <c r="G940" t="s">
        <v>20</v>
      </c>
      <c r="H940">
        <v>96</v>
      </c>
      <c r="I940">
        <f t="shared" si="71"/>
        <v>105.14</v>
      </c>
      <c r="J940" t="s">
        <v>21</v>
      </c>
      <c r="K940" t="s">
        <v>22</v>
      </c>
      <c r="L940">
        <v>1528779600</v>
      </c>
      <c r="M940" s="6">
        <f t="shared" si="72"/>
        <v>43263.208333333328</v>
      </c>
      <c r="N940" s="7">
        <f t="shared" si="73"/>
        <v>2018</v>
      </c>
      <c r="O940">
        <v>1531890000</v>
      </c>
      <c r="P940" s="6">
        <f t="shared" si="74"/>
        <v>43299.208333333328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I941">
        <f t="shared" si="71"/>
        <v>57.3</v>
      </c>
      <c r="J941" t="s">
        <v>21</v>
      </c>
      <c r="K941" t="s">
        <v>22</v>
      </c>
      <c r="L941">
        <v>1304744400</v>
      </c>
      <c r="M941" s="6">
        <f t="shared" si="72"/>
        <v>40670.208333333336</v>
      </c>
      <c r="N941" s="7">
        <f t="shared" si="73"/>
        <v>2011</v>
      </c>
      <c r="O941">
        <v>1306213200</v>
      </c>
      <c r="P941" s="6">
        <f t="shared" si="74"/>
        <v>40687.208333333336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0"/>
        <v>62</v>
      </c>
      <c r="G942" t="s">
        <v>47</v>
      </c>
      <c r="H942">
        <v>66</v>
      </c>
      <c r="I942">
        <f t="shared" si="71"/>
        <v>93.35</v>
      </c>
      <c r="J942" t="s">
        <v>15</v>
      </c>
      <c r="K942" t="s">
        <v>16</v>
      </c>
      <c r="L942">
        <v>1354341600</v>
      </c>
      <c r="M942" s="6">
        <f t="shared" si="72"/>
        <v>41244.25</v>
      </c>
      <c r="N942" s="7">
        <f t="shared" si="73"/>
        <v>2012</v>
      </c>
      <c r="O942">
        <v>1356242400</v>
      </c>
      <c r="P942" s="6">
        <f t="shared" si="74"/>
        <v>41266.25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I943">
        <f t="shared" si="71"/>
        <v>71.989999999999995</v>
      </c>
      <c r="J943" t="s">
        <v>21</v>
      </c>
      <c r="K943" t="s">
        <v>22</v>
      </c>
      <c r="L943">
        <v>1294552800</v>
      </c>
      <c r="M943" s="6">
        <f t="shared" si="72"/>
        <v>40552.25</v>
      </c>
      <c r="N943" s="7">
        <f t="shared" si="73"/>
        <v>2011</v>
      </c>
      <c r="O943">
        <v>1297576800</v>
      </c>
      <c r="P943" s="6">
        <f t="shared" si="74"/>
        <v>40587.25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0"/>
        <v>65</v>
      </c>
      <c r="G944" t="s">
        <v>14</v>
      </c>
      <c r="H944">
        <v>67</v>
      </c>
      <c r="I944">
        <f t="shared" si="71"/>
        <v>92.61</v>
      </c>
      <c r="J944" t="s">
        <v>26</v>
      </c>
      <c r="K944" t="s">
        <v>27</v>
      </c>
      <c r="L944">
        <v>1295935200</v>
      </c>
      <c r="M944" s="6">
        <f t="shared" si="72"/>
        <v>40568.25</v>
      </c>
      <c r="N944" s="7">
        <f t="shared" si="73"/>
        <v>2011</v>
      </c>
      <c r="O944">
        <v>1296194400</v>
      </c>
      <c r="P944" s="6">
        <f t="shared" si="74"/>
        <v>40571.25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0"/>
        <v>160</v>
      </c>
      <c r="G945" t="s">
        <v>20</v>
      </c>
      <c r="H945">
        <v>114</v>
      </c>
      <c r="I945">
        <f t="shared" si="71"/>
        <v>104.99</v>
      </c>
      <c r="J945" t="s">
        <v>21</v>
      </c>
      <c r="K945" t="s">
        <v>22</v>
      </c>
      <c r="L945">
        <v>1411534800</v>
      </c>
      <c r="M945" s="6">
        <f t="shared" si="72"/>
        <v>41906.208333333336</v>
      </c>
      <c r="N945" s="7">
        <f t="shared" si="73"/>
        <v>2014</v>
      </c>
      <c r="O945">
        <v>1414558800</v>
      </c>
      <c r="P945" s="6">
        <f t="shared" si="74"/>
        <v>41941.208333333336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I946">
        <f t="shared" si="71"/>
        <v>30.96</v>
      </c>
      <c r="J946" t="s">
        <v>26</v>
      </c>
      <c r="K946" t="s">
        <v>27</v>
      </c>
      <c r="L946">
        <v>1486706400</v>
      </c>
      <c r="M946" s="6">
        <f t="shared" si="72"/>
        <v>42776.25</v>
      </c>
      <c r="N946" s="7">
        <f t="shared" si="73"/>
        <v>2017</v>
      </c>
      <c r="O946">
        <v>1488348000</v>
      </c>
      <c r="P946" s="6">
        <f t="shared" si="74"/>
        <v>42795.25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I947">
        <f t="shared" si="71"/>
        <v>33</v>
      </c>
      <c r="J947" t="s">
        <v>21</v>
      </c>
      <c r="K947" t="s">
        <v>22</v>
      </c>
      <c r="L947">
        <v>1333602000</v>
      </c>
      <c r="M947" s="6">
        <f t="shared" si="72"/>
        <v>41004.208333333336</v>
      </c>
      <c r="N947" s="7">
        <f t="shared" si="73"/>
        <v>2012</v>
      </c>
      <c r="O947">
        <v>1334898000</v>
      </c>
      <c r="P947" s="6">
        <f t="shared" si="74"/>
        <v>41019.208333333336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0"/>
        <v>10</v>
      </c>
      <c r="G948" t="s">
        <v>14</v>
      </c>
      <c r="H948">
        <v>181</v>
      </c>
      <c r="I948">
        <f t="shared" si="71"/>
        <v>84.19</v>
      </c>
      <c r="J948" t="s">
        <v>21</v>
      </c>
      <c r="K948" t="s">
        <v>22</v>
      </c>
      <c r="L948">
        <v>1308200400</v>
      </c>
      <c r="M948" s="6">
        <f t="shared" si="72"/>
        <v>40710.208333333336</v>
      </c>
      <c r="N948" s="7">
        <f t="shared" si="73"/>
        <v>2011</v>
      </c>
      <c r="O948">
        <v>1308373200</v>
      </c>
      <c r="P948" s="6">
        <f t="shared" si="74"/>
        <v>40712.208333333336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0"/>
        <v>27</v>
      </c>
      <c r="G949" t="s">
        <v>14</v>
      </c>
      <c r="H949">
        <v>13</v>
      </c>
      <c r="I949">
        <f t="shared" si="71"/>
        <v>73.92</v>
      </c>
      <c r="J949" t="s">
        <v>21</v>
      </c>
      <c r="K949" t="s">
        <v>22</v>
      </c>
      <c r="L949">
        <v>1411707600</v>
      </c>
      <c r="M949" s="6">
        <f t="shared" si="72"/>
        <v>41908.208333333336</v>
      </c>
      <c r="N949" s="7">
        <f t="shared" si="73"/>
        <v>2014</v>
      </c>
      <c r="O949">
        <v>1412312400</v>
      </c>
      <c r="P949" s="6">
        <f t="shared" si="74"/>
        <v>41915.208333333336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0"/>
        <v>63</v>
      </c>
      <c r="G950" t="s">
        <v>74</v>
      </c>
      <c r="H950">
        <v>160</v>
      </c>
      <c r="I950">
        <f t="shared" si="71"/>
        <v>36.99</v>
      </c>
      <c r="J950" t="s">
        <v>21</v>
      </c>
      <c r="K950" t="s">
        <v>22</v>
      </c>
      <c r="L950">
        <v>1418364000</v>
      </c>
      <c r="M950" s="6">
        <f t="shared" si="72"/>
        <v>41985.25</v>
      </c>
      <c r="N950" s="7">
        <f t="shared" si="73"/>
        <v>2014</v>
      </c>
      <c r="O950">
        <v>1419228000</v>
      </c>
      <c r="P950" s="6">
        <f t="shared" si="74"/>
        <v>41995.25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0"/>
        <v>161</v>
      </c>
      <c r="G951" t="s">
        <v>20</v>
      </c>
      <c r="H951">
        <v>203</v>
      </c>
      <c r="I951">
        <f t="shared" si="71"/>
        <v>46.9</v>
      </c>
      <c r="J951" t="s">
        <v>21</v>
      </c>
      <c r="K951" t="s">
        <v>22</v>
      </c>
      <c r="L951">
        <v>1429333200</v>
      </c>
      <c r="M951" s="6">
        <f t="shared" si="72"/>
        <v>42112.208333333328</v>
      </c>
      <c r="N951" s="7">
        <f t="shared" si="73"/>
        <v>2015</v>
      </c>
      <c r="O951">
        <v>1430974800</v>
      </c>
      <c r="P951" s="6">
        <f t="shared" si="74"/>
        <v>42131.208333333328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I952">
        <f t="shared" si="71"/>
        <v>5</v>
      </c>
      <c r="J952" t="s">
        <v>21</v>
      </c>
      <c r="K952" t="s">
        <v>22</v>
      </c>
      <c r="L952">
        <v>1555390800</v>
      </c>
      <c r="M952" s="6">
        <f t="shared" si="72"/>
        <v>43571.208333333328</v>
      </c>
      <c r="N952" s="7">
        <f t="shared" si="73"/>
        <v>2019</v>
      </c>
      <c r="O952">
        <v>1555822800</v>
      </c>
      <c r="P952" s="6">
        <f t="shared" si="74"/>
        <v>43576.208333333328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0"/>
        <v>1097</v>
      </c>
      <c r="G953" t="s">
        <v>20</v>
      </c>
      <c r="H953">
        <v>1559</v>
      </c>
      <c r="I953">
        <f t="shared" si="71"/>
        <v>102.02</v>
      </c>
      <c r="J953" t="s">
        <v>21</v>
      </c>
      <c r="K953" t="s">
        <v>22</v>
      </c>
      <c r="L953">
        <v>1482732000</v>
      </c>
      <c r="M953" s="6">
        <f t="shared" si="72"/>
        <v>42730.25</v>
      </c>
      <c r="N953" s="7">
        <f t="shared" si="73"/>
        <v>2016</v>
      </c>
      <c r="O953">
        <v>1482818400</v>
      </c>
      <c r="P953" s="6">
        <f t="shared" si="74"/>
        <v>42731.25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0"/>
        <v>70</v>
      </c>
      <c r="G954" t="s">
        <v>74</v>
      </c>
      <c r="H954">
        <v>2266</v>
      </c>
      <c r="I954">
        <f t="shared" si="71"/>
        <v>45.01</v>
      </c>
      <c r="J954" t="s">
        <v>21</v>
      </c>
      <c r="K954" t="s">
        <v>22</v>
      </c>
      <c r="L954">
        <v>1470718800</v>
      </c>
      <c r="M954" s="6">
        <f t="shared" si="72"/>
        <v>42591.208333333328</v>
      </c>
      <c r="N954" s="7">
        <f t="shared" si="73"/>
        <v>2016</v>
      </c>
      <c r="O954">
        <v>1471928400</v>
      </c>
      <c r="P954" s="6">
        <f t="shared" si="74"/>
        <v>42605.208333333328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I955">
        <f t="shared" si="71"/>
        <v>94.29</v>
      </c>
      <c r="J955" t="s">
        <v>21</v>
      </c>
      <c r="K955" t="s">
        <v>22</v>
      </c>
      <c r="L955">
        <v>1450591200</v>
      </c>
      <c r="M955" s="6">
        <f t="shared" si="72"/>
        <v>42358.25</v>
      </c>
      <c r="N955" s="7">
        <f t="shared" si="73"/>
        <v>2015</v>
      </c>
      <c r="O955">
        <v>1453701600</v>
      </c>
      <c r="P955" s="6">
        <f t="shared" si="74"/>
        <v>42394.25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0"/>
        <v>367</v>
      </c>
      <c r="G956" t="s">
        <v>20</v>
      </c>
      <c r="H956">
        <v>1548</v>
      </c>
      <c r="I956">
        <f t="shared" si="71"/>
        <v>101.02</v>
      </c>
      <c r="J956" t="s">
        <v>26</v>
      </c>
      <c r="K956" t="s">
        <v>27</v>
      </c>
      <c r="L956">
        <v>1348290000</v>
      </c>
      <c r="M956" s="6">
        <f t="shared" si="72"/>
        <v>41174.208333333336</v>
      </c>
      <c r="N956" s="7">
        <f t="shared" si="73"/>
        <v>2012</v>
      </c>
      <c r="O956">
        <v>1350363600</v>
      </c>
      <c r="P956" s="6">
        <f t="shared" si="74"/>
        <v>41198.208333333336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0"/>
        <v>1109</v>
      </c>
      <c r="G957" t="s">
        <v>20</v>
      </c>
      <c r="H957">
        <v>80</v>
      </c>
      <c r="I957">
        <f t="shared" si="71"/>
        <v>97.04</v>
      </c>
      <c r="J957" t="s">
        <v>21</v>
      </c>
      <c r="K957" t="s">
        <v>22</v>
      </c>
      <c r="L957">
        <v>1353823200</v>
      </c>
      <c r="M957" s="6">
        <f t="shared" si="72"/>
        <v>41238.25</v>
      </c>
      <c r="N957" s="7">
        <f t="shared" si="73"/>
        <v>2012</v>
      </c>
      <c r="O957">
        <v>1353996000</v>
      </c>
      <c r="P957" s="6">
        <f t="shared" si="74"/>
        <v>41240.25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I958">
        <f t="shared" si="71"/>
        <v>43.01</v>
      </c>
      <c r="J958" t="s">
        <v>21</v>
      </c>
      <c r="K958" t="s">
        <v>22</v>
      </c>
      <c r="L958">
        <v>1450764000</v>
      </c>
      <c r="M958" s="6">
        <f t="shared" si="72"/>
        <v>42360.25</v>
      </c>
      <c r="N958" s="7">
        <f t="shared" si="73"/>
        <v>2015</v>
      </c>
      <c r="O958">
        <v>1451109600</v>
      </c>
      <c r="P958" s="6">
        <f t="shared" si="74"/>
        <v>42364.25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0"/>
        <v>127</v>
      </c>
      <c r="G959" t="s">
        <v>20</v>
      </c>
      <c r="H959">
        <v>131</v>
      </c>
      <c r="I959">
        <f t="shared" si="71"/>
        <v>94.92</v>
      </c>
      <c r="J959" t="s">
        <v>21</v>
      </c>
      <c r="K959" t="s">
        <v>22</v>
      </c>
      <c r="L959">
        <v>1329372000</v>
      </c>
      <c r="M959" s="6">
        <f t="shared" si="72"/>
        <v>40955.25</v>
      </c>
      <c r="N959" s="7">
        <f t="shared" si="73"/>
        <v>2012</v>
      </c>
      <c r="O959">
        <v>1329631200</v>
      </c>
      <c r="P959" s="6">
        <f t="shared" si="74"/>
        <v>40958.25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0"/>
        <v>735</v>
      </c>
      <c r="G960" t="s">
        <v>20</v>
      </c>
      <c r="H960">
        <v>112</v>
      </c>
      <c r="I960">
        <f t="shared" si="71"/>
        <v>72.150000000000006</v>
      </c>
      <c r="J960" t="s">
        <v>21</v>
      </c>
      <c r="K960" t="s">
        <v>22</v>
      </c>
      <c r="L960">
        <v>1277096400</v>
      </c>
      <c r="M960" s="6">
        <f t="shared" si="72"/>
        <v>40350.208333333336</v>
      </c>
      <c r="N960" s="7">
        <f t="shared" si="73"/>
        <v>2010</v>
      </c>
      <c r="O960">
        <v>1278997200</v>
      </c>
      <c r="P960" s="6">
        <f t="shared" si="74"/>
        <v>40372.208333333336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0"/>
        <v>5</v>
      </c>
      <c r="G961" t="s">
        <v>14</v>
      </c>
      <c r="H961">
        <v>130</v>
      </c>
      <c r="I961">
        <f t="shared" si="71"/>
        <v>51.01</v>
      </c>
      <c r="J961" t="s">
        <v>21</v>
      </c>
      <c r="K961" t="s">
        <v>22</v>
      </c>
      <c r="L961">
        <v>1277701200</v>
      </c>
      <c r="M961" s="6">
        <f t="shared" si="72"/>
        <v>40357.208333333336</v>
      </c>
      <c r="N961" s="7">
        <f t="shared" si="73"/>
        <v>2010</v>
      </c>
      <c r="O961">
        <v>1280120400</v>
      </c>
      <c r="P961" s="6">
        <f t="shared" si="74"/>
        <v>40385.208333333336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I962">
        <f t="shared" si="71"/>
        <v>85.05</v>
      </c>
      <c r="J962" t="s">
        <v>21</v>
      </c>
      <c r="K962" t="s">
        <v>22</v>
      </c>
      <c r="L962">
        <v>1454911200</v>
      </c>
      <c r="M962" s="6">
        <f t="shared" si="72"/>
        <v>42408.25</v>
      </c>
      <c r="N962" s="7">
        <f t="shared" si="73"/>
        <v>2016</v>
      </c>
      <c r="O962">
        <v>1458104400</v>
      </c>
      <c r="P962" s="6">
        <f t="shared" si="74"/>
        <v>42445.208333333328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5">ROUND(E963/D963*100,0)</f>
        <v>119</v>
      </c>
      <c r="G963" t="s">
        <v>20</v>
      </c>
      <c r="H963">
        <v>155</v>
      </c>
      <c r="I963">
        <f t="shared" ref="I963:I1001" si="76">IFERROR(ROUND(E963/H963,2),0)</f>
        <v>43.87</v>
      </c>
      <c r="J963" t="s">
        <v>21</v>
      </c>
      <c r="K963" t="s">
        <v>22</v>
      </c>
      <c r="L963">
        <v>1297922400</v>
      </c>
      <c r="M963" s="6">
        <f t="shared" ref="M963:M1001" si="77">(((L963/60)/60)/24)+DATE(1970,1,1)</f>
        <v>40591.25</v>
      </c>
      <c r="N963" s="7">
        <f t="shared" ref="N963:N1001" si="78">YEAR(M963)</f>
        <v>2011</v>
      </c>
      <c r="O963">
        <v>1298268000</v>
      </c>
      <c r="P963" s="6">
        <f t="shared" ref="P963:P1001" si="79">(((O963/60)/60)/24)+DATE(1970,1,1)</f>
        <v>40595.25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5"/>
        <v>296</v>
      </c>
      <c r="G964" t="s">
        <v>20</v>
      </c>
      <c r="H964">
        <v>266</v>
      </c>
      <c r="I964">
        <f t="shared" si="76"/>
        <v>40.06</v>
      </c>
      <c r="J964" t="s">
        <v>21</v>
      </c>
      <c r="K964" t="s">
        <v>22</v>
      </c>
      <c r="L964">
        <v>1384408800</v>
      </c>
      <c r="M964" s="6">
        <f t="shared" si="77"/>
        <v>41592.25</v>
      </c>
      <c r="N964" s="7">
        <f t="shared" si="78"/>
        <v>2013</v>
      </c>
      <c r="O964">
        <v>1386223200</v>
      </c>
      <c r="P964" s="6">
        <f t="shared" si="79"/>
        <v>41613.25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5"/>
        <v>85</v>
      </c>
      <c r="G965" t="s">
        <v>14</v>
      </c>
      <c r="H965">
        <v>114</v>
      </c>
      <c r="I965">
        <f t="shared" si="76"/>
        <v>43.83</v>
      </c>
      <c r="J965" t="s">
        <v>107</v>
      </c>
      <c r="K965" t="s">
        <v>108</v>
      </c>
      <c r="L965">
        <v>1299304800</v>
      </c>
      <c r="M965" s="6">
        <f t="shared" si="77"/>
        <v>40607.25</v>
      </c>
      <c r="N965" s="7">
        <f t="shared" si="78"/>
        <v>2011</v>
      </c>
      <c r="O965">
        <v>1299823200</v>
      </c>
      <c r="P965" s="6">
        <f t="shared" si="79"/>
        <v>40613.25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5"/>
        <v>356</v>
      </c>
      <c r="G966" t="s">
        <v>20</v>
      </c>
      <c r="H966">
        <v>155</v>
      </c>
      <c r="I966">
        <f t="shared" si="76"/>
        <v>84.93</v>
      </c>
      <c r="J966" t="s">
        <v>21</v>
      </c>
      <c r="K966" t="s">
        <v>22</v>
      </c>
      <c r="L966">
        <v>1431320400</v>
      </c>
      <c r="M966" s="6">
        <f t="shared" si="77"/>
        <v>42135.208333333328</v>
      </c>
      <c r="N966" s="7">
        <f t="shared" si="78"/>
        <v>2015</v>
      </c>
      <c r="O966">
        <v>1431752400</v>
      </c>
      <c r="P966" s="6">
        <f t="shared" si="79"/>
        <v>42140.208333333328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5"/>
        <v>386</v>
      </c>
      <c r="G967" t="s">
        <v>20</v>
      </c>
      <c r="H967">
        <v>207</v>
      </c>
      <c r="I967">
        <f t="shared" si="76"/>
        <v>41.07</v>
      </c>
      <c r="J967" t="s">
        <v>40</v>
      </c>
      <c r="K967" t="s">
        <v>41</v>
      </c>
      <c r="L967">
        <v>1264399200</v>
      </c>
      <c r="M967" s="6">
        <f t="shared" si="77"/>
        <v>40203.25</v>
      </c>
      <c r="N967" s="7">
        <f t="shared" si="78"/>
        <v>2010</v>
      </c>
      <c r="O967">
        <v>1267855200</v>
      </c>
      <c r="P967" s="6">
        <f t="shared" si="79"/>
        <v>40243.25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5"/>
        <v>792</v>
      </c>
      <c r="G968" t="s">
        <v>20</v>
      </c>
      <c r="H968">
        <v>245</v>
      </c>
      <c r="I968">
        <f t="shared" si="76"/>
        <v>54.97</v>
      </c>
      <c r="J968" t="s">
        <v>21</v>
      </c>
      <c r="K968" t="s">
        <v>22</v>
      </c>
      <c r="L968">
        <v>1497502800</v>
      </c>
      <c r="M968" s="6">
        <f t="shared" si="77"/>
        <v>42901.208333333328</v>
      </c>
      <c r="N968" s="7">
        <f t="shared" si="78"/>
        <v>2017</v>
      </c>
      <c r="O968">
        <v>1497675600</v>
      </c>
      <c r="P968" s="6">
        <f t="shared" si="79"/>
        <v>42903.208333333328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5"/>
        <v>137</v>
      </c>
      <c r="G969" t="s">
        <v>20</v>
      </c>
      <c r="H969">
        <v>1573</v>
      </c>
      <c r="I969">
        <f t="shared" si="76"/>
        <v>77.010000000000005</v>
      </c>
      <c r="J969" t="s">
        <v>21</v>
      </c>
      <c r="K969" t="s">
        <v>22</v>
      </c>
      <c r="L969">
        <v>1333688400</v>
      </c>
      <c r="M969" s="6">
        <f t="shared" si="77"/>
        <v>41005.208333333336</v>
      </c>
      <c r="N969" s="7">
        <f t="shared" si="78"/>
        <v>2012</v>
      </c>
      <c r="O969">
        <v>1336885200</v>
      </c>
      <c r="P969" s="6">
        <f t="shared" si="79"/>
        <v>41042.208333333336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5"/>
        <v>338</v>
      </c>
      <c r="G970" t="s">
        <v>20</v>
      </c>
      <c r="H970">
        <v>114</v>
      </c>
      <c r="I970">
        <f t="shared" si="76"/>
        <v>71.2</v>
      </c>
      <c r="J970" t="s">
        <v>21</v>
      </c>
      <c r="K970" t="s">
        <v>22</v>
      </c>
      <c r="L970">
        <v>1293861600</v>
      </c>
      <c r="M970" s="6">
        <f t="shared" si="77"/>
        <v>40544.25</v>
      </c>
      <c r="N970" s="7">
        <f t="shared" si="78"/>
        <v>2011</v>
      </c>
      <c r="O970">
        <v>1295157600</v>
      </c>
      <c r="P970" s="6">
        <f t="shared" si="79"/>
        <v>40559.25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5"/>
        <v>108</v>
      </c>
      <c r="G971" t="s">
        <v>20</v>
      </c>
      <c r="H971">
        <v>93</v>
      </c>
      <c r="I971">
        <f t="shared" si="76"/>
        <v>91.94</v>
      </c>
      <c r="J971" t="s">
        <v>21</v>
      </c>
      <c r="K971" t="s">
        <v>22</v>
      </c>
      <c r="L971">
        <v>1576994400</v>
      </c>
      <c r="M971" s="6">
        <f t="shared" si="77"/>
        <v>43821.25</v>
      </c>
      <c r="N971" s="7">
        <f t="shared" si="78"/>
        <v>2019</v>
      </c>
      <c r="O971">
        <v>1577599200</v>
      </c>
      <c r="P971" s="6">
        <f t="shared" si="79"/>
        <v>43828.25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5"/>
        <v>61</v>
      </c>
      <c r="G972" t="s">
        <v>14</v>
      </c>
      <c r="H972">
        <v>594</v>
      </c>
      <c r="I972">
        <f t="shared" si="76"/>
        <v>97.07</v>
      </c>
      <c r="J972" t="s">
        <v>21</v>
      </c>
      <c r="K972" t="s">
        <v>22</v>
      </c>
      <c r="L972">
        <v>1304917200</v>
      </c>
      <c r="M972" s="6">
        <f t="shared" si="77"/>
        <v>40672.208333333336</v>
      </c>
      <c r="N972" s="7">
        <f t="shared" si="78"/>
        <v>2011</v>
      </c>
      <c r="O972">
        <v>1305003600</v>
      </c>
      <c r="P972" s="6">
        <f t="shared" si="79"/>
        <v>40673.208333333336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5"/>
        <v>28</v>
      </c>
      <c r="G973" t="s">
        <v>14</v>
      </c>
      <c r="H973">
        <v>24</v>
      </c>
      <c r="I973">
        <f t="shared" si="76"/>
        <v>58.92</v>
      </c>
      <c r="J973" t="s">
        <v>21</v>
      </c>
      <c r="K973" t="s">
        <v>22</v>
      </c>
      <c r="L973">
        <v>1381208400</v>
      </c>
      <c r="M973" s="6">
        <f t="shared" si="77"/>
        <v>41555.208333333336</v>
      </c>
      <c r="N973" s="7">
        <f t="shared" si="78"/>
        <v>2013</v>
      </c>
      <c r="O973">
        <v>1381726800</v>
      </c>
      <c r="P973" s="6">
        <f t="shared" si="79"/>
        <v>41561.208333333336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5"/>
        <v>228</v>
      </c>
      <c r="G974" t="s">
        <v>20</v>
      </c>
      <c r="H974">
        <v>1681</v>
      </c>
      <c r="I974">
        <f t="shared" si="76"/>
        <v>58.02</v>
      </c>
      <c r="J974" t="s">
        <v>21</v>
      </c>
      <c r="K974" t="s">
        <v>22</v>
      </c>
      <c r="L974">
        <v>1401685200</v>
      </c>
      <c r="M974" s="6">
        <f t="shared" si="77"/>
        <v>41792.208333333336</v>
      </c>
      <c r="N974" s="7">
        <f t="shared" si="78"/>
        <v>2014</v>
      </c>
      <c r="O974">
        <v>1402462800</v>
      </c>
      <c r="P974" s="6">
        <f t="shared" si="79"/>
        <v>41801.208333333336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5"/>
        <v>22</v>
      </c>
      <c r="G975" t="s">
        <v>14</v>
      </c>
      <c r="H975">
        <v>252</v>
      </c>
      <c r="I975">
        <f t="shared" si="76"/>
        <v>103.87</v>
      </c>
      <c r="J975" t="s">
        <v>21</v>
      </c>
      <c r="K975" t="s">
        <v>22</v>
      </c>
      <c r="L975">
        <v>1291960800</v>
      </c>
      <c r="M975" s="6">
        <f t="shared" si="77"/>
        <v>40522.25</v>
      </c>
      <c r="N975" s="7">
        <f t="shared" si="78"/>
        <v>2010</v>
      </c>
      <c r="O975">
        <v>1292133600</v>
      </c>
      <c r="P975" s="6">
        <f t="shared" si="79"/>
        <v>40524.25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5"/>
        <v>374</v>
      </c>
      <c r="G976" t="s">
        <v>20</v>
      </c>
      <c r="H976">
        <v>32</v>
      </c>
      <c r="I976">
        <f t="shared" si="76"/>
        <v>93.47</v>
      </c>
      <c r="J976" t="s">
        <v>21</v>
      </c>
      <c r="K976" t="s">
        <v>22</v>
      </c>
      <c r="L976">
        <v>1368853200</v>
      </c>
      <c r="M976" s="6">
        <f t="shared" si="77"/>
        <v>41412.208333333336</v>
      </c>
      <c r="N976" s="7">
        <f t="shared" si="78"/>
        <v>2013</v>
      </c>
      <c r="O976">
        <v>1368939600</v>
      </c>
      <c r="P976" s="6">
        <f t="shared" si="79"/>
        <v>41413.208333333336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5"/>
        <v>155</v>
      </c>
      <c r="G977" t="s">
        <v>20</v>
      </c>
      <c r="H977">
        <v>135</v>
      </c>
      <c r="I977">
        <f t="shared" si="76"/>
        <v>61.97</v>
      </c>
      <c r="J977" t="s">
        <v>21</v>
      </c>
      <c r="K977" t="s">
        <v>22</v>
      </c>
      <c r="L977">
        <v>1448776800</v>
      </c>
      <c r="M977" s="6">
        <f t="shared" si="77"/>
        <v>42337.25</v>
      </c>
      <c r="N977" s="7">
        <f t="shared" si="78"/>
        <v>2015</v>
      </c>
      <c r="O977">
        <v>1452146400</v>
      </c>
      <c r="P977" s="6">
        <f t="shared" si="79"/>
        <v>42376.25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5"/>
        <v>322</v>
      </c>
      <c r="G978" t="s">
        <v>20</v>
      </c>
      <c r="H978">
        <v>140</v>
      </c>
      <c r="I978">
        <f t="shared" si="76"/>
        <v>92.04</v>
      </c>
      <c r="J978" t="s">
        <v>21</v>
      </c>
      <c r="K978" t="s">
        <v>22</v>
      </c>
      <c r="L978">
        <v>1296194400</v>
      </c>
      <c r="M978" s="6">
        <f t="shared" si="77"/>
        <v>40571.25</v>
      </c>
      <c r="N978" s="7">
        <f t="shared" si="78"/>
        <v>2011</v>
      </c>
      <c r="O978">
        <v>1296712800</v>
      </c>
      <c r="P978" s="6">
        <f t="shared" si="79"/>
        <v>40577.25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5"/>
        <v>74</v>
      </c>
      <c r="G979" t="s">
        <v>14</v>
      </c>
      <c r="H979">
        <v>67</v>
      </c>
      <c r="I979">
        <f t="shared" si="76"/>
        <v>77.27</v>
      </c>
      <c r="J979" t="s">
        <v>21</v>
      </c>
      <c r="K979" t="s">
        <v>22</v>
      </c>
      <c r="L979">
        <v>1517983200</v>
      </c>
      <c r="M979" s="6">
        <f t="shared" si="77"/>
        <v>43138.25</v>
      </c>
      <c r="N979" s="7">
        <f t="shared" si="78"/>
        <v>2018</v>
      </c>
      <c r="O979">
        <v>1520748000</v>
      </c>
      <c r="P979" s="6">
        <f t="shared" si="79"/>
        <v>43170.25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5"/>
        <v>864</v>
      </c>
      <c r="G980" t="s">
        <v>20</v>
      </c>
      <c r="H980">
        <v>92</v>
      </c>
      <c r="I980">
        <f t="shared" si="76"/>
        <v>93.92</v>
      </c>
      <c r="J980" t="s">
        <v>21</v>
      </c>
      <c r="K980" t="s">
        <v>22</v>
      </c>
      <c r="L980">
        <v>1478930400</v>
      </c>
      <c r="M980" s="6">
        <f t="shared" si="77"/>
        <v>42686.25</v>
      </c>
      <c r="N980" s="7">
        <f t="shared" si="78"/>
        <v>2016</v>
      </c>
      <c r="O980">
        <v>1480831200</v>
      </c>
      <c r="P980" s="6">
        <f t="shared" si="79"/>
        <v>42708.25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5"/>
        <v>143</v>
      </c>
      <c r="G981" t="s">
        <v>20</v>
      </c>
      <c r="H981">
        <v>1015</v>
      </c>
      <c r="I981">
        <f t="shared" si="76"/>
        <v>84.97</v>
      </c>
      <c r="J981" t="s">
        <v>40</v>
      </c>
      <c r="K981" t="s">
        <v>41</v>
      </c>
      <c r="L981">
        <v>1426395600</v>
      </c>
      <c r="M981" s="6">
        <f t="shared" si="77"/>
        <v>42078.208333333328</v>
      </c>
      <c r="N981" s="7">
        <f t="shared" si="78"/>
        <v>2015</v>
      </c>
      <c r="O981">
        <v>1426914000</v>
      </c>
      <c r="P981" s="6">
        <f t="shared" si="79"/>
        <v>42084.208333333328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I982">
        <f t="shared" si="76"/>
        <v>105.97</v>
      </c>
      <c r="J982" t="s">
        <v>21</v>
      </c>
      <c r="K982" t="s">
        <v>22</v>
      </c>
      <c r="L982">
        <v>1446181200</v>
      </c>
      <c r="M982" s="6">
        <f t="shared" si="77"/>
        <v>42307.208333333328</v>
      </c>
      <c r="N982" s="7">
        <f t="shared" si="78"/>
        <v>2015</v>
      </c>
      <c r="O982">
        <v>1446616800</v>
      </c>
      <c r="P982" s="6">
        <f t="shared" si="79"/>
        <v>42312.25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5"/>
        <v>178</v>
      </c>
      <c r="G983" t="s">
        <v>20</v>
      </c>
      <c r="H983">
        <v>323</v>
      </c>
      <c r="I983">
        <f t="shared" si="76"/>
        <v>36.97</v>
      </c>
      <c r="J983" t="s">
        <v>21</v>
      </c>
      <c r="K983" t="s">
        <v>22</v>
      </c>
      <c r="L983">
        <v>1514181600</v>
      </c>
      <c r="M983" s="6">
        <f t="shared" si="77"/>
        <v>43094.25</v>
      </c>
      <c r="N983" s="7">
        <f t="shared" si="78"/>
        <v>2017</v>
      </c>
      <c r="O983">
        <v>1517032800</v>
      </c>
      <c r="P983" s="6">
        <f t="shared" si="79"/>
        <v>43127.25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5"/>
        <v>85</v>
      </c>
      <c r="G984" t="s">
        <v>14</v>
      </c>
      <c r="H984">
        <v>75</v>
      </c>
      <c r="I984">
        <f t="shared" si="76"/>
        <v>81.53</v>
      </c>
      <c r="J984" t="s">
        <v>21</v>
      </c>
      <c r="K984" t="s">
        <v>22</v>
      </c>
      <c r="L984">
        <v>1311051600</v>
      </c>
      <c r="M984" s="6">
        <f t="shared" si="77"/>
        <v>40743.208333333336</v>
      </c>
      <c r="N984" s="7">
        <f t="shared" si="78"/>
        <v>2011</v>
      </c>
      <c r="O984">
        <v>1311224400</v>
      </c>
      <c r="P984" s="6">
        <f t="shared" si="79"/>
        <v>40745.208333333336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5"/>
        <v>146</v>
      </c>
      <c r="G985" t="s">
        <v>20</v>
      </c>
      <c r="H985">
        <v>2326</v>
      </c>
      <c r="I985">
        <f t="shared" si="76"/>
        <v>81</v>
      </c>
      <c r="J985" t="s">
        <v>21</v>
      </c>
      <c r="K985" t="s">
        <v>22</v>
      </c>
      <c r="L985">
        <v>1564894800</v>
      </c>
      <c r="M985" s="6">
        <f t="shared" si="77"/>
        <v>43681.208333333328</v>
      </c>
      <c r="N985" s="7">
        <f t="shared" si="78"/>
        <v>2019</v>
      </c>
      <c r="O985">
        <v>1566190800</v>
      </c>
      <c r="P985" s="6">
        <f t="shared" si="79"/>
        <v>43696.208333333328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5"/>
        <v>152</v>
      </c>
      <c r="G986" t="s">
        <v>20</v>
      </c>
      <c r="H986">
        <v>381</v>
      </c>
      <c r="I986">
        <f t="shared" si="76"/>
        <v>26.01</v>
      </c>
      <c r="J986" t="s">
        <v>21</v>
      </c>
      <c r="K986" t="s">
        <v>22</v>
      </c>
      <c r="L986">
        <v>1567918800</v>
      </c>
      <c r="M986" s="6">
        <f t="shared" si="77"/>
        <v>43716.208333333328</v>
      </c>
      <c r="N986" s="7">
        <f t="shared" si="78"/>
        <v>2019</v>
      </c>
      <c r="O986">
        <v>1570165200</v>
      </c>
      <c r="P986" s="6">
        <f t="shared" si="79"/>
        <v>43742.208333333328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I987">
        <f t="shared" si="76"/>
        <v>26</v>
      </c>
      <c r="J987" t="s">
        <v>21</v>
      </c>
      <c r="K987" t="s">
        <v>22</v>
      </c>
      <c r="L987">
        <v>1386309600</v>
      </c>
      <c r="M987" s="6">
        <f t="shared" si="77"/>
        <v>41614.25</v>
      </c>
      <c r="N987" s="7">
        <f t="shared" si="78"/>
        <v>2013</v>
      </c>
      <c r="O987">
        <v>1388556000</v>
      </c>
      <c r="P987" s="6">
        <f t="shared" si="79"/>
        <v>41640.25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I988">
        <f t="shared" si="76"/>
        <v>34.17</v>
      </c>
      <c r="J988" t="s">
        <v>21</v>
      </c>
      <c r="K988" t="s">
        <v>22</v>
      </c>
      <c r="L988">
        <v>1301979600</v>
      </c>
      <c r="M988" s="6">
        <f t="shared" si="77"/>
        <v>40638.208333333336</v>
      </c>
      <c r="N988" s="7">
        <f t="shared" si="78"/>
        <v>2011</v>
      </c>
      <c r="O988">
        <v>1303189200</v>
      </c>
      <c r="P988" s="6">
        <f t="shared" si="79"/>
        <v>40652.208333333336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5"/>
        <v>217</v>
      </c>
      <c r="G989" t="s">
        <v>20</v>
      </c>
      <c r="H989">
        <v>480</v>
      </c>
      <c r="I989">
        <f t="shared" si="76"/>
        <v>28</v>
      </c>
      <c r="J989" t="s">
        <v>21</v>
      </c>
      <c r="K989" t="s">
        <v>22</v>
      </c>
      <c r="L989">
        <v>1493269200</v>
      </c>
      <c r="M989" s="6">
        <f t="shared" si="77"/>
        <v>42852.208333333328</v>
      </c>
      <c r="N989" s="7">
        <f t="shared" si="78"/>
        <v>2017</v>
      </c>
      <c r="O989">
        <v>1494478800</v>
      </c>
      <c r="P989" s="6">
        <f t="shared" si="79"/>
        <v>42866.208333333328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I990">
        <f t="shared" si="76"/>
        <v>76.55</v>
      </c>
      <c r="J990" t="s">
        <v>21</v>
      </c>
      <c r="K990" t="s">
        <v>22</v>
      </c>
      <c r="L990">
        <v>1478930400</v>
      </c>
      <c r="M990" s="6">
        <f t="shared" si="77"/>
        <v>42686.25</v>
      </c>
      <c r="N990" s="7">
        <f t="shared" si="78"/>
        <v>2016</v>
      </c>
      <c r="O990">
        <v>1480744800</v>
      </c>
      <c r="P990" s="6">
        <f t="shared" si="79"/>
        <v>42707.25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5"/>
        <v>500</v>
      </c>
      <c r="G991" t="s">
        <v>20</v>
      </c>
      <c r="H991">
        <v>226</v>
      </c>
      <c r="I991">
        <f t="shared" si="76"/>
        <v>53.05</v>
      </c>
      <c r="J991" t="s">
        <v>21</v>
      </c>
      <c r="K991" t="s">
        <v>22</v>
      </c>
      <c r="L991">
        <v>1555390800</v>
      </c>
      <c r="M991" s="6">
        <f t="shared" si="77"/>
        <v>43571.208333333328</v>
      </c>
      <c r="N991" s="7">
        <f t="shared" si="78"/>
        <v>2019</v>
      </c>
      <c r="O991">
        <v>1555822800</v>
      </c>
      <c r="P991" s="6">
        <f t="shared" si="79"/>
        <v>43576.208333333328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5"/>
        <v>88</v>
      </c>
      <c r="G992" t="s">
        <v>14</v>
      </c>
      <c r="H992">
        <v>64</v>
      </c>
      <c r="I992">
        <f t="shared" si="76"/>
        <v>106.86</v>
      </c>
      <c r="J992" t="s">
        <v>21</v>
      </c>
      <c r="K992" t="s">
        <v>22</v>
      </c>
      <c r="L992">
        <v>1456984800</v>
      </c>
      <c r="M992" s="6">
        <f t="shared" si="77"/>
        <v>42432.25</v>
      </c>
      <c r="N992" s="7">
        <f t="shared" si="78"/>
        <v>2016</v>
      </c>
      <c r="O992">
        <v>1458882000</v>
      </c>
      <c r="P992" s="6">
        <f t="shared" si="79"/>
        <v>42454.208333333328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5"/>
        <v>113</v>
      </c>
      <c r="G993" t="s">
        <v>20</v>
      </c>
      <c r="H993">
        <v>241</v>
      </c>
      <c r="I993">
        <f t="shared" si="76"/>
        <v>46.02</v>
      </c>
      <c r="J993" t="s">
        <v>21</v>
      </c>
      <c r="K993" t="s">
        <v>22</v>
      </c>
      <c r="L993">
        <v>1411621200</v>
      </c>
      <c r="M993" s="6">
        <f t="shared" si="77"/>
        <v>41907.208333333336</v>
      </c>
      <c r="N993" s="7">
        <f t="shared" si="78"/>
        <v>2014</v>
      </c>
      <c r="O993">
        <v>1411966800</v>
      </c>
      <c r="P993" s="6">
        <f t="shared" si="79"/>
        <v>41911.208333333336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5"/>
        <v>427</v>
      </c>
      <c r="G994" t="s">
        <v>20</v>
      </c>
      <c r="H994">
        <v>132</v>
      </c>
      <c r="I994">
        <f t="shared" si="76"/>
        <v>100.17</v>
      </c>
      <c r="J994" t="s">
        <v>21</v>
      </c>
      <c r="K994" t="s">
        <v>22</v>
      </c>
      <c r="L994">
        <v>1525669200</v>
      </c>
      <c r="M994" s="6">
        <f t="shared" si="77"/>
        <v>43227.208333333328</v>
      </c>
      <c r="N994" s="7">
        <f t="shared" si="78"/>
        <v>2018</v>
      </c>
      <c r="O994">
        <v>1526878800</v>
      </c>
      <c r="P994" s="6">
        <f t="shared" si="79"/>
        <v>43241.208333333328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5"/>
        <v>78</v>
      </c>
      <c r="G995" t="s">
        <v>74</v>
      </c>
      <c r="H995">
        <v>75</v>
      </c>
      <c r="I995">
        <f t="shared" si="76"/>
        <v>101.44</v>
      </c>
      <c r="J995" t="s">
        <v>107</v>
      </c>
      <c r="K995" t="s">
        <v>108</v>
      </c>
      <c r="L995">
        <v>1450936800</v>
      </c>
      <c r="M995" s="6">
        <f t="shared" si="77"/>
        <v>42362.25</v>
      </c>
      <c r="N995" s="7">
        <f t="shared" si="78"/>
        <v>2015</v>
      </c>
      <c r="O995">
        <v>1452405600</v>
      </c>
      <c r="P995" s="6">
        <f t="shared" si="79"/>
        <v>42379.25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I996">
        <f t="shared" si="76"/>
        <v>87.97</v>
      </c>
      <c r="J996" t="s">
        <v>21</v>
      </c>
      <c r="K996" t="s">
        <v>22</v>
      </c>
      <c r="L996">
        <v>1413522000</v>
      </c>
      <c r="M996" s="6">
        <f t="shared" si="77"/>
        <v>41929.208333333336</v>
      </c>
      <c r="N996" s="7">
        <f t="shared" si="78"/>
        <v>2014</v>
      </c>
      <c r="O996">
        <v>1414040400</v>
      </c>
      <c r="P996" s="6">
        <f t="shared" si="79"/>
        <v>41935.208333333336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5"/>
        <v>157</v>
      </c>
      <c r="G997" t="s">
        <v>20</v>
      </c>
      <c r="H997">
        <v>2043</v>
      </c>
      <c r="I997">
        <f t="shared" si="76"/>
        <v>75</v>
      </c>
      <c r="J997" t="s">
        <v>21</v>
      </c>
      <c r="K997" t="s">
        <v>22</v>
      </c>
      <c r="L997">
        <v>1541307600</v>
      </c>
      <c r="M997" s="6">
        <f t="shared" si="77"/>
        <v>43408.208333333328</v>
      </c>
      <c r="N997" s="7">
        <f t="shared" si="78"/>
        <v>2018</v>
      </c>
      <c r="O997">
        <v>1543816800</v>
      </c>
      <c r="P997" s="6">
        <f t="shared" si="79"/>
        <v>43437.25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5"/>
        <v>73</v>
      </c>
      <c r="G998" t="s">
        <v>14</v>
      </c>
      <c r="H998">
        <v>112</v>
      </c>
      <c r="I998">
        <f t="shared" si="76"/>
        <v>42.98</v>
      </c>
      <c r="J998" t="s">
        <v>21</v>
      </c>
      <c r="K998" t="s">
        <v>22</v>
      </c>
      <c r="L998">
        <v>1357106400</v>
      </c>
      <c r="M998" s="6">
        <f t="shared" si="77"/>
        <v>41276.25</v>
      </c>
      <c r="N998" s="7">
        <f t="shared" si="78"/>
        <v>2013</v>
      </c>
      <c r="O998">
        <v>1359698400</v>
      </c>
      <c r="P998" s="6">
        <f t="shared" si="79"/>
        <v>41306.25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5"/>
        <v>61</v>
      </c>
      <c r="G999" t="s">
        <v>74</v>
      </c>
      <c r="H999">
        <v>139</v>
      </c>
      <c r="I999">
        <f t="shared" si="76"/>
        <v>33.119999999999997</v>
      </c>
      <c r="J999" t="s">
        <v>107</v>
      </c>
      <c r="K999" t="s">
        <v>108</v>
      </c>
      <c r="L999">
        <v>1390197600</v>
      </c>
      <c r="M999" s="6">
        <f t="shared" si="77"/>
        <v>41659.25</v>
      </c>
      <c r="N999" s="7">
        <f t="shared" si="78"/>
        <v>2014</v>
      </c>
      <c r="O999">
        <v>1390629600</v>
      </c>
      <c r="P999" s="6">
        <f t="shared" si="79"/>
        <v>41664.25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5"/>
        <v>57</v>
      </c>
      <c r="G1000" t="s">
        <v>14</v>
      </c>
      <c r="H1000">
        <v>374</v>
      </c>
      <c r="I1000">
        <f t="shared" si="76"/>
        <v>101.13</v>
      </c>
      <c r="J1000" t="s">
        <v>21</v>
      </c>
      <c r="K1000" t="s">
        <v>22</v>
      </c>
      <c r="L1000">
        <v>1265868000</v>
      </c>
      <c r="M1000" s="6">
        <f t="shared" si="77"/>
        <v>40220.25</v>
      </c>
      <c r="N1000" s="7">
        <f t="shared" si="78"/>
        <v>2010</v>
      </c>
      <c r="O1000">
        <v>1267077600</v>
      </c>
      <c r="P1000" s="6">
        <f t="shared" si="79"/>
        <v>40234.25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5"/>
        <v>57</v>
      </c>
      <c r="G1001" t="s">
        <v>74</v>
      </c>
      <c r="H1001">
        <v>1122</v>
      </c>
      <c r="I1001">
        <f t="shared" si="76"/>
        <v>55.99</v>
      </c>
      <c r="J1001" t="s">
        <v>21</v>
      </c>
      <c r="K1001" t="s">
        <v>22</v>
      </c>
      <c r="L1001">
        <v>1467176400</v>
      </c>
      <c r="M1001" s="6">
        <f t="shared" si="77"/>
        <v>42550.208333333328</v>
      </c>
      <c r="N1001" s="7">
        <f t="shared" si="78"/>
        <v>2016</v>
      </c>
      <c r="O1001">
        <v>1467781200</v>
      </c>
      <c r="P1001" s="6">
        <f t="shared" si="79"/>
        <v>42557.208333333328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rgb="FF00B0F0"/>
      </colorScale>
    </cfRule>
  </conditionalFormatting>
  <conditionalFormatting sqref="G1:G1048576">
    <cfRule type="cellIs" dxfId="20" priority="5" stopIfTrue="1" operator="equal">
      <formula>"failed"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533D9C-05A1-F24F-975B-2AE69B2919B5}">
            <xm:f>NOT(ISERROR(SEARCH("live",G1)))</xm:f>
            <xm:f>"live"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" operator="containsText" id="{17935D50-1214-6840-8AA0-5798BA61D884}">
            <xm:f>NOT(ISERROR(SEARCH("successful",G1)))</xm:f>
            <xm:f>"successful"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95B23F78-9E73-A24A-B6B2-86D6D7F13806}">
            <xm:f>NOT(ISERROR(SEARCH("canceled",G1)))</xm:f>
            <xm:f>"canceled"</xm:f>
            <x14:dxf>
              <fill>
                <patternFill>
                  <bgColor rgb="FFFFFF00"/>
                </patternFill>
              </fill>
            </x14:dxf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Parent-Category Pivot &amp; Chart</vt:lpstr>
      <vt:lpstr>Country Pivot &amp; Chart</vt:lpstr>
      <vt:lpstr>Sub-Category Pivot &amp; Chart</vt:lpstr>
      <vt:lpstr>Date Created Pivot &amp; Chart</vt:lpstr>
      <vt:lpstr>Goals Outcome &amp; Chart</vt:lpstr>
      <vt:lpstr>Backers Count Statistics Table</vt:lpstr>
      <vt:lpstr>Crowdfunding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Rebeca Perez</cp:lastModifiedBy>
  <dcterms:created xsi:type="dcterms:W3CDTF">2021-09-29T18:52:28Z</dcterms:created>
  <dcterms:modified xsi:type="dcterms:W3CDTF">2023-04-19T03:51:06Z</dcterms:modified>
</cp:coreProperties>
</file>