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C2943018-8F37-4EF2-A6E4-4694D045E694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Data!$A$1:$AL$21</definedName>
  </definedNames>
  <calcPr calcId="191028" concurrentManualCount="8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 s="1"/>
  <c r="C3" i="1"/>
  <c r="A3" i="1" s="1"/>
  <c r="C4" i="1"/>
  <c r="A4" i="1" s="1"/>
  <c r="C5" i="1"/>
  <c r="A5" i="1" s="1"/>
  <c r="C6" i="1"/>
  <c r="B6" i="1" s="1"/>
  <c r="C7" i="1"/>
  <c r="A7" i="1" s="1"/>
  <c r="C8" i="1"/>
  <c r="A8" i="1" s="1"/>
  <c r="C9" i="1"/>
  <c r="B9" i="1" s="1"/>
  <c r="C10" i="1"/>
  <c r="A10" i="1" s="1"/>
  <c r="C11" i="1"/>
  <c r="A11" i="1" s="1"/>
  <c r="C12" i="1"/>
  <c r="A12" i="1" s="1"/>
  <c r="C13" i="1"/>
  <c r="A13" i="1" s="1"/>
  <c r="C14" i="1"/>
  <c r="B14" i="1" s="1"/>
  <c r="C15" i="1"/>
  <c r="A15" i="1" s="1"/>
  <c r="C16" i="1"/>
  <c r="A16" i="1" s="1"/>
  <c r="C17" i="1"/>
  <c r="B17" i="1" s="1"/>
  <c r="C18" i="1"/>
  <c r="A18" i="1" s="1"/>
  <c r="C19" i="1"/>
  <c r="A19" i="1" s="1"/>
  <c r="C20" i="1"/>
  <c r="A20" i="1" s="1"/>
  <c r="C21" i="1"/>
  <c r="A2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13" i="1" l="1"/>
  <c r="B12" i="1"/>
  <c r="B11" i="1"/>
  <c r="B10" i="1"/>
  <c r="B21" i="1"/>
  <c r="B5" i="1"/>
  <c r="B20" i="1"/>
  <c r="B4" i="1"/>
  <c r="B19" i="1"/>
  <c r="B3" i="1"/>
  <c r="B18" i="1"/>
  <c r="B2" i="1"/>
  <c r="A17" i="1"/>
  <c r="A9" i="1"/>
  <c r="B16" i="1"/>
  <c r="B8" i="1"/>
  <c r="B15" i="1"/>
  <c r="B7" i="1"/>
  <c r="A14" i="1"/>
  <c r="A6" i="1"/>
</calcChain>
</file>

<file path=xl/sharedStrings.xml><?xml version="1.0" encoding="utf-8"?>
<sst xmlns="http://schemas.openxmlformats.org/spreadsheetml/2006/main" count="218" uniqueCount="96">
  <si>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</si>
  <si>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</si>
  <si>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</si>
  <si>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</si>
  <si>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</si>
  <si>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</si>
  <si>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</si>
  <si>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</si>
  <si>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</si>
  <si>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</si>
  <si>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</si>
  <si>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</si>
  <si>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</si>
  <si>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</si>
  <si>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</si>
  <si>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</si>
  <si>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</si>
  <si>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</si>
  <si>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</si>
  <si>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</si>
  <si>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</si>
  <si>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</si>
  <si>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</si>
  <si>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</si>
  <si>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</si>
  <si>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</si>
  <si>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</si>
  <si>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</si>
  <si>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</si>
  <si>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</si>
  <si>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</si>
  <si>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</si>
  <si>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</si>
  <si>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</si>
  <si>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</si>
  <si>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</si>
  <si>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</si>
  <si>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</si>
  <si>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</si>
  <si>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</si>
  <si>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</si>
  <si>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</si>
  <si>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</si>
  <si>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</si>
  <si>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</si>
  <si>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Berri Lantegia, S.L. / 20260 Alegia de Oria</t>
  </si>
  <si>
    <t>Garaje Aurtenetxe, S.A. / 48196 Lezama</t>
  </si>
  <si>
    <t>Motocultores la Ribera, S.L. / 31500 Tudela</t>
  </si>
  <si>
    <t>Jesús Ignacio Olmedo Ramiro / 47400 Medina del Cam</t>
  </si>
  <si>
    <t>Zona 2</t>
  </si>
  <si>
    <t>País Vasco</t>
  </si>
  <si>
    <t>Guipúzcoa (08)</t>
  </si>
  <si>
    <t>Vizcaya (09)</t>
  </si>
  <si>
    <t>Navarra</t>
  </si>
  <si>
    <t>Navarra (10)</t>
  </si>
  <si>
    <t>Castilla León</t>
  </si>
  <si>
    <t>Valladolid (27)</t>
  </si>
  <si>
    <t>LUR-387</t>
  </si>
  <si>
    <t>10.12.2024 15:32:49</t>
  </si>
  <si>
    <t>ZESCASTRO</t>
  </si>
  <si>
    <t>Susana Castro Salcedo</t>
  </si>
  <si>
    <t>BILBAO 31/01/2025</t>
  </si>
  <si>
    <t>31.01.2025 11:20:04</t>
  </si>
  <si>
    <t>07.08.2024 14:23:28</t>
  </si>
  <si>
    <t>07.08.2024 14:27:22</t>
  </si>
  <si>
    <t>++0024100070ES10/0001/ZESLOPEZE</t>
  </si>
  <si>
    <t>08.08.2024 01:24:12</t>
  </si>
  <si>
    <t>08.08.2024 03:10:44</t>
  </si>
  <si>
    <t>08.08.2024 03:13:08</t>
  </si>
  <si>
    <t>08.08.2024 03:46:35</t>
  </si>
  <si>
    <t>NP SEPTIEMBRE 24</t>
  </si>
  <si>
    <t>02.10.2024 13:42:02</t>
  </si>
  <si>
    <t>21.10.2024 19:15:38</t>
  </si>
  <si>
    <t>TEMPORADA PV 25</t>
  </si>
  <si>
    <t>12.12.2024 17:19:58</t>
  </si>
  <si>
    <t>27.01.2025 23:15:43</t>
  </si>
  <si>
    <t>NP ENERO 25</t>
  </si>
  <si>
    <t>18.02.2025 10:42:28</t>
  </si>
  <si>
    <t>ACCIÓN BATERIA 2025</t>
  </si>
  <si>
    <t>20.02.2025 13:29:41</t>
  </si>
  <si>
    <t>25.02.2025 13:52:02</t>
  </si>
  <si>
    <t>25.02.2025 18:51:44</t>
  </si>
  <si>
    <t>D.I.R. Rioja, S.L. / 26580 Arnedo</t>
  </si>
  <si>
    <t>PP25-214</t>
  </si>
  <si>
    <t>12.02.2025 10:53:56</t>
  </si>
  <si>
    <t>Campomar Suministros, S.L. / 09240 Briviesca</t>
  </si>
  <si>
    <t>25/03/2025</t>
  </si>
  <si>
    <t>29.03.2025 01:09:55</t>
  </si>
  <si>
    <t>ES02</t>
  </si>
  <si>
    <t>Estudios y Proyectos Dansyl,SL / 42005 Soria</t>
  </si>
  <si>
    <t>27.02.2025 11:18:23</t>
  </si>
  <si>
    <t>26.11.2024 19:19:18</t>
  </si>
  <si>
    <t>Burgos (21)</t>
  </si>
  <si>
    <t>Soria (26)</t>
  </si>
  <si>
    <t>La Rioja</t>
  </si>
  <si>
    <t>La Rioja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</si>
</sst>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7076620368" createdVersion="8" refreshedVersion="8" minRefreshableVersion="3" recordCount="20" xr:uid="{7BDDCAF5-80C2-4EF1-940E-EC16E4A33F4B}">
  <cacheSource type="worksheet">
    <worksheetSource name="Tabla1"/>
  </cacheSource>
  <cacheFields count="38">
    <cacheField name="Zona" numFmtId="0">
      <sharedItems count="9">
        <s v="Zona 2"/>
        <s v="Zona 7" u="1"/>
        <s v="Zona 3" u="1"/>
        <s v="Zona 5" u="1"/>
        <s v="Zona 9" u="1"/>
        <s v="Zona 6" u="1"/>
        <s v="Zona 8" u="1"/>
        <s v="Zona 4" u="1"/>
        <e v="#N/A" u="1"/>
      </sharedItems>
    </cacheField>
    <cacheField name="Comunidad" numFmtId="0">
      <sharedItems count="16">
        <s v="País Vasco"/>
        <s v="Navarra"/>
        <s v="La Rioja"/>
        <s v="Castilla León"/>
        <s v="Galicia" u="1"/>
        <s v="Asturias" u="1"/>
        <s v="Aragón" u="1"/>
        <s v="Cataluña" u="1"/>
        <s v="Madrid" u="1"/>
        <s v="Castilla La Mancha" u="1"/>
        <s v="C. Valenciana" u="1"/>
        <s v="Murcia" u="1"/>
        <s v="Extremadura" u="1"/>
        <s v="Andalucí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6">
        <s v="Guipúzcoa (08)"/>
        <s v="Vizcaya (09)"/>
        <s v="Navarra (10)"/>
        <s v="La Rioja (11)"/>
        <s v="Burgos (21)"/>
        <s v="Soria (26)"/>
        <s v="Valladolid (27)"/>
        <s v="Lugo (02)" u="1"/>
        <s v="Ourense (03)" u="1"/>
        <s v="Pontevedra (04)" u="1"/>
        <s v="Asturias (05)" u="1"/>
        <s v="Zaragoza (14)" u="1"/>
        <s v="Barcelona (15)" u="1"/>
        <s v="Gerona (16)" u="1"/>
        <s v="Ávila (20)" u="1"/>
        <s v="Madrid (29)" u="1"/>
        <s v="Albacete (30)" u="1"/>
        <s v="Ciudad Real (31)" u="1"/>
        <s v="Cuenca (32)" u="1"/>
        <s v="Guadalajara (33)" u="1"/>
        <s v="Toledo (34)" u="1"/>
        <s v="Alicante (35)" u="1"/>
        <s v="Castellón (36)" u="1"/>
        <s v="Valencia (37)" u="1"/>
        <s v="Murcia (38)" u="1"/>
        <s v="Badajoz (39)" u="1"/>
        <s v="Almería (41)" u="1"/>
        <s v="Cádiz (42)" u="1"/>
        <s v="Córdoba (43)" u="1"/>
        <s v="Granada (44)" u="1"/>
        <s v="Huelva (45)" u="1"/>
        <s v="Jaén (46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0">
        <n v="24080530"/>
        <n v="24090590"/>
        <n v="24100070"/>
        <n v="24111230"/>
        <n v="24210400"/>
        <n v="24260230"/>
        <n v="24270370"/>
        <n v="24022030" u="1"/>
        <n v="24022050" u="1"/>
        <n v="24030240" u="1"/>
        <n v="24040720" u="1"/>
        <n v="24050540" u="1"/>
        <n v="24050950" u="1"/>
        <n v="24050970" u="1"/>
        <n v="24140300" u="1"/>
        <n v="24151300" u="1"/>
        <n v="24160540" u="1"/>
        <n v="24160870" u="1"/>
        <n v="24160890" u="1"/>
        <n v="24200180" u="1"/>
        <n v="24290570" u="1"/>
        <n v="24291920" u="1"/>
        <n v="24291990" u="1"/>
        <n v="24300200" u="1"/>
        <n v="24310730" u="1"/>
        <n v="24310750" u="1"/>
        <n v="24310820" u="1"/>
        <n v="24320360" u="1"/>
        <n v="24330260" u="1"/>
        <n v="2434042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20610" u="1"/>
        <n v="24420670" u="1"/>
        <n v="24430350" u="1"/>
        <n v="24430360" u="1"/>
        <n v="2443044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1">
        <s v="Berri Lantegia, S.L. / 20260 Alegia de Oria"/>
        <s v="Garaje Aurtenetxe, S.A. / 48196 Lezama"/>
        <s v="Motocultores la Ribera, S.L. / 31500 Tudela"/>
        <s v="D.I.R. Rioja, S.L. / 26580 Arnedo"/>
        <s v="Campomar Suministros, S.L. / 09240 Briviesca"/>
        <s v="Estudios y Proyectos Dansyl,SL / 42005 Soria"/>
        <s v="Jesús Ignacio Olmedo Ramiro / 47400 Medina del Cam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Ecojardyn Podas y Jardinería, S.L. / 19170 El Casa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7251684" maxValue="209667297"/>
    </cacheField>
    <cacheField name="Referencia ext." numFmtId="0">
      <sharedItems containsMixedTypes="1" containsNumber="1" containsInteger="1" minValue="55" maxValue="5235235432"/>
    </cacheField>
    <cacheField name="Valor de crédito pendiente" numFmtId="4">
      <sharedItems containsSemiMixedTypes="0" containsString="0" containsNumber="1" minValue="22.61" maxValue="18882.12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63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1131" maxValue="206713.44"/>
    </cacheField>
    <cacheField name="Open Orders" numFmtId="4">
      <sharedItems containsSemiMixedTypes="0" containsString="0" containsNumber="1" minValue="0" maxValue="28724.73"/>
    </cacheField>
    <cacheField name="Clase de riesgo" numFmtId="0">
      <sharedItems/>
    </cacheField>
    <cacheField name="Compr.horiz.crédito" numFmtId="4">
      <sharedItems containsSemiMixedTypes="0" containsString="0" containsNumber="1" minValue="1215.03" maxValue="214747.17"/>
    </cacheField>
    <cacheField name="Agotamiento %" numFmtId="164">
      <sharedItems containsSemiMixedTypes="0" containsString="0" containsNumber="1" minValue="17.399999999999999" maxValue="4128923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389.45" maxValue="126939.55"/>
    </cacheField>
    <cacheField name="31-60 Días" numFmtId="4">
      <sharedItems containsSemiMixedTypes="0" containsString="0" containsNumber="1" minValue="0" maxValue="58784.639999999999"/>
    </cacheField>
    <cacheField name="61-90 Días" numFmtId="4">
      <sharedItems containsSemiMixedTypes="0" containsString="0" containsNumber="1" minValue="-1642.76" maxValue="53364.95"/>
    </cacheField>
    <cacheField name="Sobr 90 Días" numFmtId="4">
      <sharedItems containsSemiMixedTypes="0" containsString="0" containsNumber="1" minValue="0" maxValue="39730.15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2741.45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ES/20"/>
    <x v="0"/>
    <x v="0"/>
    <x v="0"/>
    <n v="209167619"/>
    <s v="LUR-387"/>
    <n v="620.85"/>
    <s v="EUR"/>
    <n v="263000"/>
    <s v="EUR"/>
    <s v="Bloqueados"/>
    <n v="206713.44"/>
    <n v="28724.73"/>
    <s v="Y30"/>
    <n v="214747.17"/>
    <n v="81.7"/>
    <s v="10.12.2024 15:32:49"/>
    <m/>
    <s v="ZESCASTRO"/>
    <b v="0"/>
    <b v="0"/>
    <b v="0"/>
    <b v="1"/>
    <b v="0"/>
    <s v="Susana Castro Salcedo"/>
    <n v="126939.55"/>
    <n v="40629.65"/>
    <n v="34502.76"/>
    <n v="4641.4799999999996"/>
    <n v="1"/>
    <m/>
    <s v="ES00"/>
    <n v="1"/>
    <m/>
    <n v="2741.45"/>
    <n v="0"/>
  </r>
  <r>
    <x v="0"/>
    <x v="0"/>
    <s v="ES/48"/>
    <x v="1"/>
    <x v="1"/>
    <x v="1"/>
    <n v="209378511"/>
    <s v="BILBAO 31/01/2025"/>
    <n v="1041.22"/>
    <s v="EUR"/>
    <n v="197000"/>
    <s v="EUR"/>
    <s v="Bloqueados"/>
    <n v="170620.19"/>
    <n v="17528.37"/>
    <s v="Y30"/>
    <n v="177016.51"/>
    <n v="89.9"/>
    <s v="31.01.2025 11:20:04"/>
    <m/>
    <m/>
    <b v="0"/>
    <b v="0"/>
    <b v="0"/>
    <b v="1"/>
    <b v="0"/>
    <m/>
    <n v="52409.51"/>
    <n v="58784.639999999999"/>
    <n v="53364.95"/>
    <n v="6061.09"/>
    <n v="1"/>
    <m/>
    <s v="ES00"/>
    <n v="1"/>
    <m/>
    <n v="2338.06"/>
    <n v="0"/>
  </r>
  <r>
    <x v="0"/>
    <x v="1"/>
    <s v="ES/31"/>
    <x v="2"/>
    <x v="2"/>
    <x v="2"/>
    <n v="208202709"/>
    <n v="433"/>
    <n v="851.27"/>
    <s v="EUR"/>
    <n v="1"/>
    <s v="EUR"/>
    <s v="Bloqueados"/>
    <n v="41289.230000000003"/>
    <n v="0"/>
    <s v="Y30"/>
    <n v="41289.230000000003"/>
    <n v="4128923"/>
    <s v="07.08.2024 14:23:28"/>
    <m/>
    <m/>
    <b v="1"/>
    <b v="0"/>
    <b v="0"/>
    <b v="1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8345616"/>
    <n v="479"/>
    <n v="326.45999999999998"/>
    <s v="EUR"/>
    <n v="1"/>
    <s v="EUR"/>
    <s v="Bloqueados"/>
    <n v="41289.230000000003"/>
    <n v="0"/>
    <s v="Y30"/>
    <n v="41289.230000000003"/>
    <n v="4128923"/>
    <s v="07.08.2024 14:27:22"/>
    <m/>
    <m/>
    <b v="1"/>
    <b v="0"/>
    <b v="0"/>
    <b v="1"/>
    <b v="0"/>
    <m/>
    <n v="389.45"/>
    <n v="2812.39"/>
    <n v="-1642.76"/>
    <n v="39730.15"/>
    <n v="2"/>
    <m/>
    <s v="ES00"/>
    <n v="1"/>
    <s v="++0024100070ES10/0001/ZESLOPEZE"/>
    <n v="0"/>
    <n v="0"/>
  </r>
  <r>
    <x v="0"/>
    <x v="1"/>
    <s v="ES/31"/>
    <x v="2"/>
    <x v="2"/>
    <x v="2"/>
    <n v="208180422"/>
    <n v="423"/>
    <n v="151.99"/>
    <s v="EUR"/>
    <n v="1"/>
    <s v="EUR"/>
    <s v="Bloqueados"/>
    <n v="41289.230000000003"/>
    <n v="0"/>
    <s v="Y30"/>
    <n v="41289.230000000003"/>
    <n v="4128923"/>
    <s v="08.08.2024 01:24:12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8395168"/>
    <n v="500"/>
    <n v="122.04"/>
    <s v="EUR"/>
    <n v="1"/>
    <s v="EUR"/>
    <s v="Bloqueados"/>
    <n v="41289.230000000003"/>
    <n v="0"/>
    <s v="Y30"/>
    <n v="41289.230000000003"/>
    <n v="4128923"/>
    <s v="08.08.2024 03:10:44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8401949"/>
    <n v="501"/>
    <n v="838.99"/>
    <s v="EUR"/>
    <n v="1"/>
    <s v="EUR"/>
    <s v="Bloqueados"/>
    <n v="41289.230000000003"/>
    <n v="0"/>
    <s v="Y30"/>
    <n v="41289.230000000003"/>
    <n v="4128923"/>
    <s v="08.08.2024 03:13:08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8447946"/>
    <n v="515"/>
    <n v="139.66999999999999"/>
    <s v="EUR"/>
    <n v="1"/>
    <s v="EUR"/>
    <s v="Bloqueados"/>
    <n v="41289.230000000003"/>
    <n v="0"/>
    <s v="Y30"/>
    <n v="41289.230000000003"/>
    <n v="4128923"/>
    <s v="08.08.2024 03:46:35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8775250"/>
    <s v="NP SEPTIEMBRE 24"/>
    <n v="412.62"/>
    <s v="EUR"/>
    <n v="1"/>
    <s v="EUR"/>
    <s v="Bloqueados"/>
    <n v="41289.230000000003"/>
    <n v="0"/>
    <s v="Y30"/>
    <n v="41289.230000000003"/>
    <n v="4128923"/>
    <s v="02.10.2024 13:42:02"/>
    <m/>
    <m/>
    <b v="1"/>
    <b v="0"/>
    <b v="0"/>
    <b v="1"/>
    <b v="0"/>
    <m/>
    <n v="389.45"/>
    <n v="2812.39"/>
    <n v="-1642.76"/>
    <n v="39730.15"/>
    <n v="2"/>
    <m/>
    <m/>
    <n v="1"/>
    <s v="++0024100070ES10/0001/ZESLOPEZE"/>
    <n v="0"/>
    <n v="0"/>
  </r>
  <r>
    <x v="0"/>
    <x v="1"/>
    <s v="ES/31"/>
    <x v="2"/>
    <x v="2"/>
    <x v="2"/>
    <n v="208877763"/>
    <n v="661"/>
    <n v="673.76"/>
    <s v="EUR"/>
    <n v="1"/>
    <s v="EUR"/>
    <s v="Bloqueados"/>
    <n v="41289.230000000003"/>
    <n v="0"/>
    <s v="Y30"/>
    <n v="41289.230000000003"/>
    <n v="4128923"/>
    <s v="21.10.2024 19:15:38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9183258"/>
    <s v="TEMPORADA PV 25"/>
    <n v="18882.12"/>
    <s v="EUR"/>
    <n v="1"/>
    <s v="EUR"/>
    <s v="Bloqueados"/>
    <n v="41289.230000000003"/>
    <n v="0"/>
    <s v="Y30"/>
    <n v="41289.230000000003"/>
    <n v="4128923"/>
    <s v="12.12.2024 17:19:58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0"/>
    <x v="1"/>
    <s v="ES/31"/>
    <x v="2"/>
    <x v="2"/>
    <x v="2"/>
    <n v="207251684"/>
    <n v="718"/>
    <n v="22.61"/>
    <s v="EUR"/>
    <n v="1"/>
    <s v="EUR"/>
    <s v="Bloqueados"/>
    <n v="41289.230000000003"/>
    <n v="0"/>
    <s v="Y30"/>
    <n v="41289.230000000003"/>
    <n v="4128923"/>
    <s v="27.01.2025 23:15:43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9472190"/>
    <s v="NP ENERO 25"/>
    <n v="2163.5300000000002"/>
    <s v="EUR"/>
    <n v="1"/>
    <s v="EUR"/>
    <s v="Bloqueados"/>
    <n v="41289.230000000003"/>
    <n v="0"/>
    <s v="Y30"/>
    <n v="41289.230000000003"/>
    <n v="4128923"/>
    <s v="18.02.2025 10:42:28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0"/>
    <x v="1"/>
    <s v="ES/31"/>
    <x v="2"/>
    <x v="2"/>
    <x v="2"/>
    <n v="209486759"/>
    <s v="ACCIÓN BATERIA 2025"/>
    <n v="6777.63"/>
    <s v="EUR"/>
    <n v="1"/>
    <s v="EUR"/>
    <s v="Bloqueados"/>
    <n v="41289.230000000003"/>
    <n v="0"/>
    <s v="Y30"/>
    <n v="41289.230000000003"/>
    <n v="4128923"/>
    <s v="20.02.2025 13:29:41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0"/>
    <x v="1"/>
    <s v="ES/31"/>
    <x v="2"/>
    <x v="2"/>
    <x v="2"/>
    <n v="209511032"/>
    <n v="55"/>
    <n v="16402.3"/>
    <s v="EUR"/>
    <n v="1"/>
    <s v="EUR"/>
    <s v="Bloqueados"/>
    <n v="41289.230000000003"/>
    <n v="0"/>
    <s v="Y30"/>
    <n v="41289.230000000003"/>
    <n v="4128923"/>
    <s v="25.02.2025 13:52:02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1"/>
    <s v="ES/31"/>
    <x v="2"/>
    <x v="2"/>
    <x v="2"/>
    <n v="209513069"/>
    <n v="57"/>
    <n v="10140.01"/>
    <s v="EUR"/>
    <n v="1"/>
    <s v="EUR"/>
    <s v="Bloqueados"/>
    <n v="41289.230000000003"/>
    <n v="0"/>
    <s v="Y30"/>
    <n v="41289.230000000003"/>
    <n v="4128923"/>
    <s v="25.02.2025 18:51:44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0"/>
    <x v="2"/>
    <s v="ES/26"/>
    <x v="3"/>
    <x v="3"/>
    <x v="3"/>
    <n v="209443251"/>
    <s v="PP25-214"/>
    <n v="1721.03"/>
    <s v="EUR"/>
    <n v="63000"/>
    <s v="EUR"/>
    <s v="Bloqueados"/>
    <n v="49824.480000000003"/>
    <n v="3823.92"/>
    <s v="Y30"/>
    <n v="49846.19"/>
    <n v="79.099999999999994"/>
    <s v="12.02.2025 10:53:56"/>
    <m/>
    <s v="ZESCASTRO"/>
    <b v="1"/>
    <b v="0"/>
    <b v="0"/>
    <b v="0"/>
    <b v="0"/>
    <s v="Susana Castro Salcedo"/>
    <n v="17976"/>
    <n v="20880.97"/>
    <n v="5201.74"/>
    <n v="5765.77"/>
    <n v="0"/>
    <m/>
    <s v="ES00"/>
    <n v="1"/>
    <m/>
    <n v="0"/>
    <n v="0"/>
  </r>
  <r>
    <x v="0"/>
    <x v="3"/>
    <s v="ES/09"/>
    <x v="4"/>
    <x v="4"/>
    <x v="4"/>
    <n v="209667297"/>
    <s v="25/03/2025"/>
    <n v="2674.15"/>
    <s v="EUR"/>
    <n v="175000"/>
    <s v="EUR"/>
    <s v="Bloqueados"/>
    <n v="190918.86"/>
    <n v="13548.04"/>
    <s v="Y30"/>
    <n v="196083.74"/>
    <n v="112"/>
    <s v="29.03.2025 01:09:55"/>
    <m/>
    <m/>
    <b v="1"/>
    <b v="0"/>
    <b v="0"/>
    <b v="0"/>
    <b v="0"/>
    <m/>
    <n v="113606.45"/>
    <n v="38657.199999999997"/>
    <n v="11122.98"/>
    <n v="27532.23"/>
    <n v="1"/>
    <m/>
    <s v="ES02"/>
    <n v="1"/>
    <m/>
    <n v="506.52"/>
    <n v="0"/>
  </r>
  <r>
    <x v="0"/>
    <x v="3"/>
    <s v="ES/42"/>
    <x v="5"/>
    <x v="5"/>
    <x v="5"/>
    <n v="209523398"/>
    <n v="1362"/>
    <n v="14923.75"/>
    <s v="EUR"/>
    <n v="205000"/>
    <s v="EUR"/>
    <s v="Bloqueados"/>
    <n v="107112.02"/>
    <n v="4616.5"/>
    <s v="Y30"/>
    <n v="108438.5"/>
    <n v="52.9"/>
    <s v="27.02.2025 11:18:23"/>
    <m/>
    <s v="ZESCASTRO"/>
    <b v="1"/>
    <b v="0"/>
    <b v="0"/>
    <b v="0"/>
    <b v="0"/>
    <s v="Susana Castro Salcedo"/>
    <n v="53002.44"/>
    <n v="39297.919999999998"/>
    <n v="10618.49"/>
    <n v="4193.17"/>
    <n v="1"/>
    <m/>
    <s v="ES00"/>
    <n v="1"/>
    <m/>
    <n v="838.61"/>
    <n v="0"/>
  </r>
  <r>
    <x v="0"/>
    <x v="3"/>
    <s v="ES/47"/>
    <x v="6"/>
    <x v="6"/>
    <x v="6"/>
    <n v="209088425"/>
    <n v="5235235432"/>
    <n v="159.12"/>
    <s v="EUR"/>
    <n v="7000"/>
    <s v="EUR"/>
    <s v="Bloqueados"/>
    <n v="1131"/>
    <n v="1.82"/>
    <s v="Y30"/>
    <n v="1215.03"/>
    <n v="17.399999999999999"/>
    <s v="26.11.2024 19:19:18"/>
    <m/>
    <s v="ZESCASTRO"/>
    <b v="1"/>
    <b v="0"/>
    <b v="0"/>
    <b v="0"/>
    <b v="0"/>
    <s v="Susana Castro Salcedo"/>
    <n v="1131"/>
    <n v="0"/>
    <n v="0"/>
    <n v="0"/>
    <n v="0"/>
    <m/>
    <s v="ES00"/>
    <n v="1"/>
    <m/>
    <n v="82.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72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3" firstHeaderRow="1" firstDataRow="1" firstDataCol="2"/>
  <pivotFields count="38">
    <pivotField axis="axisRow" showAll="0">
      <items count="10">
        <item m="1" x="1"/>
        <item x="0"/>
        <item m="1" x="2"/>
        <item m="1" x="3"/>
        <item m="1" x="4"/>
        <item m="1" x="5"/>
        <item m="1" x="6"/>
        <item m="1" x="7"/>
        <item m="1" x="8"/>
        <item t="default"/>
      </items>
    </pivotField>
    <pivotField axis="axisRow" showAll="0">
      <items count="17">
        <item sd="0" m="1" x="4"/>
        <item m="1" x="5"/>
        <item x="0"/>
        <item x="1"/>
        <item m="1" x="6"/>
        <item m="1" x="7"/>
        <item x="3"/>
        <item m="1" x="8"/>
        <item m="1" x="9"/>
        <item m="1" x="10"/>
        <item m="1" x="11"/>
        <item m="1" x="12"/>
        <item m="1" x="13"/>
        <item m="1" x="14"/>
        <item m="1" x="15"/>
        <item x="2"/>
        <item t="default" sd="0"/>
      </items>
    </pivotField>
    <pivotField showAll="0"/>
    <pivotField axis="axisRow" showAll="0">
      <items count="37">
        <item sd="0" m="1" x="9"/>
        <item m="1" x="7"/>
        <item m="1" x="8"/>
        <item m="1" x="10"/>
        <item x="0"/>
        <item x="1"/>
        <item x="2"/>
        <item m="1" x="11"/>
        <item m="1" x="12"/>
        <item m="1" x="13"/>
        <item m="1" x="14"/>
        <item x="6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3"/>
        <item x="4"/>
        <item x="5"/>
        <item t="default" sd="0"/>
      </items>
    </pivotField>
    <pivotField axis="axisRow" outline="0" showAll="0" defaultSubtotal="0">
      <items count="70">
        <item m="1" x="7"/>
        <item m="1" x="8"/>
        <item m="1" x="9"/>
        <item m="1" x="10"/>
        <item m="1" x="11"/>
        <item m="1" x="12"/>
        <item m="1" x="13"/>
        <item x="0"/>
        <item x="1"/>
        <item x="2"/>
        <item m="1" x="14"/>
        <item m="1" x="15"/>
        <item m="1" x="16"/>
        <item m="1" x="17"/>
        <item m="1" x="18"/>
        <item m="1" x="19"/>
        <item x="6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x="3"/>
        <item x="4"/>
        <item x="5"/>
      </items>
    </pivotField>
    <pivotField axis="axisRow" showAll="0">
      <items count="72">
        <item m="1" x="10"/>
        <item m="1" x="7"/>
        <item m="1" x="8"/>
        <item m="1" x="9"/>
        <item m="1" x="11"/>
        <item m="1" x="12"/>
        <item m="1" x="13"/>
        <item x="0"/>
        <item x="1"/>
        <item x="2"/>
        <item m="1" x="14"/>
        <item m="1" x="15"/>
        <item m="1" x="16"/>
        <item m="1" x="17"/>
        <item m="1" x="18"/>
        <item m="1" x="19"/>
        <item x="6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x="3"/>
        <item x="4"/>
        <item x="5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20">
    <i>
      <x v="1"/>
    </i>
    <i r="1">
      <x v="2"/>
    </i>
    <i r="2">
      <x v="4"/>
    </i>
    <i r="3">
      <x v="7"/>
      <x v="7"/>
    </i>
    <i r="2">
      <x v="5"/>
    </i>
    <i r="3">
      <x v="8"/>
      <x v="8"/>
    </i>
    <i r="1">
      <x v="3"/>
    </i>
    <i r="2">
      <x v="6"/>
    </i>
    <i r="3">
      <x v="9"/>
      <x v="9"/>
    </i>
    <i r="1">
      <x v="6"/>
    </i>
    <i r="2">
      <x v="11"/>
    </i>
    <i r="3">
      <x v="16"/>
      <x v="16"/>
    </i>
    <i r="2">
      <x v="34"/>
    </i>
    <i r="3">
      <x v="68"/>
      <x v="69"/>
    </i>
    <i r="2">
      <x v="35"/>
    </i>
    <i r="3">
      <x v="69"/>
      <x v="70"/>
    </i>
    <i r="1">
      <x v="15"/>
    </i>
    <i r="2">
      <x v="33"/>
    </i>
    <i r="3">
      <x v="67"/>
      <x v="68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1" totalsRowShown="0" headerRowDxfId="37" dataDxfId="35" headerRowBorderDxfId="36" tableBorderDxfId="34">
  <autoFilter ref="A1:AL21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3"/>
  <sheetViews>
    <sheetView tabSelected="1" workbookViewId="0">
      <selection activeCell="A3" sqref="A3:C23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49</v>
      </c>
      <c r="C4" s="10">
        <v>79045.119999999995</v>
      </c>
    </row>
    <row r="5" spans="1:3" x14ac:dyDescent="0.2">
      <c r="A5" s="6" t="s">
        <v>50</v>
      </c>
      <c r="C5" s="10">
        <v>1662.0700000000002</v>
      </c>
    </row>
    <row r="6" spans="1:3" x14ac:dyDescent="0.2">
      <c r="A6" s="8" t="s">
        <v>51</v>
      </c>
      <c r="C6" s="10">
        <v>620.85</v>
      </c>
    </row>
    <row r="7" spans="1:3" x14ac:dyDescent="0.2">
      <c r="A7" s="9">
        <v>24080530</v>
      </c>
      <c r="B7" s="5" t="s">
        <v>45</v>
      </c>
      <c r="C7" s="10">
        <v>620.85</v>
      </c>
    </row>
    <row r="8" spans="1:3" x14ac:dyDescent="0.2">
      <c r="A8" s="8" t="s">
        <v>52</v>
      </c>
      <c r="C8" s="10">
        <v>1041.22</v>
      </c>
    </row>
    <row r="9" spans="1:3" x14ac:dyDescent="0.2">
      <c r="A9" s="9">
        <v>24090590</v>
      </c>
      <c r="B9" s="5" t="s">
        <v>46</v>
      </c>
      <c r="C9" s="10">
        <v>1041.22</v>
      </c>
    </row>
    <row r="10" spans="1:3" x14ac:dyDescent="0.2">
      <c r="A10" s="6" t="s">
        <v>53</v>
      </c>
      <c r="C10" s="10">
        <v>57905</v>
      </c>
    </row>
    <row r="11" spans="1:3" x14ac:dyDescent="0.2">
      <c r="A11" s="8" t="s">
        <v>54</v>
      </c>
      <c r="C11" s="10">
        <v>57905</v>
      </c>
    </row>
    <row r="12" spans="1:3" x14ac:dyDescent="0.2">
      <c r="A12" s="9">
        <v>24100070</v>
      </c>
      <c r="B12" s="5" t="s">
        <v>47</v>
      </c>
      <c r="C12" s="10">
        <v>57905</v>
      </c>
    </row>
    <row r="13" spans="1:3" x14ac:dyDescent="0.2">
      <c r="A13" s="6" t="s">
        <v>55</v>
      </c>
      <c r="C13" s="10">
        <v>17757.02</v>
      </c>
    </row>
    <row r="14" spans="1:3" x14ac:dyDescent="0.2">
      <c r="A14" s="8" t="s">
        <v>56</v>
      </c>
      <c r="C14" s="10">
        <v>159.12</v>
      </c>
    </row>
    <row r="15" spans="1:3" x14ac:dyDescent="0.2">
      <c r="A15" s="9">
        <v>24270370</v>
      </c>
      <c r="B15" s="5" t="s">
        <v>48</v>
      </c>
      <c r="C15" s="10">
        <v>159.12</v>
      </c>
    </row>
    <row r="16" spans="1:3" x14ac:dyDescent="0.2">
      <c r="A16" s="8" t="s">
        <v>92</v>
      </c>
      <c r="C16" s="10">
        <v>2674.15</v>
      </c>
    </row>
    <row r="17" spans="1:3" x14ac:dyDescent="0.2">
      <c r="A17" s="9">
        <v>24210400</v>
      </c>
      <c r="B17" s="5" t="s">
        <v>85</v>
      </c>
      <c r="C17" s="10">
        <v>2674.15</v>
      </c>
    </row>
    <row r="18" spans="1:3" x14ac:dyDescent="0.2">
      <c r="A18" s="8" t="s">
        <v>93</v>
      </c>
      <c r="C18" s="10">
        <v>14923.75</v>
      </c>
    </row>
    <row r="19" spans="1:3" x14ac:dyDescent="0.2">
      <c r="A19" s="9">
        <v>24260230</v>
      </c>
      <c r="B19" s="5" t="s">
        <v>89</v>
      </c>
      <c r="C19" s="10">
        <v>14923.75</v>
      </c>
    </row>
    <row r="20" spans="1:3" x14ac:dyDescent="0.2">
      <c r="A20" s="6" t="s">
        <v>94</v>
      </c>
      <c r="C20" s="10">
        <v>1721.03</v>
      </c>
    </row>
    <row r="21" spans="1:3" x14ac:dyDescent="0.2">
      <c r="A21" s="8" t="s">
        <v>95</v>
      </c>
      <c r="C21" s="10">
        <v>1721.03</v>
      </c>
    </row>
    <row r="22" spans="1:3" x14ac:dyDescent="0.2">
      <c r="A22" s="9">
        <v>24111230</v>
      </c>
      <c r="B22" s="5" t="s">
        <v>82</v>
      </c>
      <c r="C22" s="10">
        <v>1721.03</v>
      </c>
    </row>
    <row r="23" spans="1:3" x14ac:dyDescent="0.2">
      <c r="A23" s="5" t="s">
        <v>3</v>
      </c>
      <c r="C23" s="10">
        <v>79045.119999999995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1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2</v>
      </c>
      <c r="B2" t="str">
        <f>+VLOOKUP(Tabla1[[#This Row],[Código de provincia]],[1]Zona!$A:$N,8,0)</f>
        <v>País Vasco</v>
      </c>
      <c r="C2" t="str">
        <f>+VLOOKUP(TEXT(Tabla1[[#This Row],[Socio comercial]],"00000000"),[1]Clientes!$A:$E,3,0)</f>
        <v>ES/20</v>
      </c>
      <c r="D2" t="str">
        <f>+VLOOKUP(TEXT(Tabla1[[#This Row],[Socio comercial]],"00000000"),[1]Clientes!$A:$E,4,0)</f>
        <v>Guipúzcoa (08)</v>
      </c>
      <c r="E2" s="1">
        <v>24080530</v>
      </c>
      <c r="F2" s="1" t="s">
        <v>45</v>
      </c>
      <c r="G2" s="1">
        <v>209167619</v>
      </c>
      <c r="H2" s="1" t="s">
        <v>57</v>
      </c>
      <c r="I2" s="2">
        <v>620.85</v>
      </c>
      <c r="J2" s="1" t="s">
        <v>41</v>
      </c>
      <c r="K2" s="2">
        <v>263000</v>
      </c>
      <c r="L2" s="1" t="s">
        <v>41</v>
      </c>
      <c r="M2" s="1" t="s">
        <v>42</v>
      </c>
      <c r="N2" s="2">
        <v>206713.44</v>
      </c>
      <c r="O2" s="2">
        <v>28724.73</v>
      </c>
      <c r="P2" s="1" t="s">
        <v>43</v>
      </c>
      <c r="Q2" s="2">
        <v>214747.17</v>
      </c>
      <c r="R2" s="3">
        <v>81.7</v>
      </c>
      <c r="S2" s="1" t="s">
        <v>58</v>
      </c>
      <c r="T2" s="1"/>
      <c r="U2" s="1" t="s">
        <v>59</v>
      </c>
      <c r="V2" s="1" t="b">
        <v>0</v>
      </c>
      <c r="W2" s="1" t="b">
        <v>0</v>
      </c>
      <c r="X2" s="1" t="b">
        <v>0</v>
      </c>
      <c r="Y2" s="1" t="b">
        <v>1</v>
      </c>
      <c r="Z2" s="1" t="b">
        <v>0</v>
      </c>
      <c r="AA2" s="1" t="s">
        <v>60</v>
      </c>
      <c r="AB2" s="2">
        <v>126939.55</v>
      </c>
      <c r="AC2" s="2">
        <v>40629.65</v>
      </c>
      <c r="AD2" s="2">
        <v>34502.76</v>
      </c>
      <c r="AE2" s="2">
        <v>4641.4799999999996</v>
      </c>
      <c r="AF2" s="1">
        <v>1</v>
      </c>
      <c r="AG2" s="1"/>
      <c r="AH2" s="1" t="s">
        <v>44</v>
      </c>
      <c r="AI2" s="1">
        <v>1</v>
      </c>
      <c r="AJ2" s="1"/>
      <c r="AK2" s="2">
        <v>2741.45</v>
      </c>
      <c r="AL2" s="2">
        <v>0</v>
      </c>
    </row>
    <row r="3" spans="1:38" x14ac:dyDescent="0.2">
      <c r="A3" t="str">
        <f>+VLOOKUP(Tabla1[[#This Row],[Código de provincia]],[1]Zona!$A:$N,14,0)</f>
        <v>Zona 2</v>
      </c>
      <c r="B3" t="str">
        <f>+VLOOKUP(Tabla1[[#This Row],[Código de provincia]],[1]Zona!$A:$N,8,0)</f>
        <v>País Vasco</v>
      </c>
      <c r="C3" t="str">
        <f>+VLOOKUP(TEXT(Tabla1[[#This Row],[Socio comercial]],"00000000"),[1]Clientes!$A:$E,3,0)</f>
        <v>ES/48</v>
      </c>
      <c r="D3" t="str">
        <f>+VLOOKUP(TEXT(Tabla1[[#This Row],[Socio comercial]],"00000000"),[1]Clientes!$A:$E,4,0)</f>
        <v>Vizcaya (09)</v>
      </c>
      <c r="E3" s="1">
        <v>24090590</v>
      </c>
      <c r="F3" s="1" t="s">
        <v>46</v>
      </c>
      <c r="G3" s="1">
        <v>209378511</v>
      </c>
      <c r="H3" s="1" t="s">
        <v>61</v>
      </c>
      <c r="I3" s="2">
        <v>1041.22</v>
      </c>
      <c r="J3" s="1" t="s">
        <v>41</v>
      </c>
      <c r="K3" s="2">
        <v>197000</v>
      </c>
      <c r="L3" s="1" t="s">
        <v>41</v>
      </c>
      <c r="M3" s="1" t="s">
        <v>42</v>
      </c>
      <c r="N3" s="2">
        <v>170620.19</v>
      </c>
      <c r="O3" s="2">
        <v>17528.37</v>
      </c>
      <c r="P3" s="1" t="s">
        <v>43</v>
      </c>
      <c r="Q3" s="2">
        <v>177016.51</v>
      </c>
      <c r="R3" s="3">
        <v>89.9</v>
      </c>
      <c r="S3" s="1" t="s">
        <v>62</v>
      </c>
      <c r="T3" s="1"/>
      <c r="U3" s="1"/>
      <c r="V3" s="1" t="b">
        <v>0</v>
      </c>
      <c r="W3" s="1" t="b">
        <v>0</v>
      </c>
      <c r="X3" s="1" t="b">
        <v>0</v>
      </c>
      <c r="Y3" s="1" t="b">
        <v>1</v>
      </c>
      <c r="Z3" s="1" t="b">
        <v>0</v>
      </c>
      <c r="AA3" s="1"/>
      <c r="AB3" s="2">
        <v>52409.51</v>
      </c>
      <c r="AC3" s="2">
        <v>58784.639999999999</v>
      </c>
      <c r="AD3" s="2">
        <v>53364.95</v>
      </c>
      <c r="AE3" s="2">
        <v>6061.09</v>
      </c>
      <c r="AF3" s="1">
        <v>1</v>
      </c>
      <c r="AG3" s="1"/>
      <c r="AH3" s="1" t="s">
        <v>44</v>
      </c>
      <c r="AI3" s="1">
        <v>1</v>
      </c>
      <c r="AJ3" s="1"/>
      <c r="AK3" s="2">
        <v>2338.06</v>
      </c>
      <c r="AL3" s="2">
        <v>0</v>
      </c>
    </row>
    <row r="4" spans="1:38" x14ac:dyDescent="0.2">
      <c r="A4" t="str">
        <f>+VLOOKUP(Tabla1[[#This Row],[Código de provincia]],[1]Zona!$A:$N,14,0)</f>
        <v>Zona 2</v>
      </c>
      <c r="B4" t="str">
        <f>+VLOOKUP(Tabla1[[#This Row],[Código de provincia]],[1]Zona!$A:$N,8,0)</f>
        <v>Navarra</v>
      </c>
      <c r="C4" t="str">
        <f>+VLOOKUP(TEXT(Tabla1[[#This Row],[Socio comercial]],"00000000"),[1]Clientes!$A:$E,3,0)</f>
        <v>ES/31</v>
      </c>
      <c r="D4" t="str">
        <f>+VLOOKUP(TEXT(Tabla1[[#This Row],[Socio comercial]],"00000000"),[1]Clientes!$A:$E,4,0)</f>
        <v>Navarra (10)</v>
      </c>
      <c r="E4" s="1">
        <v>24100070</v>
      </c>
      <c r="F4" s="1" t="s">
        <v>47</v>
      </c>
      <c r="G4" s="1">
        <v>208202709</v>
      </c>
      <c r="H4" s="1">
        <v>433</v>
      </c>
      <c r="I4" s="2">
        <v>851.27</v>
      </c>
      <c r="J4" s="1" t="s">
        <v>41</v>
      </c>
      <c r="K4" s="2">
        <v>1</v>
      </c>
      <c r="L4" s="1" t="s">
        <v>41</v>
      </c>
      <c r="M4" s="1" t="s">
        <v>42</v>
      </c>
      <c r="N4" s="2">
        <v>41289.230000000003</v>
      </c>
      <c r="O4" s="2">
        <v>0</v>
      </c>
      <c r="P4" s="1" t="s">
        <v>43</v>
      </c>
      <c r="Q4" s="2">
        <v>41289.230000000003</v>
      </c>
      <c r="R4" s="3">
        <v>4128923</v>
      </c>
      <c r="S4" s="1" t="s">
        <v>63</v>
      </c>
      <c r="T4" s="1"/>
      <c r="U4" s="1"/>
      <c r="V4" s="1" t="b">
        <v>1</v>
      </c>
      <c r="W4" s="1" t="b">
        <v>0</v>
      </c>
      <c r="X4" s="1" t="b">
        <v>0</v>
      </c>
      <c r="Y4" s="1" t="b">
        <v>1</v>
      </c>
      <c r="Z4" s="1" t="b">
        <v>0</v>
      </c>
      <c r="AA4" s="1"/>
      <c r="AB4" s="2">
        <v>389.45</v>
      </c>
      <c r="AC4" s="2">
        <v>2812.39</v>
      </c>
      <c r="AD4" s="2">
        <v>-1642.76</v>
      </c>
      <c r="AE4" s="2">
        <v>39730.15</v>
      </c>
      <c r="AF4" s="1">
        <v>2</v>
      </c>
      <c r="AG4" s="1"/>
      <c r="AH4" s="1" t="s">
        <v>44</v>
      </c>
      <c r="AI4" s="1">
        <v>1</v>
      </c>
      <c r="AJ4" s="1"/>
      <c r="AK4" s="2">
        <v>0</v>
      </c>
      <c r="AL4" s="2">
        <v>0</v>
      </c>
    </row>
    <row r="5" spans="1:38" x14ac:dyDescent="0.2">
      <c r="A5" t="str">
        <f>+VLOOKUP(Tabla1[[#This Row],[Código de provincia]],[1]Zona!$A:$N,14,0)</f>
        <v>Zona 2</v>
      </c>
      <c r="B5" t="str">
        <f>+VLOOKUP(Tabla1[[#This Row],[Código de provincia]],[1]Zona!$A:$N,8,0)</f>
        <v>Navarra</v>
      </c>
      <c r="C5" t="str">
        <f>+VLOOKUP(TEXT(Tabla1[[#This Row],[Socio comercial]],"00000000"),[1]Clientes!$A:$E,3,0)</f>
        <v>ES/31</v>
      </c>
      <c r="D5" t="str">
        <f>+VLOOKUP(TEXT(Tabla1[[#This Row],[Socio comercial]],"00000000"),[1]Clientes!$A:$E,4,0)</f>
        <v>Navarra (10)</v>
      </c>
      <c r="E5" s="1">
        <v>24100070</v>
      </c>
      <c r="F5" s="1" t="s">
        <v>47</v>
      </c>
      <c r="G5" s="1">
        <v>208345616</v>
      </c>
      <c r="H5" s="1">
        <v>479</v>
      </c>
      <c r="I5" s="2">
        <v>326.45999999999998</v>
      </c>
      <c r="J5" s="1" t="s">
        <v>41</v>
      </c>
      <c r="K5" s="2">
        <v>1</v>
      </c>
      <c r="L5" s="1" t="s">
        <v>41</v>
      </c>
      <c r="M5" s="1" t="s">
        <v>42</v>
      </c>
      <c r="N5" s="2">
        <v>41289.230000000003</v>
      </c>
      <c r="O5" s="2">
        <v>0</v>
      </c>
      <c r="P5" s="1" t="s">
        <v>43</v>
      </c>
      <c r="Q5" s="2">
        <v>41289.230000000003</v>
      </c>
      <c r="R5" s="3">
        <v>4128923</v>
      </c>
      <c r="S5" s="1" t="s">
        <v>64</v>
      </c>
      <c r="T5" s="1"/>
      <c r="U5" s="1"/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/>
      <c r="AB5" s="2">
        <v>389.45</v>
      </c>
      <c r="AC5" s="2">
        <v>2812.39</v>
      </c>
      <c r="AD5" s="2">
        <v>-1642.76</v>
      </c>
      <c r="AE5" s="2">
        <v>39730.15</v>
      </c>
      <c r="AF5" s="1">
        <v>2</v>
      </c>
      <c r="AG5" s="1"/>
      <c r="AH5" s="1" t="s">
        <v>44</v>
      </c>
      <c r="AI5" s="1">
        <v>1</v>
      </c>
      <c r="AJ5" s="1" t="s">
        <v>65</v>
      </c>
      <c r="AK5" s="2">
        <v>0</v>
      </c>
      <c r="AL5" s="2">
        <v>0</v>
      </c>
    </row>
    <row r="6" spans="1:38" x14ac:dyDescent="0.2">
      <c r="A6" t="str">
        <f>+VLOOKUP(Tabla1[[#This Row],[Código de provincia]],[1]Zona!$A:$N,14,0)</f>
        <v>Zona 2</v>
      </c>
      <c r="B6" t="str">
        <f>+VLOOKUP(Tabla1[[#This Row],[Código de provincia]],[1]Zona!$A:$N,8,0)</f>
        <v>Navarra</v>
      </c>
      <c r="C6" t="str">
        <f>+VLOOKUP(TEXT(Tabla1[[#This Row],[Socio comercial]],"00000000"),[1]Clientes!$A:$E,3,0)</f>
        <v>ES/31</v>
      </c>
      <c r="D6" t="str">
        <f>+VLOOKUP(TEXT(Tabla1[[#This Row],[Socio comercial]],"00000000"),[1]Clientes!$A:$E,4,0)</f>
        <v>Navarra (10)</v>
      </c>
      <c r="E6" s="1">
        <v>24100070</v>
      </c>
      <c r="F6" s="1" t="s">
        <v>47</v>
      </c>
      <c r="G6" s="1">
        <v>208180422</v>
      </c>
      <c r="H6" s="1">
        <v>423</v>
      </c>
      <c r="I6" s="2">
        <v>151.99</v>
      </c>
      <c r="J6" s="1" t="s">
        <v>41</v>
      </c>
      <c r="K6" s="2">
        <v>1</v>
      </c>
      <c r="L6" s="1" t="s">
        <v>41</v>
      </c>
      <c r="M6" s="1" t="s">
        <v>42</v>
      </c>
      <c r="N6" s="2">
        <v>41289.230000000003</v>
      </c>
      <c r="O6" s="2">
        <v>0</v>
      </c>
      <c r="P6" s="1" t="s">
        <v>43</v>
      </c>
      <c r="Q6" s="2">
        <v>41289.230000000003</v>
      </c>
      <c r="R6" s="3">
        <v>4128923</v>
      </c>
      <c r="S6" s="1" t="s">
        <v>66</v>
      </c>
      <c r="T6" s="1"/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389.45</v>
      </c>
      <c r="AC6" s="2">
        <v>2812.39</v>
      </c>
      <c r="AD6" s="2">
        <v>-1642.76</v>
      </c>
      <c r="AE6" s="2">
        <v>39730.15</v>
      </c>
      <c r="AF6" s="1">
        <v>2</v>
      </c>
      <c r="AG6" s="1"/>
      <c r="AH6" s="1" t="s">
        <v>44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2</v>
      </c>
      <c r="B7" t="str">
        <f>+VLOOKUP(Tabla1[[#This Row],[Código de provincia]],[1]Zona!$A:$N,8,0)</f>
        <v>Navarra</v>
      </c>
      <c r="C7" t="str">
        <f>+VLOOKUP(TEXT(Tabla1[[#This Row],[Socio comercial]],"00000000"),[1]Clientes!$A:$E,3,0)</f>
        <v>ES/31</v>
      </c>
      <c r="D7" t="str">
        <f>+VLOOKUP(TEXT(Tabla1[[#This Row],[Socio comercial]],"00000000"),[1]Clientes!$A:$E,4,0)</f>
        <v>Navarra (10)</v>
      </c>
      <c r="E7" s="1">
        <v>24100070</v>
      </c>
      <c r="F7" s="1" t="s">
        <v>47</v>
      </c>
      <c r="G7" s="1">
        <v>208395168</v>
      </c>
      <c r="H7" s="1">
        <v>500</v>
      </c>
      <c r="I7" s="2">
        <v>122.04</v>
      </c>
      <c r="J7" s="1" t="s">
        <v>41</v>
      </c>
      <c r="K7" s="2">
        <v>1</v>
      </c>
      <c r="L7" s="1" t="s">
        <v>41</v>
      </c>
      <c r="M7" s="1" t="s">
        <v>42</v>
      </c>
      <c r="N7" s="2">
        <v>41289.230000000003</v>
      </c>
      <c r="O7" s="2">
        <v>0</v>
      </c>
      <c r="P7" s="1" t="s">
        <v>43</v>
      </c>
      <c r="Q7" s="2">
        <v>41289.230000000003</v>
      </c>
      <c r="R7" s="3">
        <v>4128923</v>
      </c>
      <c r="S7" s="1" t="s">
        <v>67</v>
      </c>
      <c r="T7" s="1"/>
      <c r="U7" s="1"/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/>
      <c r="AB7" s="2">
        <v>389.45</v>
      </c>
      <c r="AC7" s="2">
        <v>2812.39</v>
      </c>
      <c r="AD7" s="2">
        <v>-1642.76</v>
      </c>
      <c r="AE7" s="2">
        <v>39730.15</v>
      </c>
      <c r="AF7" s="1">
        <v>2</v>
      </c>
      <c r="AG7" s="1"/>
      <c r="AH7" s="1" t="s">
        <v>44</v>
      </c>
      <c r="AI7" s="1">
        <v>1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2</v>
      </c>
      <c r="B8" t="str">
        <f>+VLOOKUP(Tabla1[[#This Row],[Código de provincia]],[1]Zona!$A:$N,8,0)</f>
        <v>Navarra</v>
      </c>
      <c r="C8" t="str">
        <f>+VLOOKUP(TEXT(Tabla1[[#This Row],[Socio comercial]],"00000000"),[1]Clientes!$A:$E,3,0)</f>
        <v>ES/31</v>
      </c>
      <c r="D8" t="str">
        <f>+VLOOKUP(TEXT(Tabla1[[#This Row],[Socio comercial]],"00000000"),[1]Clientes!$A:$E,4,0)</f>
        <v>Navarra (10)</v>
      </c>
      <c r="E8" s="1">
        <v>24100070</v>
      </c>
      <c r="F8" s="1" t="s">
        <v>47</v>
      </c>
      <c r="G8" s="1">
        <v>208401949</v>
      </c>
      <c r="H8" s="1">
        <v>501</v>
      </c>
      <c r="I8" s="2">
        <v>838.99</v>
      </c>
      <c r="J8" s="1" t="s">
        <v>41</v>
      </c>
      <c r="K8" s="2">
        <v>1</v>
      </c>
      <c r="L8" s="1" t="s">
        <v>41</v>
      </c>
      <c r="M8" s="1" t="s">
        <v>42</v>
      </c>
      <c r="N8" s="2">
        <v>41289.230000000003</v>
      </c>
      <c r="O8" s="2">
        <v>0</v>
      </c>
      <c r="P8" s="1" t="s">
        <v>43</v>
      </c>
      <c r="Q8" s="2">
        <v>41289.230000000003</v>
      </c>
      <c r="R8" s="3">
        <v>4128923</v>
      </c>
      <c r="S8" s="1" t="s">
        <v>68</v>
      </c>
      <c r="T8" s="1"/>
      <c r="U8" s="1"/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/>
      <c r="AB8" s="2">
        <v>389.45</v>
      </c>
      <c r="AC8" s="2">
        <v>2812.39</v>
      </c>
      <c r="AD8" s="2">
        <v>-1642.76</v>
      </c>
      <c r="AE8" s="2">
        <v>39730.15</v>
      </c>
      <c r="AF8" s="1">
        <v>2</v>
      </c>
      <c r="AG8" s="1"/>
      <c r="AH8" s="1" t="s">
        <v>44</v>
      </c>
      <c r="AI8" s="1">
        <v>1</v>
      </c>
      <c r="AJ8" s="1"/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2</v>
      </c>
      <c r="B9" t="str">
        <f>+VLOOKUP(Tabla1[[#This Row],[Código de provincia]],[1]Zona!$A:$N,8,0)</f>
        <v>Navarra</v>
      </c>
      <c r="C9" t="str">
        <f>+VLOOKUP(TEXT(Tabla1[[#This Row],[Socio comercial]],"00000000"),[1]Clientes!$A:$E,3,0)</f>
        <v>ES/31</v>
      </c>
      <c r="D9" t="str">
        <f>+VLOOKUP(TEXT(Tabla1[[#This Row],[Socio comercial]],"00000000"),[1]Clientes!$A:$E,4,0)</f>
        <v>Navarra (10)</v>
      </c>
      <c r="E9" s="1">
        <v>24100070</v>
      </c>
      <c r="F9" s="1" t="s">
        <v>47</v>
      </c>
      <c r="G9" s="1">
        <v>208447946</v>
      </c>
      <c r="H9" s="1">
        <v>515</v>
      </c>
      <c r="I9" s="2">
        <v>139.66999999999999</v>
      </c>
      <c r="J9" s="1" t="s">
        <v>41</v>
      </c>
      <c r="K9" s="2">
        <v>1</v>
      </c>
      <c r="L9" s="1" t="s">
        <v>41</v>
      </c>
      <c r="M9" s="1" t="s">
        <v>42</v>
      </c>
      <c r="N9" s="2">
        <v>41289.230000000003</v>
      </c>
      <c r="O9" s="2">
        <v>0</v>
      </c>
      <c r="P9" s="1" t="s">
        <v>43</v>
      </c>
      <c r="Q9" s="2">
        <v>41289.230000000003</v>
      </c>
      <c r="R9" s="3">
        <v>4128923</v>
      </c>
      <c r="S9" s="1" t="s">
        <v>69</v>
      </c>
      <c r="T9" s="1"/>
      <c r="U9" s="1"/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/>
      <c r="AB9" s="2">
        <v>389.45</v>
      </c>
      <c r="AC9" s="2">
        <v>2812.39</v>
      </c>
      <c r="AD9" s="2">
        <v>-1642.76</v>
      </c>
      <c r="AE9" s="2">
        <v>39730.15</v>
      </c>
      <c r="AF9" s="1">
        <v>2</v>
      </c>
      <c r="AG9" s="1"/>
      <c r="AH9" s="1" t="s">
        <v>44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2</v>
      </c>
      <c r="B10" t="str">
        <f>+VLOOKUP(Tabla1[[#This Row],[Código de provincia]],[1]Zona!$A:$N,8,0)</f>
        <v>Navarra</v>
      </c>
      <c r="C10" t="str">
        <f>+VLOOKUP(TEXT(Tabla1[[#This Row],[Socio comercial]],"00000000"),[1]Clientes!$A:$E,3,0)</f>
        <v>ES/31</v>
      </c>
      <c r="D10" t="str">
        <f>+VLOOKUP(TEXT(Tabla1[[#This Row],[Socio comercial]],"00000000"),[1]Clientes!$A:$E,4,0)</f>
        <v>Navarra (10)</v>
      </c>
      <c r="E10" s="1">
        <v>24100070</v>
      </c>
      <c r="F10" s="1" t="s">
        <v>47</v>
      </c>
      <c r="G10" s="1">
        <v>208775250</v>
      </c>
      <c r="H10" s="1" t="s">
        <v>70</v>
      </c>
      <c r="I10" s="2">
        <v>412.62</v>
      </c>
      <c r="J10" s="1" t="s">
        <v>41</v>
      </c>
      <c r="K10" s="2">
        <v>1</v>
      </c>
      <c r="L10" s="1" t="s">
        <v>41</v>
      </c>
      <c r="M10" s="1" t="s">
        <v>42</v>
      </c>
      <c r="N10" s="2">
        <v>41289.230000000003</v>
      </c>
      <c r="O10" s="2">
        <v>0</v>
      </c>
      <c r="P10" s="1" t="s">
        <v>43</v>
      </c>
      <c r="Q10" s="2">
        <v>41289.230000000003</v>
      </c>
      <c r="R10" s="3">
        <v>4128923</v>
      </c>
      <c r="S10" s="1" t="s">
        <v>71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389.45</v>
      </c>
      <c r="AC10" s="2">
        <v>2812.39</v>
      </c>
      <c r="AD10" s="2">
        <v>-1642.76</v>
      </c>
      <c r="AE10" s="2">
        <v>39730.15</v>
      </c>
      <c r="AF10" s="1">
        <v>2</v>
      </c>
      <c r="AG10" s="1"/>
      <c r="AH10" s="1"/>
      <c r="AI10" s="1">
        <v>1</v>
      </c>
      <c r="AJ10" s="1" t="s">
        <v>65</v>
      </c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2</v>
      </c>
      <c r="B11" t="str">
        <f>+VLOOKUP(Tabla1[[#This Row],[Código de provincia]],[1]Zona!$A:$N,8,0)</f>
        <v>Navarra</v>
      </c>
      <c r="C11" t="str">
        <f>+VLOOKUP(TEXT(Tabla1[[#This Row],[Socio comercial]],"00000000"),[1]Clientes!$A:$E,3,0)</f>
        <v>ES/31</v>
      </c>
      <c r="D11" t="str">
        <f>+VLOOKUP(TEXT(Tabla1[[#This Row],[Socio comercial]],"00000000"),[1]Clientes!$A:$E,4,0)</f>
        <v>Navarra (10)</v>
      </c>
      <c r="E11" s="1">
        <v>24100070</v>
      </c>
      <c r="F11" s="1" t="s">
        <v>47</v>
      </c>
      <c r="G11" s="1">
        <v>208877763</v>
      </c>
      <c r="H11" s="1">
        <v>661</v>
      </c>
      <c r="I11" s="2">
        <v>673.76</v>
      </c>
      <c r="J11" s="1" t="s">
        <v>41</v>
      </c>
      <c r="K11" s="2">
        <v>1</v>
      </c>
      <c r="L11" s="1" t="s">
        <v>41</v>
      </c>
      <c r="M11" s="1" t="s">
        <v>42</v>
      </c>
      <c r="N11" s="2">
        <v>41289.230000000003</v>
      </c>
      <c r="O11" s="2">
        <v>0</v>
      </c>
      <c r="P11" s="1" t="s">
        <v>43</v>
      </c>
      <c r="Q11" s="2">
        <v>41289.230000000003</v>
      </c>
      <c r="R11" s="3">
        <v>4128923</v>
      </c>
      <c r="S11" s="1" t="s">
        <v>72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/>
      <c r="AB11" s="2">
        <v>389.45</v>
      </c>
      <c r="AC11" s="2">
        <v>2812.39</v>
      </c>
      <c r="AD11" s="2">
        <v>-1642.76</v>
      </c>
      <c r="AE11" s="2">
        <v>39730.15</v>
      </c>
      <c r="AF11" s="1">
        <v>2</v>
      </c>
      <c r="AG11" s="1"/>
      <c r="AH11" s="1" t="s">
        <v>44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2</v>
      </c>
      <c r="B12" t="str">
        <f>+VLOOKUP(Tabla1[[#This Row],[Código de provincia]],[1]Zona!$A:$N,8,0)</f>
        <v>Navarra</v>
      </c>
      <c r="C12" t="str">
        <f>+VLOOKUP(TEXT(Tabla1[[#This Row],[Socio comercial]],"00000000"),[1]Clientes!$A:$E,3,0)</f>
        <v>ES/31</v>
      </c>
      <c r="D12" t="str">
        <f>+VLOOKUP(TEXT(Tabla1[[#This Row],[Socio comercial]],"00000000"),[1]Clientes!$A:$E,4,0)</f>
        <v>Navarra (10)</v>
      </c>
      <c r="E12" s="1">
        <v>24100070</v>
      </c>
      <c r="F12" s="1" t="s">
        <v>47</v>
      </c>
      <c r="G12" s="1">
        <v>209183258</v>
      </c>
      <c r="H12" s="1" t="s">
        <v>73</v>
      </c>
      <c r="I12" s="2">
        <v>18882.12</v>
      </c>
      <c r="J12" s="1" t="s">
        <v>41</v>
      </c>
      <c r="K12" s="2">
        <v>1</v>
      </c>
      <c r="L12" s="1" t="s">
        <v>41</v>
      </c>
      <c r="M12" s="1" t="s">
        <v>42</v>
      </c>
      <c r="N12" s="2">
        <v>41289.230000000003</v>
      </c>
      <c r="O12" s="2">
        <v>0</v>
      </c>
      <c r="P12" s="1" t="s">
        <v>43</v>
      </c>
      <c r="Q12" s="2">
        <v>41289.230000000003</v>
      </c>
      <c r="R12" s="3">
        <v>4128923</v>
      </c>
      <c r="S12" s="1" t="s">
        <v>74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/>
      <c r="AB12" s="2">
        <v>389.45</v>
      </c>
      <c r="AC12" s="2">
        <v>2812.39</v>
      </c>
      <c r="AD12" s="2">
        <v>-1642.76</v>
      </c>
      <c r="AE12" s="2">
        <v>39730.15</v>
      </c>
      <c r="AF12" s="1">
        <v>2</v>
      </c>
      <c r="AG12" s="1"/>
      <c r="AH12" s="1"/>
      <c r="AI12" s="1">
        <v>1</v>
      </c>
      <c r="AJ12" s="1" t="s">
        <v>65</v>
      </c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2</v>
      </c>
      <c r="B13" t="str">
        <f>+VLOOKUP(Tabla1[[#This Row],[Código de provincia]],[1]Zona!$A:$N,8,0)</f>
        <v>Navarra</v>
      </c>
      <c r="C13" t="str">
        <f>+VLOOKUP(TEXT(Tabla1[[#This Row],[Socio comercial]],"00000000"),[1]Clientes!$A:$E,3,0)</f>
        <v>ES/31</v>
      </c>
      <c r="D13" t="str">
        <f>+VLOOKUP(TEXT(Tabla1[[#This Row],[Socio comercial]],"00000000"),[1]Clientes!$A:$E,4,0)</f>
        <v>Navarra (10)</v>
      </c>
      <c r="E13" s="1">
        <v>24100070</v>
      </c>
      <c r="F13" s="1" t="s">
        <v>47</v>
      </c>
      <c r="G13" s="1">
        <v>207251684</v>
      </c>
      <c r="H13" s="1">
        <v>718</v>
      </c>
      <c r="I13" s="2">
        <v>22.61</v>
      </c>
      <c r="J13" s="1" t="s">
        <v>41</v>
      </c>
      <c r="K13" s="2">
        <v>1</v>
      </c>
      <c r="L13" s="1" t="s">
        <v>41</v>
      </c>
      <c r="M13" s="1" t="s">
        <v>42</v>
      </c>
      <c r="N13" s="2">
        <v>41289.230000000003</v>
      </c>
      <c r="O13" s="2">
        <v>0</v>
      </c>
      <c r="P13" s="1" t="s">
        <v>43</v>
      </c>
      <c r="Q13" s="2">
        <v>41289.230000000003</v>
      </c>
      <c r="R13" s="3">
        <v>4128923</v>
      </c>
      <c r="S13" s="1" t="s">
        <v>75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/>
      <c r="AB13" s="2">
        <v>389.45</v>
      </c>
      <c r="AC13" s="2">
        <v>2812.39</v>
      </c>
      <c r="AD13" s="2">
        <v>-1642.76</v>
      </c>
      <c r="AE13" s="2">
        <v>39730.15</v>
      </c>
      <c r="AF13" s="1">
        <v>2</v>
      </c>
      <c r="AG13" s="1"/>
      <c r="AH13" s="1" t="s">
        <v>44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2</v>
      </c>
      <c r="B14" t="str">
        <f>+VLOOKUP(Tabla1[[#This Row],[Código de provincia]],[1]Zona!$A:$N,8,0)</f>
        <v>Navarra</v>
      </c>
      <c r="C14" t="str">
        <f>+VLOOKUP(TEXT(Tabla1[[#This Row],[Socio comercial]],"00000000"),[1]Clientes!$A:$E,3,0)</f>
        <v>ES/31</v>
      </c>
      <c r="D14" t="str">
        <f>+VLOOKUP(TEXT(Tabla1[[#This Row],[Socio comercial]],"00000000"),[1]Clientes!$A:$E,4,0)</f>
        <v>Navarra (10)</v>
      </c>
      <c r="E14" s="1">
        <v>24100070</v>
      </c>
      <c r="F14" s="1" t="s">
        <v>47</v>
      </c>
      <c r="G14" s="1">
        <v>209472190</v>
      </c>
      <c r="H14" s="1" t="s">
        <v>76</v>
      </c>
      <c r="I14" s="2">
        <v>2163.5300000000002</v>
      </c>
      <c r="J14" s="1" t="s">
        <v>41</v>
      </c>
      <c r="K14" s="2">
        <v>1</v>
      </c>
      <c r="L14" s="1" t="s">
        <v>41</v>
      </c>
      <c r="M14" s="1" t="s">
        <v>42</v>
      </c>
      <c r="N14" s="2">
        <v>41289.230000000003</v>
      </c>
      <c r="O14" s="2">
        <v>0</v>
      </c>
      <c r="P14" s="1" t="s">
        <v>43</v>
      </c>
      <c r="Q14" s="2">
        <v>41289.230000000003</v>
      </c>
      <c r="R14" s="3">
        <v>4128923</v>
      </c>
      <c r="S14" s="1" t="s">
        <v>77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389.45</v>
      </c>
      <c r="AC14" s="2">
        <v>2812.39</v>
      </c>
      <c r="AD14" s="2">
        <v>-1642.76</v>
      </c>
      <c r="AE14" s="2">
        <v>39730.15</v>
      </c>
      <c r="AF14" s="1">
        <v>2</v>
      </c>
      <c r="AG14" s="1"/>
      <c r="AH14" s="1"/>
      <c r="AI14" s="1">
        <v>1</v>
      </c>
      <c r="AJ14" s="1" t="s">
        <v>65</v>
      </c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2</v>
      </c>
      <c r="B15" t="str">
        <f>+VLOOKUP(Tabla1[[#This Row],[Código de provincia]],[1]Zona!$A:$N,8,0)</f>
        <v>Navarra</v>
      </c>
      <c r="C15" t="str">
        <f>+VLOOKUP(TEXT(Tabla1[[#This Row],[Socio comercial]],"00000000"),[1]Clientes!$A:$E,3,0)</f>
        <v>ES/31</v>
      </c>
      <c r="D15" t="str">
        <f>+VLOOKUP(TEXT(Tabla1[[#This Row],[Socio comercial]],"00000000"),[1]Clientes!$A:$E,4,0)</f>
        <v>Navarra (10)</v>
      </c>
      <c r="E15" s="1">
        <v>24100070</v>
      </c>
      <c r="F15" s="1" t="s">
        <v>47</v>
      </c>
      <c r="G15" s="1">
        <v>209486759</v>
      </c>
      <c r="H15" s="1" t="s">
        <v>78</v>
      </c>
      <c r="I15" s="2">
        <v>6777.63</v>
      </c>
      <c r="J15" s="1" t="s">
        <v>41</v>
      </c>
      <c r="K15" s="2">
        <v>1</v>
      </c>
      <c r="L15" s="1" t="s">
        <v>41</v>
      </c>
      <c r="M15" s="1" t="s">
        <v>42</v>
      </c>
      <c r="N15" s="2">
        <v>41289.230000000003</v>
      </c>
      <c r="O15" s="2">
        <v>0</v>
      </c>
      <c r="P15" s="1" t="s">
        <v>43</v>
      </c>
      <c r="Q15" s="2">
        <v>41289.230000000003</v>
      </c>
      <c r="R15" s="3">
        <v>4128923</v>
      </c>
      <c r="S15" s="1" t="s">
        <v>79</v>
      </c>
      <c r="T15" s="1"/>
      <c r="U15" s="1"/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/>
      <c r="AB15" s="2">
        <v>389.45</v>
      </c>
      <c r="AC15" s="2">
        <v>2812.39</v>
      </c>
      <c r="AD15" s="2">
        <v>-1642.76</v>
      </c>
      <c r="AE15" s="2">
        <v>39730.15</v>
      </c>
      <c r="AF15" s="1">
        <v>2</v>
      </c>
      <c r="AG15" s="1"/>
      <c r="AH15" s="1"/>
      <c r="AI15" s="1">
        <v>1</v>
      </c>
      <c r="AJ15" s="1" t="s">
        <v>65</v>
      </c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2</v>
      </c>
      <c r="B16" t="str">
        <f>+VLOOKUP(Tabla1[[#This Row],[Código de provincia]],[1]Zona!$A:$N,8,0)</f>
        <v>Navarra</v>
      </c>
      <c r="C16" t="str">
        <f>+VLOOKUP(TEXT(Tabla1[[#This Row],[Socio comercial]],"00000000"),[1]Clientes!$A:$E,3,0)</f>
        <v>ES/31</v>
      </c>
      <c r="D16" t="str">
        <f>+VLOOKUP(TEXT(Tabla1[[#This Row],[Socio comercial]],"00000000"),[1]Clientes!$A:$E,4,0)</f>
        <v>Navarra (10)</v>
      </c>
      <c r="E16" s="1">
        <v>24100070</v>
      </c>
      <c r="F16" s="1" t="s">
        <v>47</v>
      </c>
      <c r="G16" s="1">
        <v>209511032</v>
      </c>
      <c r="H16" s="1">
        <v>55</v>
      </c>
      <c r="I16" s="2">
        <v>16402.3</v>
      </c>
      <c r="J16" s="1" t="s">
        <v>41</v>
      </c>
      <c r="K16" s="2">
        <v>1</v>
      </c>
      <c r="L16" s="1" t="s">
        <v>41</v>
      </c>
      <c r="M16" s="1" t="s">
        <v>42</v>
      </c>
      <c r="N16" s="2">
        <v>41289.230000000003</v>
      </c>
      <c r="O16" s="2">
        <v>0</v>
      </c>
      <c r="P16" s="1" t="s">
        <v>43</v>
      </c>
      <c r="Q16" s="2">
        <v>41289.230000000003</v>
      </c>
      <c r="R16" s="3">
        <v>4128923</v>
      </c>
      <c r="S16" s="1" t="s">
        <v>80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/>
      <c r="AB16" s="2">
        <v>389.45</v>
      </c>
      <c r="AC16" s="2">
        <v>2812.39</v>
      </c>
      <c r="AD16" s="2">
        <v>-1642.76</v>
      </c>
      <c r="AE16" s="2">
        <v>39730.15</v>
      </c>
      <c r="AF16" s="1">
        <v>2</v>
      </c>
      <c r="AG16" s="1"/>
      <c r="AH16" s="1" t="s">
        <v>44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2</v>
      </c>
      <c r="B17" t="str">
        <f>+VLOOKUP(Tabla1[[#This Row],[Código de provincia]],[1]Zona!$A:$N,8,0)</f>
        <v>Navarra</v>
      </c>
      <c r="C17" t="str">
        <f>+VLOOKUP(TEXT(Tabla1[[#This Row],[Socio comercial]],"00000000"),[1]Clientes!$A:$E,3,0)</f>
        <v>ES/31</v>
      </c>
      <c r="D17" t="str">
        <f>+VLOOKUP(TEXT(Tabla1[[#This Row],[Socio comercial]],"00000000"),[1]Clientes!$A:$E,4,0)</f>
        <v>Navarra (10)</v>
      </c>
      <c r="E17" s="1">
        <v>24100070</v>
      </c>
      <c r="F17" s="1" t="s">
        <v>47</v>
      </c>
      <c r="G17" s="1">
        <v>209513069</v>
      </c>
      <c r="H17" s="1">
        <v>57</v>
      </c>
      <c r="I17" s="2">
        <v>10140.01</v>
      </c>
      <c r="J17" s="1" t="s">
        <v>41</v>
      </c>
      <c r="K17" s="2">
        <v>1</v>
      </c>
      <c r="L17" s="1" t="s">
        <v>41</v>
      </c>
      <c r="M17" s="1" t="s">
        <v>42</v>
      </c>
      <c r="N17" s="2">
        <v>41289.230000000003</v>
      </c>
      <c r="O17" s="2">
        <v>0</v>
      </c>
      <c r="P17" s="1" t="s">
        <v>43</v>
      </c>
      <c r="Q17" s="2">
        <v>41289.230000000003</v>
      </c>
      <c r="R17" s="3">
        <v>4128923</v>
      </c>
      <c r="S17" s="1" t="s">
        <v>81</v>
      </c>
      <c r="T17" s="1"/>
      <c r="U17" s="1"/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/>
      <c r="AB17" s="2">
        <v>389.45</v>
      </c>
      <c r="AC17" s="2">
        <v>2812.39</v>
      </c>
      <c r="AD17" s="2">
        <v>-1642.76</v>
      </c>
      <c r="AE17" s="2">
        <v>39730.15</v>
      </c>
      <c r="AF17" s="1">
        <v>2</v>
      </c>
      <c r="AG17" s="1"/>
      <c r="AH17" s="1" t="s">
        <v>44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2</v>
      </c>
      <c r="B18" t="str">
        <f>+VLOOKUP(Tabla1[[#This Row],[Código de provincia]],[1]Zona!$A:$N,8,0)</f>
        <v>La Rioja</v>
      </c>
      <c r="C18" t="str">
        <f>+VLOOKUP(TEXT(Tabla1[[#This Row],[Socio comercial]],"00000000"),[1]Clientes!$A:$E,3,0)</f>
        <v>ES/26</v>
      </c>
      <c r="D18" t="str">
        <f>+VLOOKUP(TEXT(Tabla1[[#This Row],[Socio comercial]],"00000000"),[1]Clientes!$A:$E,4,0)</f>
        <v>La Rioja (11)</v>
      </c>
      <c r="E18" s="1">
        <v>24111230</v>
      </c>
      <c r="F18" s="1" t="s">
        <v>82</v>
      </c>
      <c r="G18" s="1">
        <v>209443251</v>
      </c>
      <c r="H18" s="1" t="s">
        <v>83</v>
      </c>
      <c r="I18" s="2">
        <v>1721.03</v>
      </c>
      <c r="J18" s="1" t="s">
        <v>41</v>
      </c>
      <c r="K18" s="2">
        <v>63000</v>
      </c>
      <c r="L18" s="1" t="s">
        <v>41</v>
      </c>
      <c r="M18" s="1" t="s">
        <v>42</v>
      </c>
      <c r="N18" s="2">
        <v>49824.480000000003</v>
      </c>
      <c r="O18" s="2">
        <v>3823.92</v>
      </c>
      <c r="P18" s="1" t="s">
        <v>43</v>
      </c>
      <c r="Q18" s="2">
        <v>49846.19</v>
      </c>
      <c r="R18" s="3">
        <v>79.099999999999994</v>
      </c>
      <c r="S18" s="1" t="s">
        <v>84</v>
      </c>
      <c r="T18" s="1"/>
      <c r="U18" s="1" t="s">
        <v>59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s">
        <v>60</v>
      </c>
      <c r="AB18" s="2">
        <v>17976</v>
      </c>
      <c r="AC18" s="2">
        <v>20880.97</v>
      </c>
      <c r="AD18" s="2">
        <v>5201.74</v>
      </c>
      <c r="AE18" s="2">
        <v>5765.77</v>
      </c>
      <c r="AF18" s="1">
        <v>0</v>
      </c>
      <c r="AG18" s="1"/>
      <c r="AH18" s="1" t="s">
        <v>44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2</v>
      </c>
      <c r="B19" t="str">
        <f>+VLOOKUP(Tabla1[[#This Row],[Código de provincia]],[1]Zona!$A:$N,8,0)</f>
        <v>Castilla León</v>
      </c>
      <c r="C19" t="str">
        <f>+VLOOKUP(TEXT(Tabla1[[#This Row],[Socio comercial]],"00000000"),[1]Clientes!$A:$E,3,0)</f>
        <v>ES/09</v>
      </c>
      <c r="D19" t="str">
        <f>+VLOOKUP(TEXT(Tabla1[[#This Row],[Socio comercial]],"00000000"),[1]Clientes!$A:$E,4,0)</f>
        <v>Burgos (21)</v>
      </c>
      <c r="E19" s="1">
        <v>24210400</v>
      </c>
      <c r="F19" s="1" t="s">
        <v>85</v>
      </c>
      <c r="G19" s="1">
        <v>209667297</v>
      </c>
      <c r="H19" s="1" t="s">
        <v>86</v>
      </c>
      <c r="I19" s="2">
        <v>2674.15</v>
      </c>
      <c r="J19" s="1" t="s">
        <v>41</v>
      </c>
      <c r="K19" s="2">
        <v>175000</v>
      </c>
      <c r="L19" s="1" t="s">
        <v>41</v>
      </c>
      <c r="M19" s="1" t="s">
        <v>42</v>
      </c>
      <c r="N19" s="2">
        <v>190918.86</v>
      </c>
      <c r="O19" s="2">
        <v>13548.04</v>
      </c>
      <c r="P19" s="1" t="s">
        <v>43</v>
      </c>
      <c r="Q19" s="2">
        <v>196083.74</v>
      </c>
      <c r="R19" s="3">
        <v>112</v>
      </c>
      <c r="S19" s="1" t="s">
        <v>87</v>
      </c>
      <c r="T19" s="1"/>
      <c r="U19" s="1"/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/>
      <c r="AB19" s="2">
        <v>113606.45</v>
      </c>
      <c r="AC19" s="2">
        <v>38657.199999999997</v>
      </c>
      <c r="AD19" s="2">
        <v>11122.98</v>
      </c>
      <c r="AE19" s="2">
        <v>27532.23</v>
      </c>
      <c r="AF19" s="1">
        <v>1</v>
      </c>
      <c r="AG19" s="1"/>
      <c r="AH19" s="1" t="s">
        <v>88</v>
      </c>
      <c r="AI19" s="1">
        <v>1</v>
      </c>
      <c r="AJ19" s="1"/>
      <c r="AK19" s="2">
        <v>506.52</v>
      </c>
      <c r="AL19" s="2">
        <v>0</v>
      </c>
    </row>
    <row r="20" spans="1:38" x14ac:dyDescent="0.2">
      <c r="A20" t="str">
        <f>+VLOOKUP(Tabla1[[#This Row],[Código de provincia]],[1]Zona!$A:$N,14,0)</f>
        <v>Zona 2</v>
      </c>
      <c r="B20" t="str">
        <f>+VLOOKUP(Tabla1[[#This Row],[Código de provincia]],[1]Zona!$A:$N,8,0)</f>
        <v>Castilla León</v>
      </c>
      <c r="C20" t="str">
        <f>+VLOOKUP(TEXT(Tabla1[[#This Row],[Socio comercial]],"00000000"),[1]Clientes!$A:$E,3,0)</f>
        <v>ES/42</v>
      </c>
      <c r="D20" t="str">
        <f>+VLOOKUP(TEXT(Tabla1[[#This Row],[Socio comercial]],"00000000"),[1]Clientes!$A:$E,4,0)</f>
        <v>Soria (26)</v>
      </c>
      <c r="E20" s="1">
        <v>24260230</v>
      </c>
      <c r="F20" s="1" t="s">
        <v>89</v>
      </c>
      <c r="G20" s="1">
        <v>209523398</v>
      </c>
      <c r="H20" s="1">
        <v>1362</v>
      </c>
      <c r="I20" s="2">
        <v>14923.75</v>
      </c>
      <c r="J20" s="1" t="s">
        <v>41</v>
      </c>
      <c r="K20" s="2">
        <v>205000</v>
      </c>
      <c r="L20" s="1" t="s">
        <v>41</v>
      </c>
      <c r="M20" s="1" t="s">
        <v>42</v>
      </c>
      <c r="N20" s="2">
        <v>107112.02</v>
      </c>
      <c r="O20" s="2">
        <v>4616.5</v>
      </c>
      <c r="P20" s="1" t="s">
        <v>43</v>
      </c>
      <c r="Q20" s="2">
        <v>108438.5</v>
      </c>
      <c r="R20" s="3">
        <v>52.9</v>
      </c>
      <c r="S20" s="1" t="s">
        <v>90</v>
      </c>
      <c r="T20" s="1"/>
      <c r="U20" s="1" t="s">
        <v>59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s">
        <v>60</v>
      </c>
      <c r="AB20" s="2">
        <v>53002.44</v>
      </c>
      <c r="AC20" s="2">
        <v>39297.919999999998</v>
      </c>
      <c r="AD20" s="2">
        <v>10618.49</v>
      </c>
      <c r="AE20" s="2">
        <v>4193.17</v>
      </c>
      <c r="AF20" s="1">
        <v>1</v>
      </c>
      <c r="AG20" s="1"/>
      <c r="AH20" s="1" t="s">
        <v>44</v>
      </c>
      <c r="AI20" s="1">
        <v>1</v>
      </c>
      <c r="AJ20" s="1"/>
      <c r="AK20" s="2">
        <v>838.61</v>
      </c>
      <c r="AL20" s="2">
        <v>0</v>
      </c>
    </row>
    <row r="21" spans="1:38" x14ac:dyDescent="0.2">
      <c r="A21" t="str">
        <f>+VLOOKUP(Tabla1[[#This Row],[Código de provincia]],[1]Zona!$A:$N,14,0)</f>
        <v>Zona 2</v>
      </c>
      <c r="B21" t="str">
        <f>+VLOOKUP(Tabla1[[#This Row],[Código de provincia]],[1]Zona!$A:$N,8,0)</f>
        <v>Castilla León</v>
      </c>
      <c r="C21" t="str">
        <f>+VLOOKUP(TEXT(Tabla1[[#This Row],[Socio comercial]],"00000000"),[1]Clientes!$A:$E,3,0)</f>
        <v>ES/47</v>
      </c>
      <c r="D21" t="str">
        <f>+VLOOKUP(TEXT(Tabla1[[#This Row],[Socio comercial]],"00000000"),[1]Clientes!$A:$E,4,0)</f>
        <v>Valladolid (27)</v>
      </c>
      <c r="E21" s="1">
        <v>24270370</v>
      </c>
      <c r="F21" s="1" t="s">
        <v>48</v>
      </c>
      <c r="G21" s="1">
        <v>209088425</v>
      </c>
      <c r="H21" s="1">
        <v>5235235432</v>
      </c>
      <c r="I21" s="2">
        <v>159.12</v>
      </c>
      <c r="J21" s="1" t="s">
        <v>41</v>
      </c>
      <c r="K21" s="2">
        <v>7000</v>
      </c>
      <c r="L21" s="1" t="s">
        <v>41</v>
      </c>
      <c r="M21" s="1" t="s">
        <v>42</v>
      </c>
      <c r="N21" s="2">
        <v>1131</v>
      </c>
      <c r="O21" s="2">
        <v>1.82</v>
      </c>
      <c r="P21" s="1" t="s">
        <v>43</v>
      </c>
      <c r="Q21" s="2">
        <v>1215.03</v>
      </c>
      <c r="R21" s="3">
        <v>17.399999999999999</v>
      </c>
      <c r="S21" s="1" t="s">
        <v>91</v>
      </c>
      <c r="T21" s="1"/>
      <c r="U21" s="1" t="s">
        <v>59</v>
      </c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 t="s">
        <v>60</v>
      </c>
      <c r="AB21" s="2">
        <v>1131</v>
      </c>
      <c r="AC21" s="2">
        <v>0</v>
      </c>
      <c r="AD21" s="2">
        <v>0</v>
      </c>
      <c r="AE21" s="2">
        <v>0</v>
      </c>
      <c r="AF21" s="1">
        <v>0</v>
      </c>
      <c r="AG21" s="1"/>
      <c r="AH21" s="1" t="s">
        <v>44</v>
      </c>
      <c r="AI21" s="1">
        <v>1</v>
      </c>
      <c r="AJ21" s="1"/>
      <c r="AK21" s="2">
        <v>82.21</v>
      </c>
      <c r="AL21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