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F61EFD10-B1BF-4830-83EA-93DC4B09D6EC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Data!$A$1:$AL$26</definedName>
  </definedNames>
  <calcPr calcId="191028" concurrentManualCount="8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C2" i="1"/>
  <c r="A2" i="1" s="1"/>
  <c r="C3" i="1"/>
  <c r="A3" i="1" s="1"/>
  <c r="C4" i="1"/>
  <c r="A4" i="1" s="1"/>
  <c r="C5" i="1"/>
  <c r="B5" i="1" s="1"/>
  <c r="C6" i="1"/>
  <c r="A6" i="1" s="1"/>
  <c r="C7" i="1"/>
  <c r="A7" i="1" s="1"/>
  <c r="C8" i="1"/>
  <c r="A8" i="1" s="1"/>
  <c r="C9" i="1"/>
  <c r="B9" i="1" s="1"/>
  <c r="C10" i="1"/>
  <c r="A10" i="1" s="1"/>
  <c r="C11" i="1"/>
  <c r="A11" i="1" s="1"/>
  <c r="C12" i="1"/>
  <c r="A12" i="1" s="1"/>
  <c r="C13" i="1"/>
  <c r="B13" i="1" s="1"/>
  <c r="C14" i="1"/>
  <c r="A14" i="1" s="1"/>
  <c r="C15" i="1"/>
  <c r="A15" i="1" s="1"/>
  <c r="C16" i="1"/>
  <c r="B16" i="1" s="1"/>
  <c r="C17" i="1"/>
  <c r="B17" i="1" s="1"/>
  <c r="C18" i="1"/>
  <c r="A18" i="1" s="1"/>
  <c r="C19" i="1"/>
  <c r="A19" i="1" s="1"/>
  <c r="C20" i="1"/>
  <c r="A20" i="1" s="1"/>
  <c r="C21" i="1"/>
  <c r="B21" i="1" s="1"/>
  <c r="C22" i="1"/>
  <c r="A22" i="1" s="1"/>
  <c r="C23" i="1"/>
  <c r="A23" i="1" s="1"/>
  <c r="C24" i="1"/>
  <c r="B24" i="1" s="1"/>
  <c r="C25" i="1"/>
  <c r="B25" i="1" s="1"/>
  <c r="C26" i="1"/>
  <c r="A26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A24" i="1" l="1"/>
  <c r="A17" i="1"/>
  <c r="B8" i="1"/>
  <c r="A16" i="1"/>
  <c r="A9" i="1"/>
  <c r="B20" i="1"/>
  <c r="B12" i="1"/>
  <c r="B4" i="1"/>
  <c r="A21" i="1"/>
  <c r="A13" i="1"/>
  <c r="A5" i="1"/>
  <c r="B19" i="1"/>
  <c r="B11" i="1"/>
  <c r="B3" i="1"/>
  <c r="B23" i="1"/>
  <c r="B15" i="1"/>
  <c r="B7" i="1"/>
  <c r="B26" i="1"/>
  <c r="B18" i="1"/>
  <c r="B10" i="1"/>
  <c r="B2" i="1"/>
  <c r="B22" i="1"/>
  <c r="B14" i="1"/>
  <c r="B6" i="1"/>
</calcChain>
</file>

<file path=xl/sharedStrings.xml><?xml version="1.0" encoding="utf-8"?>
<sst xmlns="http://schemas.openxmlformats.org/spreadsheetml/2006/main" count="277" uniqueCount="112">
  <si>
    <t>Etiquetas de fila</t>
  </si>
  <si>
    <t>Descripción</t>
  </si>
  <si>
    <t>Sum of Valor de crédito pendiente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</si>
  <si>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</si>
  <si>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</si>
  <si>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</si>
  <si>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</si>
  <si>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</si>
  <si>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</si>
  <si>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</si>
  <si>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</si>
  <si>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</si>
  <si>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</si>
  <si>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</si>
  <si>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</si>
  <si>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</si>
  <si>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</si>
  <si>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</si>
  <si>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</si>
  <si>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</si>
  <si>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</si>
  <si>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</si>
  <si>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</si>
  <si>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</si>
  <si>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</si>
  <si>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</si>
  <si>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</si>
  <si>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</si>
  <si>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</si>
  <si>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</si>
  <si>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</si>
  <si>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</si>
  <si>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</si>
  <si>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</si>
  <si>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</si>
  <si>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</si>
  <si>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</si>
  <si>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</si>
  <si>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</si>
  <si>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</si>
  <si>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</si>
  <si>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</si>
  <si>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</si>
  <si>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</si>
  <si>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ES00</t>
  </si>
  <si>
    <t>José Gil Blazquez, C.B. / 05450 Casavieja</t>
  </si>
  <si>
    <t>Bricogarden Center La Mancha, S.L. / 13700 Tomello</t>
  </si>
  <si>
    <t>Agrolivid 1950, S.L. / 13300 Valdepeñas</t>
  </si>
  <si>
    <t>Grupo Nombela,S.L / 45518 Gerindote</t>
  </si>
  <si>
    <t>Motos Cande C.B. / 06300 Zafra</t>
  </si>
  <si>
    <t>Javier Mansilla Ramirez / 06760 Navalvillar de Pel</t>
  </si>
  <si>
    <t>González y Rodríguez, C.B. / 14800 Priego de Cordo</t>
  </si>
  <si>
    <t>Comercial Agrocor, S.L. / 14013 Córdoba</t>
  </si>
  <si>
    <t>José Manuel Murillo Esquinas / 14270 Hinojosa del</t>
  </si>
  <si>
    <t>Castilla León</t>
  </si>
  <si>
    <t>Zona 5</t>
  </si>
  <si>
    <t>Ávila (20)</t>
  </si>
  <si>
    <t>Castilla La Mancha</t>
  </si>
  <si>
    <t>Ciudad Real (31)</t>
  </si>
  <si>
    <t>Toledo (34)</t>
  </si>
  <si>
    <t>Extremadura</t>
  </si>
  <si>
    <t>Badajoz (39)</t>
  </si>
  <si>
    <t>Andalucía</t>
  </si>
  <si>
    <t>Córdoba (43)</t>
  </si>
  <si>
    <t>25.11.2024 10:53:41</t>
  </si>
  <si>
    <t>ZESCASTRO</t>
  </si>
  <si>
    <t>Susana Castro Salcedo</t>
  </si>
  <si>
    <t>Gómez Antona, S.L. / 37700 Bejar</t>
  </si>
  <si>
    <t>25.03.2025 19:21:18</t>
  </si>
  <si>
    <t>ZESRPA1</t>
  </si>
  <si>
    <t>Robotic Process Automation rpa1</t>
  </si>
  <si>
    <t>Motocicletas Santiago, C.B. / 13500 Puertollano</t>
  </si>
  <si>
    <t>20.01.2025 08:37:56</t>
  </si>
  <si>
    <t>PC22-31.03.2022</t>
  </si>
  <si>
    <t>18.12.2024 23:03:45</t>
  </si>
  <si>
    <t>PC22-151222</t>
  </si>
  <si>
    <t>18.12.2024 23:04:30</t>
  </si>
  <si>
    <t>08.01.2025 09:39:36</t>
  </si>
  <si>
    <t>Cabello Maq. y Equipos, S.L. / 45007 Toledo</t>
  </si>
  <si>
    <t>29.01.2025 12:18:36</t>
  </si>
  <si>
    <t>Francisco Rojas Pérez / 45910 Escalona</t>
  </si>
  <si>
    <t>NP ENERO 25</t>
  </si>
  <si>
    <t>31.03.2025 14:30:09</t>
  </si>
  <si>
    <t>++0024340380ES10/0001/ZESLOPEZE</t>
  </si>
  <si>
    <t>28.01.2025 09:41:51</t>
  </si>
  <si>
    <t>31.03.2025 23:12:37</t>
  </si>
  <si>
    <t>14/01/2025</t>
  </si>
  <si>
    <t>31.03.2025 23:48:55</t>
  </si>
  <si>
    <t>21/01/2025</t>
  </si>
  <si>
    <t>31.03.2025 23:51:46</t>
  </si>
  <si>
    <t>18/02/2025</t>
  </si>
  <si>
    <t>01.04.2025 00:04:38</t>
  </si>
  <si>
    <t>01.04.2025 10:45:01</t>
  </si>
  <si>
    <t>18/03/2025</t>
  </si>
  <si>
    <t>18.03.2025 18:13:26</t>
  </si>
  <si>
    <t>24/03/2025</t>
  </si>
  <si>
    <t>24.03.2025 12:35:16</t>
  </si>
  <si>
    <t>03.01.2025 11:24:27</t>
  </si>
  <si>
    <t>Agrobarroso, S.L. / 06800 Mérida</t>
  </si>
  <si>
    <t>31.01.2025 20:09:38</t>
  </si>
  <si>
    <t>11.02.2025 20:29:14</t>
  </si>
  <si>
    <t>26.11.2024 16:36:37</t>
  </si>
  <si>
    <t>14.01.2025 19:11:26</t>
  </si>
  <si>
    <t>Llergo, S.L. / 14400 Pozo Blanco</t>
  </si>
  <si>
    <t>14.01.2025 19:31:09</t>
  </si>
  <si>
    <t>171/24-DTO. BIDONES</t>
  </si>
  <si>
    <t>09.12.2024 02:06:00</t>
  </si>
  <si>
    <t>ES02</t>
  </si>
  <si>
    <t>A/500206</t>
  </si>
  <si>
    <t>15.02.2025 02:14:20</t>
  </si>
  <si>
    <t>03.01.2025 20:20:35</t>
  </si>
  <si>
    <t>Salamanca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</si>
</sst>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748.486856365744" createdVersion="8" refreshedVersion="8" minRefreshableVersion="3" recordCount="25" xr:uid="{7BDDCAF5-80C2-4EF1-940E-EC16E4A33F4B}">
  <cacheSource type="worksheet">
    <worksheetSource name="Tabla1"/>
  </cacheSource>
  <cacheFields count="38">
    <cacheField name="Zona" numFmtId="0">
      <sharedItems count="9">
        <s v="Zona 5"/>
        <s v="Zona 7" u="1"/>
        <s v="Zona 2" u="1"/>
        <s v="Zona 3" u="1"/>
        <s v="Zona 9" u="1"/>
        <s v="Zona 6" u="1"/>
        <s v="Zona 8" u="1"/>
        <s v="Zona 4" u="1"/>
        <e v="#N/A" u="1"/>
      </sharedItems>
    </cacheField>
    <cacheField name="Comunidad" numFmtId="0">
      <sharedItems count="15">
        <s v="Castilla León"/>
        <s v="Castilla La Mancha"/>
        <s v="Extremadura"/>
        <s v="Andalucía"/>
        <s v="Galicia" u="1"/>
        <s v="Asturias" u="1"/>
        <s v="País Vasco" u="1"/>
        <s v="Navarra" u="1"/>
        <s v="Aragón" u="1"/>
        <s v="Cataluña" u="1"/>
        <s v="Madrid" u="1"/>
        <s v="C. Valenciana" u="1"/>
        <s v="Murcia" u="1"/>
        <s v="Islas Canarias" u="1"/>
        <e v="#N/A" u="1"/>
      </sharedItems>
    </cacheField>
    <cacheField name="Código de provincia" numFmtId="0">
      <sharedItems/>
    </cacheField>
    <cacheField name="Provincia" numFmtId="0">
      <sharedItems count="34">
        <s v="Ávila (20)"/>
        <s v="Salamanca (24)"/>
        <s v="Ciudad Real (31)"/>
        <s v="Toledo (34)"/>
        <s v="Badajoz (39)"/>
        <s v="Córdoba (43)"/>
        <s v="Lugo (02)" u="1"/>
        <s v="Ourense (03)" u="1"/>
        <s v="Pontevedra (04)" u="1"/>
        <s v="Asturias (05)" u="1"/>
        <s v="Guipúzcoa (08)" u="1"/>
        <s v="Vizcaya (09)" u="1"/>
        <s v="Navarra (10)" u="1"/>
        <s v="Zaragoza (14)" u="1"/>
        <s v="Barcelona (15)" u="1"/>
        <s v="Gerona (16)" u="1"/>
        <s v="Valladolid (27)" u="1"/>
        <s v="Madrid (29)" u="1"/>
        <s v="Albacete (30)" u="1"/>
        <s v="Cuenca (32)" u="1"/>
        <s v="Guadalajara (33)" u="1"/>
        <s v="Alicante (35)" u="1"/>
        <s v="Castellón (36)" u="1"/>
        <s v="Valencia (37)" u="1"/>
        <s v="Murcia (38)" u="1"/>
        <s v="Almería (41)" u="1"/>
        <s v="Cádiz (42)" u="1"/>
        <s v="Granada (44)" u="1"/>
        <s v="Huelva (45)" u="1"/>
        <s v="Jaén (46)" u="1"/>
        <s v="Málaga (47)" u="1"/>
        <s v="Sevilla (48)" u="1"/>
        <s v="Islas Canarias (50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73">
        <n v="24200180"/>
        <n v="24240250"/>
        <n v="24310720"/>
        <n v="24310750"/>
        <n v="24310820"/>
        <n v="24340370"/>
        <n v="24340380"/>
        <n v="24340420"/>
        <n v="24390270"/>
        <n v="24390580"/>
        <n v="24390720"/>
        <n v="24430080"/>
        <n v="24430350"/>
        <n v="24430360"/>
        <n v="24430440"/>
        <n v="24022030" u="1"/>
        <n v="24022050" u="1"/>
        <n v="24030240" u="1"/>
        <n v="24040720" u="1"/>
        <n v="24050540" u="1"/>
        <n v="24050950" u="1"/>
        <n v="24050970" u="1"/>
        <n v="24080530" u="1"/>
        <n v="24090590" u="1"/>
        <n v="24100070" u="1"/>
        <n v="24140300" u="1"/>
        <n v="24151300" u="1"/>
        <n v="24160540" u="1"/>
        <n v="24160870" u="1"/>
        <n v="24160890" u="1"/>
        <n v="24270370" u="1"/>
        <n v="24290570" u="1"/>
        <n v="24291920" u="1"/>
        <n v="24291990" u="1"/>
        <n v="24300200" u="1"/>
        <n v="24310730" u="1"/>
        <n v="24320360" u="1"/>
        <n v="24330260" u="1"/>
        <n v="24356000" u="1"/>
        <n v="24360040" u="1"/>
        <n v="24370920" u="1"/>
        <n v="24370950" u="1"/>
        <n v="24380290" u="1"/>
        <n v="24380330" u="1"/>
        <n v="24380420" u="1"/>
        <n v="24380480" u="1"/>
        <n v="24410190" u="1"/>
        <n v="24410480" u="1"/>
        <n v="24420610" u="1"/>
        <n v="24420670" u="1"/>
        <n v="24440720" u="1"/>
        <n v="24440740" u="1"/>
        <n v="24440820" u="1"/>
        <n v="24440830" u="1"/>
        <n v="24450220" u="1"/>
        <n v="24460390" u="1"/>
        <n v="24460510" u="1"/>
        <n v="24460620" u="1"/>
        <n v="24460650" u="1"/>
        <n v="24460740" u="1"/>
        <n v="24460780" u="1"/>
        <n v="24460800" u="1"/>
        <n v="24460810" u="1"/>
        <n v="24460940" u="1"/>
        <n v="24460950" u="1"/>
        <n v="24460980" u="1"/>
        <n v="24470920" u="1"/>
        <n v="24470940" u="1"/>
        <n v="24470960" u="1"/>
        <n v="24480410" u="1"/>
        <n v="24480560" u="1"/>
        <n v="24480650" u="1"/>
        <n v="24500130" u="1"/>
      </sharedItems>
    </cacheField>
    <cacheField name="Descripción" numFmtId="0">
      <sharedItems containsBlank="1" count="74">
        <s v="José Gil Blazquez, C.B. / 05450 Casavieja"/>
        <s v="Gómez Antona, S.L. / 37700 Bejar"/>
        <s v="Motocicletas Santiago, C.B. / 13500 Puertollano"/>
        <s v="Bricogarden Center La Mancha, S.L. / 13700 Tomello"/>
        <s v="Agrolivid 1950, S.L. / 13300 Valdepeñas"/>
        <s v="Cabello Maq. y Equipos, S.L. / 45007 Toledo"/>
        <s v="Francisco Rojas Pérez / 45910 Escalona"/>
        <s v="Grupo Nombela,S.L / 45518 Gerindote"/>
        <s v="Motos Cande C.B. / 06300 Zafra"/>
        <s v="Agrobarroso, S.L. / 06800 Mérida"/>
        <s v="Javier Mansilla Ramirez / 06760 Navalvillar de Pel"/>
        <s v="Llergo, S.L. / 14400 Pozo Blanco"/>
        <s v="González y Rodríguez, C.B. / 14800 Priego de Cordo"/>
        <s v="Comercial Agrocor, S.L. / 14013 Córdoba"/>
        <s v="José Manuel Murillo Esquinas / 14270 Hinojosa del"/>
        <s v="Forestal Andión,S.L. / 27720 A Pontenova" u="1"/>
        <s v="Forestal Andión Meira,S.L. / 27240 Meira" u="1"/>
        <s v="Alejandro Martínez Pérez / 32540 La Gudiña" u="1"/>
        <s v="Crespo Maquinaria, S.L. / 36820 Pte Caldelas" u="1"/>
        <s v="Agroavícola del Nalon, S.L / 33980 Pola de Laviana" u="1"/>
        <s v="Talleres Redondas, C.B / 33794 Barres Castropol" u="1"/>
        <s v="Antonio Fernandez Del Riego / 33530 Infiesto" u="1"/>
        <s v="Berri Lantegia, S.L. / 20260 Alegia de Oria" u="1"/>
        <s v="Garaje Aurtenetxe, S.A. / 48196 Lezama" u="1"/>
        <s v="Motocultores la Ribera, S.L. / 31500 Tudela" u="1"/>
        <s v="Taller Mecanico Javier, S.L. / 50700 Caspe" u="1"/>
        <s v="Integral Maquinaria y Taller,S.L. / 08830 San Boi" u="1"/>
        <s v="Sebastia Sabater, S.L. / 17100 La Bisbal D'emporda" u="1"/>
        <s v="Sport Motor Roses,S.L. / 17200 Palafrugell" u="1"/>
        <s v="Davide Manuel Alves Da Silva / 17172 Les Planes D´" u="1"/>
        <s v="Jesús Ignacio Olmedo Ramiro / 47400 Medina del Cam" u="1"/>
        <s v="Bosque y Jardin Algama, S.L. / 28294 Robledo de Ch" u="1"/>
        <s v="Angel Roldán García / 28033 Madrid" u="1"/>
        <s v="AFM Jardinería, S.L. / 28430 Alpedrete" u="1"/>
        <s v="Pumuky Garden, S.L. / 02007 Albacete" u="1"/>
        <s v="Neumáticos Simón, S.L. / 13740 Torrenueva" u="1"/>
        <s v="Ramón García Ocaña / 16400 Tarancón" u="1"/>
        <s v="Ecojardyn Podas y Jardinería, S.L. / 19170 El Casa" u="1"/>
        <s v="Mario Boyer Gómez / 03660 Novelda" u="1"/>
        <s v="Juan Gozalbo, S.L. / 12005 Castellón" u="1"/>
        <s v="Efrén Dolz Herrera / 46117 Betera" u="1"/>
        <s v="Agro Albor,S.L. / 46131 Valencia" u="1"/>
        <s v="Ibarra Totana, S.L. / 30850 Totana" u="1"/>
        <s v="Técnicas Agric.Forestales,S.L. / 30570 San José de" u="1"/>
        <s v="Comercial Serrano Baños, S.L.U / 30002 Murcia" u="1"/>
        <s v="Todo Maq. Agric. Jard., S.L. / 30591 Torre Pacheco" u="1"/>
        <s v="Maqu.Almeriense para la Construc.SL / 04006 Almerí" u="1"/>
        <s v="Agromecánica Ismael, S.L. / 04710 Santa Mª del Agu" u="1"/>
        <s v="Juan Olid Pérez / 11690 Olvera" u="1"/>
        <s v="Sum. y Pinturas El Trini, S.L. / 11630 Arcos de la" u="1"/>
        <s v="Montiel Maquinaria Agríc. SL / 18339 Cijuela" u="1"/>
        <s v="José Gallardo Rubio / 18800 Baza" u="1"/>
        <s v="Desinfecciones Huescar 2020, S.L. / 18830 Huescar" u="1"/>
        <s v="Agromaquinaria Pedro Matas, S.L. / 18270 Montefrío" u="1"/>
        <s v="Sum.Agric.La Com.de la Palma,S.L. / 21700 La Palma" u="1"/>
        <s v="Angel Pelaez Madrero / 23790 Porcuna" u="1"/>
        <s v="J.Carlos Muñoz Gutierrez / 23680 Alcalá la Real" u="1"/>
        <s v="Repuestos Hnos. Garvi, S.L. / 23360 La Puerta de S" u="1"/>
        <s v="Agroforestal Jaén, S.L. / 23009 Jaén" u="1"/>
        <s v="Alberto Buendia Gallego / 23380 Siles" u="1"/>
        <s v="Manuel Marchal López / 23600 Martos" u="1"/>
        <s v="Juan Crespo Parra / 23400 Ubeda" u="1"/>
        <s v="Ildefonso García Galvez / 23710 Bailén" u="1"/>
        <s v="Hermanos Cantero Del Pino, C.B. / 23620 Mengíbar" u="1"/>
        <s v="Ruben Aranda Fuentes / 23160 Los Villares" u="1"/>
        <s v="Agrocentro Villacarrillo, S.L. / 23300 Villacarril" u="1"/>
        <s v="Agroforestal Pepe Díaz, S.L. / 29200 Antequera" u="1"/>
        <s v="Poda de Palmeras y Arboles, S.L. / 29530 Alameda" u="1"/>
        <s v="Francisco Merino Chaves / 29567 Alozaina" u="1"/>
        <s v="Domasa Agrícola, S.L. / 41008 Sevilla" u="1"/>
        <s v="Rafael Moron Arjona / 41567 Herrera" u="1"/>
        <s v="Ferreteria Arrones , S.L. / 41530 Moron de la Fron" u="1"/>
        <s v="Sagrera Canarias, S.A. / 38300 La Orotava (S.Cruz" u="1"/>
        <m u="1"/>
      </sharedItems>
    </cacheField>
    <cacheField name="Número documento" numFmtId="0">
      <sharedItems containsSemiMixedTypes="0" containsString="0" containsNumber="1" containsInteger="1" minValue="205059524" maxValue="209708700"/>
    </cacheField>
    <cacheField name="Referencia ext." numFmtId="0">
      <sharedItems containsDate="1" containsMixedTypes="1" minDate="1899-12-31T04:01:03" maxDate="1900-01-06T17:05:05"/>
    </cacheField>
    <cacheField name="Valor de crédito pendiente" numFmtId="4">
      <sharedItems containsSemiMixedTypes="0" containsString="0" containsNumber="1" minValue="18.07" maxValue="30862.89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528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0" maxValue="1005157.19"/>
    </cacheField>
    <cacheField name="Open Orders" numFmtId="4">
      <sharedItems containsSemiMixedTypes="0" containsString="0" containsNumber="1" minValue="-11.68" maxValue="52005.98"/>
    </cacheField>
    <cacheField name="Clase de riesgo" numFmtId="0">
      <sharedItems/>
    </cacheField>
    <cacheField name="Compr.horiz.crédito" numFmtId="4">
      <sharedItems containsSemiMixedTypes="0" containsString="0" containsNumber="1" minValue="0" maxValue="1006209"/>
    </cacheField>
    <cacheField name="Agotamiento %" numFmtId="164">
      <sharedItems containsSemiMixedTypes="0" containsString="0" containsNumber="1" minValue="0" maxValue="55017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5411.8" maxValue="257613.46"/>
    </cacheField>
    <cacheField name="31-60 Días" numFmtId="4">
      <sharedItems containsSemiMixedTypes="0" containsString="0" containsNumber="1" minValue="0" maxValue="352262.27"/>
    </cacheField>
    <cacheField name="61-90 Días" numFmtId="4">
      <sharedItems containsSemiMixedTypes="0" containsString="0" containsNumber="1" minValue="0" maxValue="130286.86"/>
    </cacheField>
    <cacheField name="Sobr 90 Días" numFmtId="4">
      <sharedItems containsSemiMixedTypes="0" containsString="0" containsNumber="1" minValue="0" maxValue="264994.59999999998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emiMixedTypes="0" containsString="0" containsNumber="1" containsInteger="1" minValue="1" maxValue="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3408.94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ES/05"/>
    <x v="0"/>
    <x v="0"/>
    <x v="0"/>
    <n v="209076103"/>
    <n v="1"/>
    <n v="2646.19"/>
    <s v="EUR"/>
    <n v="84000"/>
    <s v="EUR"/>
    <s v="Bloqueados"/>
    <n v="59402.55"/>
    <n v="4141.29"/>
    <s v="Y30"/>
    <n v="59583.63"/>
    <n v="70.900000000000006"/>
    <s v="25.11.2024 10:53:41"/>
    <m/>
    <s v="ZESCASTRO"/>
    <b v="1"/>
    <b v="0"/>
    <b v="0"/>
    <b v="0"/>
    <b v="0"/>
    <s v="Susana Castro Salcedo"/>
    <n v="29814.62"/>
    <n v="19604.55"/>
    <n v="9983.3799999999992"/>
    <n v="0"/>
    <n v="0"/>
    <m/>
    <s v="ES00"/>
    <n v="1"/>
    <m/>
    <n v="140.37"/>
    <n v="0"/>
  </r>
  <r>
    <x v="0"/>
    <x v="0"/>
    <s v="ES/37"/>
    <x v="1"/>
    <x v="1"/>
    <x v="1"/>
    <n v="209671891"/>
    <n v="1"/>
    <n v="453.05"/>
    <s v="EUR"/>
    <n v="111000"/>
    <s v="EUR"/>
    <s v="Bloqueados"/>
    <n v="54528.41"/>
    <n v="107.37"/>
    <s v="Y30"/>
    <n v="55370.45"/>
    <n v="49.9"/>
    <s v="25.03.2025 19:21:18"/>
    <m/>
    <s v="ZESRPA1"/>
    <b v="0"/>
    <b v="0"/>
    <b v="0"/>
    <b v="1"/>
    <b v="0"/>
    <s v="Robotic Process Automation rpa1"/>
    <n v="26696.46"/>
    <n v="23867.85"/>
    <n v="2360.54"/>
    <n v="1603.56"/>
    <n v="1"/>
    <m/>
    <s v="ES00"/>
    <n v="1"/>
    <m/>
    <n v="835.63"/>
    <n v="0"/>
  </r>
  <r>
    <x v="0"/>
    <x v="1"/>
    <s v="ES/13"/>
    <x v="2"/>
    <x v="2"/>
    <x v="2"/>
    <n v="209313402"/>
    <d v="2025-04-25T00:00:00"/>
    <n v="11241.31"/>
    <s v="EUR"/>
    <n v="126000"/>
    <s v="EUR"/>
    <s v="Bloqueados"/>
    <n v="55662.98"/>
    <n v="5244.31"/>
    <s v="Y30"/>
    <n v="59110.61"/>
    <n v="46.9"/>
    <s v="20.01.2025 08:37:56"/>
    <m/>
    <s v="ZESCASTRO"/>
    <b v="1"/>
    <b v="0"/>
    <b v="0"/>
    <b v="0"/>
    <b v="0"/>
    <s v="Susana Castro Salcedo"/>
    <n v="20774.330000000002"/>
    <n v="21499.03"/>
    <n v="5060.0600000000004"/>
    <n v="8329.56"/>
    <n v="1"/>
    <m/>
    <s v="ES00"/>
    <n v="1"/>
    <m/>
    <n v="3408.94"/>
    <n v="0"/>
  </r>
  <r>
    <x v="0"/>
    <x v="1"/>
    <s v="ES/13"/>
    <x v="2"/>
    <x v="3"/>
    <x v="3"/>
    <n v="205059524"/>
    <s v="PC22-31.03.2022"/>
    <n v="168.61"/>
    <s v="EUR"/>
    <n v="1"/>
    <s v="EUR"/>
    <s v="Bloqueados"/>
    <n v="0"/>
    <n v="0"/>
    <s v="Y30"/>
    <n v="0"/>
    <n v="0"/>
    <s v="18.12.2024 23:03:45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0"/>
    <x v="1"/>
    <s v="ES/13"/>
    <x v="2"/>
    <x v="3"/>
    <x v="3"/>
    <n v="205908040"/>
    <s v="PC22-151222"/>
    <n v="73.040000000000006"/>
    <s v="EUR"/>
    <n v="1"/>
    <s v="EUR"/>
    <s v="Bloqueados"/>
    <n v="0"/>
    <n v="0"/>
    <s v="Y30"/>
    <n v="0"/>
    <n v="0"/>
    <s v="18.12.2024 23:04:30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0"/>
    <x v="1"/>
    <s v="ES/13"/>
    <x v="2"/>
    <x v="4"/>
    <x v="4"/>
    <n v="209260713"/>
    <n v="1"/>
    <n v="30862.89"/>
    <s v="EUR"/>
    <n v="326000"/>
    <s v="EUR"/>
    <s v="Bloqueados"/>
    <n v="175607.51"/>
    <n v="14187.11"/>
    <s v="Y30"/>
    <n v="182843.16"/>
    <n v="56.1"/>
    <s v="08.01.2025 09:39:36"/>
    <m/>
    <s v="ZESCASTRO"/>
    <b v="1"/>
    <b v="0"/>
    <b v="0"/>
    <b v="0"/>
    <b v="0"/>
    <s v="Susana Castro Salcedo"/>
    <n v="51106.15"/>
    <n v="33192.160000000003"/>
    <n v="28546.66"/>
    <n v="62762.54"/>
    <n v="0"/>
    <m/>
    <s v="ES00"/>
    <n v="1"/>
    <m/>
    <n v="709.75"/>
    <n v="0"/>
  </r>
  <r>
    <x v="0"/>
    <x v="1"/>
    <s v="ES/45"/>
    <x v="3"/>
    <x v="5"/>
    <x v="5"/>
    <n v="209366851"/>
    <n v="1"/>
    <n v="3299.36"/>
    <s v="EUR"/>
    <n v="703000"/>
    <s v="EUR"/>
    <s v="Bloqueados"/>
    <n v="170673.01"/>
    <n v="7625.38"/>
    <s v="Y30"/>
    <n v="173316.63"/>
    <n v="24.7"/>
    <s v="29.01.2025 12:18:36"/>
    <m/>
    <s v="ZESCASTRO"/>
    <b v="1"/>
    <b v="0"/>
    <b v="0"/>
    <b v="0"/>
    <b v="0"/>
    <s v="Susana Castro Salcedo"/>
    <n v="61604.93"/>
    <n v="58024.81"/>
    <n v="19550.439999999999"/>
    <n v="31492.83"/>
    <n v="1"/>
    <m/>
    <s v="ES00"/>
    <n v="1"/>
    <m/>
    <n v="1672.83"/>
    <n v="0"/>
  </r>
  <r>
    <x v="0"/>
    <x v="1"/>
    <s v="ES/45"/>
    <x v="3"/>
    <x v="6"/>
    <x v="6"/>
    <n v="209703027"/>
    <s v="NP ENERO 25"/>
    <n v="128.44"/>
    <s v="EUR"/>
    <n v="1"/>
    <s v="EUR"/>
    <s v="Bloqueados"/>
    <n v="550.16999999999996"/>
    <n v="0"/>
    <s v="Y30"/>
    <n v="550.16999999999996"/>
    <n v="55017"/>
    <s v="31.03.2025 14:30:09"/>
    <m/>
    <m/>
    <b v="1"/>
    <b v="0"/>
    <b v="0"/>
    <b v="0"/>
    <b v="0"/>
    <m/>
    <n v="550.16999999999996"/>
    <n v="0"/>
    <n v="0"/>
    <n v="0"/>
    <n v="0"/>
    <m/>
    <m/>
    <n v="1"/>
    <s v="++0024340380ES10/0001/ZESLOPEZE"/>
    <n v="0"/>
    <n v="0"/>
  </r>
  <r>
    <x v="0"/>
    <x v="1"/>
    <s v="ES/45"/>
    <x v="3"/>
    <x v="6"/>
    <x v="6"/>
    <n v="209357407"/>
    <n v="59"/>
    <n v="545.64"/>
    <s v="EUR"/>
    <n v="1"/>
    <s v="EUR"/>
    <s v="Bloqueados"/>
    <n v="550.16999999999996"/>
    <n v="0"/>
    <s v="Y30"/>
    <n v="550.16999999999996"/>
    <n v="55017"/>
    <s v="28.01.2025 09:41:51"/>
    <m/>
    <s v="ZESCASTRO"/>
    <b v="1"/>
    <b v="0"/>
    <b v="0"/>
    <b v="0"/>
    <b v="0"/>
    <s v="Susana Castro Salcedo"/>
    <n v="550.16999999999996"/>
    <n v="0"/>
    <n v="0"/>
    <n v="0"/>
    <n v="0"/>
    <m/>
    <s v="ES00"/>
    <n v="1"/>
    <m/>
    <n v="0"/>
    <n v="0"/>
  </r>
  <r>
    <x v="0"/>
    <x v="1"/>
    <s v="ES/45"/>
    <x v="3"/>
    <x v="7"/>
    <x v="7"/>
    <n v="207572655"/>
    <d v="2024-04-03T00:00:00"/>
    <n v="45.16"/>
    <s v="EUR"/>
    <n v="46000"/>
    <s v="EUR"/>
    <s v="Bloqueados"/>
    <n v="42470.2"/>
    <n v="-11.68"/>
    <s v="Y30"/>
    <n v="42458.52"/>
    <n v="92.3"/>
    <s v="31.03.2025 23:12:37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291148"/>
    <s v="14/01/2025"/>
    <n v="68.67"/>
    <s v="EUR"/>
    <n v="46000"/>
    <s v="EUR"/>
    <s v="Bloqueados"/>
    <n v="42470.2"/>
    <n v="-11.68"/>
    <s v="Y30"/>
    <n v="42458.52"/>
    <n v="92.3"/>
    <s v="31.03.2025 23:48:55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324909"/>
    <s v="21/01/2025"/>
    <n v="79.900000000000006"/>
    <s v="EUR"/>
    <n v="46000"/>
    <s v="EUR"/>
    <s v="Bloqueados"/>
    <n v="42470.2"/>
    <n v="-11.68"/>
    <s v="Y30"/>
    <n v="42458.52"/>
    <n v="92.3"/>
    <s v="31.03.2025 23:51:46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475479"/>
    <s v="18/02/2025"/>
    <n v="18.07"/>
    <s v="EUR"/>
    <n v="46000"/>
    <s v="EUR"/>
    <s v="Bloqueados"/>
    <n v="42470.2"/>
    <n v="-11.68"/>
    <s v="Y30"/>
    <n v="42458.52"/>
    <n v="92.3"/>
    <s v="01.04.2025 00:04:38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708700"/>
    <d v="2025-01-04T00:00:00"/>
    <n v="3830.94"/>
    <s v="EUR"/>
    <n v="46000"/>
    <s v="EUR"/>
    <s v="Bloqueados"/>
    <n v="42470.2"/>
    <n v="-11.68"/>
    <s v="Y30"/>
    <n v="42458.52"/>
    <n v="92.3"/>
    <s v="01.04.2025 10:45:01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630490"/>
    <s v="18/03/2025"/>
    <n v="5132.2299999999996"/>
    <s v="EUR"/>
    <n v="46000"/>
    <s v="EUR"/>
    <s v="Bloqueados"/>
    <n v="42470.2"/>
    <n v="-11.68"/>
    <s v="Y30"/>
    <n v="42458.52"/>
    <n v="92.3"/>
    <s v="18.03.2025 18:13:26"/>
    <m/>
    <m/>
    <b v="1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1"/>
    <s v="ES/45"/>
    <x v="3"/>
    <x v="7"/>
    <x v="7"/>
    <n v="209660612"/>
    <s v="24/03/2025"/>
    <n v="761.66"/>
    <s v="EUR"/>
    <n v="46000"/>
    <s v="EUR"/>
    <s v="Bloqueados"/>
    <n v="42470.2"/>
    <n v="-11.68"/>
    <s v="Y30"/>
    <n v="42458.52"/>
    <n v="92.3"/>
    <s v="24.03.2025 12:35:16"/>
    <m/>
    <m/>
    <b v="0"/>
    <b v="0"/>
    <b v="0"/>
    <b v="1"/>
    <b v="0"/>
    <m/>
    <n v="30253.86"/>
    <n v="5067.88"/>
    <n v="0"/>
    <n v="7148.46"/>
    <n v="0"/>
    <m/>
    <s v="ES00"/>
    <n v="1"/>
    <m/>
    <n v="0"/>
    <n v="0"/>
  </r>
  <r>
    <x v="0"/>
    <x v="2"/>
    <s v="ES/06"/>
    <x v="4"/>
    <x v="8"/>
    <x v="8"/>
    <n v="209243537"/>
    <n v="1"/>
    <n v="1648.23"/>
    <s v="EUR"/>
    <n v="223000"/>
    <s v="EUR"/>
    <s v="Bloqueados"/>
    <n v="20674.23"/>
    <n v="3367.94"/>
    <s v="Y30"/>
    <n v="21094.9"/>
    <n v="9.5"/>
    <s v="03.01.2025 11:24:27"/>
    <m/>
    <s v="ZESRPA1"/>
    <b v="1"/>
    <b v="0"/>
    <b v="0"/>
    <b v="0"/>
    <b v="0"/>
    <s v="Robotic Process Automation rpa1"/>
    <n v="20674.23"/>
    <n v="0"/>
    <n v="0"/>
    <n v="0"/>
    <n v="1"/>
    <m/>
    <s v="ES00"/>
    <n v="1"/>
    <m/>
    <n v="52.4"/>
    <n v="0"/>
  </r>
  <r>
    <x v="0"/>
    <x v="2"/>
    <s v="ES/06"/>
    <x v="4"/>
    <x v="9"/>
    <x v="9"/>
    <n v="209381736"/>
    <n v="30012025"/>
    <n v="1989.29"/>
    <s v="EUR"/>
    <n v="230000"/>
    <s v="EUR"/>
    <s v="Bloqueados"/>
    <n v="96550.54"/>
    <n v="1136.1500000000001"/>
    <s v="Y30"/>
    <n v="97328.12"/>
    <n v="42.3"/>
    <s v="31.01.2025 20:09:38"/>
    <m/>
    <m/>
    <b v="1"/>
    <b v="0"/>
    <b v="0"/>
    <b v="0"/>
    <b v="0"/>
    <m/>
    <n v="25969.56"/>
    <n v="21853.13"/>
    <n v="26577.86"/>
    <n v="22149.99"/>
    <n v="1"/>
    <m/>
    <s v="ES00"/>
    <n v="1"/>
    <m/>
    <n v="520.41999999999996"/>
    <n v="0"/>
  </r>
  <r>
    <x v="0"/>
    <x v="2"/>
    <s v="ES/06"/>
    <x v="4"/>
    <x v="9"/>
    <x v="9"/>
    <n v="209440139"/>
    <n v="11022025"/>
    <n v="703.32"/>
    <s v="EUR"/>
    <n v="230000"/>
    <s v="EUR"/>
    <s v="Bloqueados"/>
    <n v="96550.54"/>
    <n v="1136.1500000000001"/>
    <s v="Y30"/>
    <n v="97328.12"/>
    <n v="42.3"/>
    <s v="11.02.2025 20:29:14"/>
    <m/>
    <s v="ZESCASTRO"/>
    <b v="1"/>
    <b v="0"/>
    <b v="0"/>
    <b v="0"/>
    <b v="0"/>
    <s v="Susana Castro Salcedo"/>
    <n v="25969.56"/>
    <n v="21853.13"/>
    <n v="26577.86"/>
    <n v="22149.99"/>
    <n v="1"/>
    <m/>
    <s v="ES00"/>
    <n v="1"/>
    <m/>
    <n v="520.41999999999996"/>
    <n v="0"/>
  </r>
  <r>
    <x v="0"/>
    <x v="2"/>
    <s v="ES/06"/>
    <x v="4"/>
    <x v="10"/>
    <x v="10"/>
    <n v="209087486"/>
    <n v="15"/>
    <n v="310.89999999999998"/>
    <s v="EUR"/>
    <n v="170000"/>
    <s v="EUR"/>
    <s v="Bloqueados"/>
    <n v="51903.81"/>
    <n v="2209.61"/>
    <s v="Y30"/>
    <n v="53393.45"/>
    <n v="31.4"/>
    <s v="26.11.2024 16:36:37"/>
    <m/>
    <s v="ZESCASTRO"/>
    <b v="1"/>
    <b v="0"/>
    <b v="0"/>
    <b v="0"/>
    <b v="0"/>
    <s v="Susana Castro Salcedo"/>
    <n v="18279.490000000002"/>
    <n v="14022.06"/>
    <n v="1158.43"/>
    <n v="18443.830000000002"/>
    <n v="0"/>
    <m/>
    <s v="ES00"/>
    <n v="1"/>
    <m/>
    <n v="770.62"/>
    <n v="0"/>
  </r>
  <r>
    <x v="0"/>
    <x v="2"/>
    <s v="ES/06"/>
    <x v="4"/>
    <x v="10"/>
    <x v="10"/>
    <n v="209294020"/>
    <n v="7"/>
    <n v="5012.22"/>
    <s v="EUR"/>
    <n v="170000"/>
    <s v="EUR"/>
    <s v="Bloqueados"/>
    <n v="51903.81"/>
    <n v="2209.61"/>
    <s v="Y30"/>
    <n v="53393.45"/>
    <n v="31.4"/>
    <s v="14.01.2025 19:11:26"/>
    <m/>
    <m/>
    <b v="1"/>
    <b v="0"/>
    <b v="0"/>
    <b v="0"/>
    <b v="0"/>
    <m/>
    <n v="18279.490000000002"/>
    <n v="14022.06"/>
    <n v="1158.43"/>
    <n v="18443.830000000002"/>
    <n v="0"/>
    <m/>
    <s v="ES00"/>
    <n v="1"/>
    <m/>
    <n v="770.62"/>
    <n v="0"/>
  </r>
  <r>
    <x v="0"/>
    <x v="3"/>
    <s v="ES/14"/>
    <x v="5"/>
    <x v="11"/>
    <x v="11"/>
    <n v="209294051"/>
    <n v="250114"/>
    <n v="1997.4"/>
    <s v="EUR"/>
    <n v="92000"/>
    <s v="EUR"/>
    <s v="Bloqueados"/>
    <n v="43641.49"/>
    <n v="470.36"/>
    <s v="Y30"/>
    <n v="43641.49"/>
    <n v="47.4"/>
    <s v="14.01.2025 19:31:09"/>
    <m/>
    <m/>
    <b v="1"/>
    <b v="0"/>
    <b v="0"/>
    <b v="0"/>
    <b v="0"/>
    <m/>
    <n v="8524.3799999999992"/>
    <n v="6669.04"/>
    <n v="1144.71"/>
    <n v="27303.360000000001"/>
    <n v="1"/>
    <m/>
    <s v="ES00"/>
    <n v="1"/>
    <m/>
    <n v="0"/>
    <n v="0"/>
  </r>
  <r>
    <x v="0"/>
    <x v="3"/>
    <s v="ES/14"/>
    <x v="5"/>
    <x v="12"/>
    <x v="12"/>
    <n v="208895639"/>
    <s v="171/24-DTO. BIDONES"/>
    <n v="3300.25"/>
    <s v="EUR"/>
    <n v="807000"/>
    <s v="EUR"/>
    <s v="Bloqueados"/>
    <n v="232888.92"/>
    <n v="2563.66"/>
    <s v="Y30"/>
    <n v="233463.24"/>
    <n v="28.9"/>
    <s v="09.12.2024 02:06:00"/>
    <m/>
    <s v="ZESCASTRO"/>
    <b v="1"/>
    <b v="0"/>
    <b v="0"/>
    <b v="0"/>
    <b v="0"/>
    <s v="Susana Castro Salcedo"/>
    <n v="61841.5"/>
    <n v="44405.31"/>
    <n v="1869.98"/>
    <n v="124772.13"/>
    <n v="1"/>
    <m/>
    <s v="ES02"/>
    <n v="1"/>
    <m/>
    <n v="0"/>
    <n v="0"/>
  </r>
  <r>
    <x v="0"/>
    <x v="3"/>
    <s v="ES/14"/>
    <x v="5"/>
    <x v="13"/>
    <x v="13"/>
    <n v="209436657"/>
    <s v="A/500206"/>
    <n v="795.55"/>
    <s v="EUR"/>
    <n v="2528000"/>
    <s v="EUR"/>
    <s v="Bloqueados"/>
    <n v="1005157.19"/>
    <n v="52005.98"/>
    <s v="Y30"/>
    <n v="1006209"/>
    <n v="39.799999999999997"/>
    <s v="15.02.2025 02:14:20"/>
    <m/>
    <s v="ZESRPA1"/>
    <b v="1"/>
    <b v="0"/>
    <b v="0"/>
    <b v="0"/>
    <b v="0"/>
    <s v="Robotic Process Automation rpa1"/>
    <n v="257613.46"/>
    <n v="352262.27"/>
    <n v="130286.86"/>
    <n v="264994.59999999998"/>
    <n v="0"/>
    <m/>
    <s v="ES00"/>
    <n v="1"/>
    <m/>
    <n v="258.13"/>
    <n v="0"/>
  </r>
  <r>
    <x v="0"/>
    <x v="3"/>
    <s v="ES/14"/>
    <x v="5"/>
    <x v="14"/>
    <x v="14"/>
    <n v="209245900"/>
    <n v="24430440"/>
    <n v="1727.57"/>
    <s v="EUR"/>
    <n v="90000"/>
    <s v="EUR"/>
    <s v="Bloqueados"/>
    <n v="23379.82"/>
    <n v="0"/>
    <s v="Y30"/>
    <n v="23379.82"/>
    <n v="26"/>
    <s v="03.01.2025 20:20:35"/>
    <m/>
    <s v="ZESCASTRO"/>
    <b v="1"/>
    <b v="0"/>
    <b v="0"/>
    <b v="0"/>
    <b v="0"/>
    <s v="Susana Castro Salcedo"/>
    <n v="-5411.8"/>
    <n v="11087.2"/>
    <n v="0"/>
    <n v="17704.419999999998"/>
    <n v="1"/>
    <m/>
    <s v="ES00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27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30" firstHeaderRow="1" firstDataRow="1" firstDataCol="2"/>
  <pivotFields count="38">
    <pivotField axis="axisRow" showAll="0">
      <items count="10">
        <item m="1" x="1"/>
        <item m="1" x="2"/>
        <item m="1" x="3"/>
        <item x="0"/>
        <item m="1" x="4"/>
        <item m="1" x="5"/>
        <item m="1" x="6"/>
        <item m="1" x="7"/>
        <item m="1" x="8"/>
        <item t="default"/>
      </items>
    </pivotField>
    <pivotField axis="axisRow" showAll="0">
      <items count="16">
        <item sd="0" m="1" x="4"/>
        <item m="1" x="5"/>
        <item m="1" x="6"/>
        <item m="1" x="7"/>
        <item m="1" x="8"/>
        <item m="1" x="9"/>
        <item x="0"/>
        <item m="1" x="10"/>
        <item x="1"/>
        <item m="1" x="11"/>
        <item m="1" x="12"/>
        <item x="2"/>
        <item x="3"/>
        <item m="1" x="13"/>
        <item m="1" x="14"/>
        <item t="default" sd="0"/>
      </items>
    </pivotField>
    <pivotField showAll="0"/>
    <pivotField axis="axisRow" showAll="0">
      <items count="35">
        <item sd="0" m="1" x="8"/>
        <item m="1" x="6"/>
        <item m="1" x="7"/>
        <item m="1" x="9"/>
        <item m="1" x="10"/>
        <item m="1" x="11"/>
        <item m="1" x="12"/>
        <item m="1" x="13"/>
        <item m="1" x="14"/>
        <item m="1" x="15"/>
        <item x="0"/>
        <item m="1" x="16"/>
        <item m="1" x="17"/>
        <item m="1" x="18"/>
        <item x="2"/>
        <item m="1" x="19"/>
        <item m="1" x="20"/>
        <item x="3"/>
        <item m="1" x="21"/>
        <item m="1" x="22"/>
        <item m="1" x="23"/>
        <item m="1" x="24"/>
        <item x="4"/>
        <item m="1" x="25"/>
        <item m="1" x="26"/>
        <item x="5"/>
        <item m="1" x="27"/>
        <item m="1" x="28"/>
        <item m="1" x="29"/>
        <item m="1" x="30"/>
        <item m="1" x="31"/>
        <item m="1" x="32"/>
        <item m="1" x="33"/>
        <item x="1"/>
        <item t="default" sd="0"/>
      </items>
    </pivotField>
    <pivotField axis="axisRow" outline="0" showAll="0" defaultSubtotal="0">
      <items count="73"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m="1" x="30"/>
        <item m="1" x="31"/>
        <item m="1" x="32"/>
        <item m="1" x="33"/>
        <item m="1" x="34"/>
        <item m="1" x="35"/>
        <item x="3"/>
        <item x="4"/>
        <item m="1" x="36"/>
        <item m="1" x="37"/>
        <item x="7"/>
        <item m="1" x="38"/>
        <item m="1" x="39"/>
        <item m="1" x="40"/>
        <item m="1" x="41"/>
        <item m="1" x="42"/>
        <item m="1" x="43"/>
        <item m="1" x="44"/>
        <item m="1" x="45"/>
        <item x="8"/>
        <item x="10"/>
        <item m="1" x="46"/>
        <item m="1" x="47"/>
        <item m="1" x="48"/>
        <item m="1" x="49"/>
        <item x="12"/>
        <item x="13"/>
        <item x="14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x="1"/>
        <item x="2"/>
        <item x="5"/>
        <item x="6"/>
        <item x="9"/>
        <item x="11"/>
      </items>
    </pivotField>
    <pivotField axis="axisRow" showAll="0">
      <items count="75">
        <item m="1" x="18"/>
        <item m="1" x="15"/>
        <item m="1" x="16"/>
        <item m="1" x="17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m="1" x="30"/>
        <item m="1" x="31"/>
        <item m="1" x="32"/>
        <item m="1" x="33"/>
        <item m="1" x="34"/>
        <item m="1" x="35"/>
        <item x="3"/>
        <item x="4"/>
        <item m="1" x="36"/>
        <item m="1" x="37"/>
        <item x="7"/>
        <item m="1" x="38"/>
        <item m="1" x="39"/>
        <item m="1" x="40"/>
        <item m="1" x="41"/>
        <item m="1" x="42"/>
        <item m="1" x="43"/>
        <item m="1" x="44"/>
        <item m="1" x="45"/>
        <item x="8"/>
        <item x="10"/>
        <item m="1" x="46"/>
        <item m="1" x="47"/>
        <item m="1" x="48"/>
        <item m="1" x="49"/>
        <item x="12"/>
        <item x="13"/>
        <item x="14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x="1"/>
        <item x="2"/>
        <item x="5"/>
        <item x="6"/>
        <item x="9"/>
        <item x="11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27">
    <i>
      <x v="3"/>
    </i>
    <i r="1">
      <x v="6"/>
    </i>
    <i r="2">
      <x v="10"/>
    </i>
    <i r="3">
      <x v="15"/>
      <x v="15"/>
    </i>
    <i r="2">
      <x v="33"/>
    </i>
    <i r="3">
      <x v="67"/>
      <x v="68"/>
    </i>
    <i r="1">
      <x v="8"/>
    </i>
    <i r="2">
      <x v="14"/>
    </i>
    <i r="3">
      <x v="22"/>
      <x v="22"/>
    </i>
    <i r="3">
      <x v="23"/>
      <x v="23"/>
    </i>
    <i r="3">
      <x v="68"/>
      <x v="69"/>
    </i>
    <i r="2">
      <x v="17"/>
    </i>
    <i r="3">
      <x v="26"/>
      <x v="26"/>
    </i>
    <i r="3">
      <x v="69"/>
      <x v="70"/>
    </i>
    <i r="3">
      <x v="70"/>
      <x v="71"/>
    </i>
    <i r="1">
      <x v="11"/>
    </i>
    <i r="2">
      <x v="22"/>
    </i>
    <i r="3">
      <x v="35"/>
      <x v="35"/>
    </i>
    <i r="3">
      <x v="36"/>
      <x v="36"/>
    </i>
    <i r="3">
      <x v="71"/>
      <x v="72"/>
    </i>
    <i r="1">
      <x v="12"/>
    </i>
    <i r="2">
      <x v="25"/>
    </i>
    <i r="3">
      <x v="41"/>
      <x v="41"/>
    </i>
    <i r="3">
      <x v="42"/>
      <x v="42"/>
    </i>
    <i r="3">
      <x v="43"/>
      <x v="43"/>
    </i>
    <i r="3">
      <x v="72"/>
      <x v="73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6" totalsRowShown="0" headerRowDxfId="37" dataDxfId="35" headerRowBorderDxfId="36" tableBorderDxfId="34">
  <autoFilter ref="A1:AL26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30"/>
  <sheetViews>
    <sheetView tabSelected="1" workbookViewId="0">
      <selection activeCell="A3" sqref="A3:C30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55</v>
      </c>
      <c r="C4" s="12">
        <v>76839.89</v>
      </c>
    </row>
    <row r="5" spans="1:3" x14ac:dyDescent="0.2">
      <c r="A5" s="6" t="s">
        <v>54</v>
      </c>
      <c r="C5" s="12">
        <v>3099.2400000000002</v>
      </c>
    </row>
    <row r="6" spans="1:3" x14ac:dyDescent="0.2">
      <c r="A6" s="8" t="s">
        <v>56</v>
      </c>
      <c r="C6" s="12">
        <v>2646.19</v>
      </c>
    </row>
    <row r="7" spans="1:3" x14ac:dyDescent="0.2">
      <c r="A7" s="9">
        <v>24200180</v>
      </c>
      <c r="B7" s="5" t="s">
        <v>45</v>
      </c>
      <c r="C7" s="12">
        <v>2646.19</v>
      </c>
    </row>
    <row r="8" spans="1:3" x14ac:dyDescent="0.2">
      <c r="A8" s="8" t="s">
        <v>111</v>
      </c>
      <c r="C8" s="12">
        <v>453.05</v>
      </c>
    </row>
    <row r="9" spans="1:3" x14ac:dyDescent="0.2">
      <c r="A9" s="9">
        <v>24240250</v>
      </c>
      <c r="B9" s="5" t="s">
        <v>67</v>
      </c>
      <c r="C9" s="12">
        <v>453.05</v>
      </c>
    </row>
    <row r="10" spans="1:3" x14ac:dyDescent="0.2">
      <c r="A10" s="6" t="s">
        <v>57</v>
      </c>
      <c r="C10" s="12">
        <v>56255.92</v>
      </c>
    </row>
    <row r="11" spans="1:3" x14ac:dyDescent="0.2">
      <c r="A11" s="8" t="s">
        <v>58</v>
      </c>
      <c r="C11" s="12">
        <v>42345.85</v>
      </c>
    </row>
    <row r="12" spans="1:3" x14ac:dyDescent="0.2">
      <c r="A12" s="9">
        <v>24310750</v>
      </c>
      <c r="B12" s="5" t="s">
        <v>46</v>
      </c>
      <c r="C12" s="12">
        <v>241.65000000000003</v>
      </c>
    </row>
    <row r="13" spans="1:3" x14ac:dyDescent="0.2">
      <c r="A13" s="9">
        <v>24310820</v>
      </c>
      <c r="B13" s="5" t="s">
        <v>47</v>
      </c>
      <c r="C13" s="12">
        <v>30862.89</v>
      </c>
    </row>
    <row r="14" spans="1:3" x14ac:dyDescent="0.2">
      <c r="A14" s="9">
        <v>24310720</v>
      </c>
      <c r="B14" s="5" t="s">
        <v>71</v>
      </c>
      <c r="C14" s="12">
        <v>11241.31</v>
      </c>
    </row>
    <row r="15" spans="1:3" x14ac:dyDescent="0.2">
      <c r="A15" s="8" t="s">
        <v>59</v>
      </c>
      <c r="C15" s="12">
        <v>13910.07</v>
      </c>
    </row>
    <row r="16" spans="1:3" x14ac:dyDescent="0.2">
      <c r="A16" s="9">
        <v>24340420</v>
      </c>
      <c r="B16" s="5" t="s">
        <v>48</v>
      </c>
      <c r="C16" s="12">
        <v>9936.6299999999992</v>
      </c>
    </row>
    <row r="17" spans="1:3" x14ac:dyDescent="0.2">
      <c r="A17" s="9">
        <v>24340370</v>
      </c>
      <c r="B17" s="5" t="s">
        <v>78</v>
      </c>
      <c r="C17" s="12">
        <v>3299.36</v>
      </c>
    </row>
    <row r="18" spans="1:3" x14ac:dyDescent="0.2">
      <c r="A18" s="9">
        <v>24340380</v>
      </c>
      <c r="B18" s="5" t="s">
        <v>80</v>
      </c>
      <c r="C18" s="12">
        <v>674.07999999999993</v>
      </c>
    </row>
    <row r="19" spans="1:3" x14ac:dyDescent="0.2">
      <c r="A19" s="6" t="s">
        <v>60</v>
      </c>
      <c r="C19" s="12">
        <v>9663.9600000000009</v>
      </c>
    </row>
    <row r="20" spans="1:3" x14ac:dyDescent="0.2">
      <c r="A20" s="8" t="s">
        <v>61</v>
      </c>
      <c r="C20" s="12">
        <v>9663.9600000000009</v>
      </c>
    </row>
    <row r="21" spans="1:3" x14ac:dyDescent="0.2">
      <c r="A21" s="9">
        <v>24390270</v>
      </c>
      <c r="B21" s="5" t="s">
        <v>49</v>
      </c>
      <c r="C21" s="12">
        <v>1648.23</v>
      </c>
    </row>
    <row r="22" spans="1:3" x14ac:dyDescent="0.2">
      <c r="A22" s="9">
        <v>24390720</v>
      </c>
      <c r="B22" s="5" t="s">
        <v>50</v>
      </c>
      <c r="C22" s="12">
        <v>5323.12</v>
      </c>
    </row>
    <row r="23" spans="1:3" x14ac:dyDescent="0.2">
      <c r="A23" s="9">
        <v>24390580</v>
      </c>
      <c r="B23" s="5" t="s">
        <v>98</v>
      </c>
      <c r="C23" s="12">
        <v>2692.61</v>
      </c>
    </row>
    <row r="24" spans="1:3" x14ac:dyDescent="0.2">
      <c r="A24" s="6" t="s">
        <v>62</v>
      </c>
      <c r="C24" s="12">
        <v>7820.77</v>
      </c>
    </row>
    <row r="25" spans="1:3" x14ac:dyDescent="0.2">
      <c r="A25" s="8" t="s">
        <v>63</v>
      </c>
      <c r="C25" s="12">
        <v>7820.77</v>
      </c>
    </row>
    <row r="26" spans="1:3" x14ac:dyDescent="0.2">
      <c r="A26" s="9">
        <v>24430350</v>
      </c>
      <c r="B26" s="5" t="s">
        <v>51</v>
      </c>
      <c r="C26" s="12">
        <v>3300.25</v>
      </c>
    </row>
    <row r="27" spans="1:3" x14ac:dyDescent="0.2">
      <c r="A27" s="9">
        <v>24430360</v>
      </c>
      <c r="B27" s="5" t="s">
        <v>52</v>
      </c>
      <c r="C27" s="12">
        <v>795.55</v>
      </c>
    </row>
    <row r="28" spans="1:3" x14ac:dyDescent="0.2">
      <c r="A28" s="9">
        <v>24430440</v>
      </c>
      <c r="B28" s="5" t="s">
        <v>53</v>
      </c>
      <c r="C28" s="12">
        <v>1727.57</v>
      </c>
    </row>
    <row r="29" spans="1:3" x14ac:dyDescent="0.2">
      <c r="A29" s="9">
        <v>24430080</v>
      </c>
      <c r="B29" s="5" t="s">
        <v>103</v>
      </c>
      <c r="C29" s="12">
        <v>1997.4</v>
      </c>
    </row>
    <row r="30" spans="1:3" x14ac:dyDescent="0.2">
      <c r="A30" s="5" t="s">
        <v>3</v>
      </c>
      <c r="C30" s="12">
        <v>76839.89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6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1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</row>
    <row r="2" spans="1:38" x14ac:dyDescent="0.2">
      <c r="A2" t="str">
        <f>+VLOOKUP(Tabla1[[#This Row],[Código de provincia]],[1]Zona!$A:$N,14,0)</f>
        <v>Zona 5</v>
      </c>
      <c r="B2" t="str">
        <f>+VLOOKUP(Tabla1[[#This Row],[Código de provincia]],[1]Zona!$A:$N,8,0)</f>
        <v>Castilla León</v>
      </c>
      <c r="C2" t="str">
        <f>+VLOOKUP(TEXT(Tabla1[[#This Row],[Socio comercial]],"00000000"),[1]Clientes!$A:$E,3,0)</f>
        <v>ES/05</v>
      </c>
      <c r="D2" t="str">
        <f>+VLOOKUP(TEXT(Tabla1[[#This Row],[Socio comercial]],"00000000"),[1]Clientes!$A:$E,4,0)</f>
        <v>Ávila (20)</v>
      </c>
      <c r="E2" s="1">
        <v>24200180</v>
      </c>
      <c r="F2" s="1" t="s">
        <v>45</v>
      </c>
      <c r="G2" s="1">
        <v>209076103</v>
      </c>
      <c r="H2" s="1">
        <v>1</v>
      </c>
      <c r="I2" s="2">
        <v>2646.19</v>
      </c>
      <c r="J2" s="1" t="s">
        <v>41</v>
      </c>
      <c r="K2" s="2">
        <v>84000</v>
      </c>
      <c r="L2" s="1" t="s">
        <v>41</v>
      </c>
      <c r="M2" s="1" t="s">
        <v>42</v>
      </c>
      <c r="N2" s="2">
        <v>59402.55</v>
      </c>
      <c r="O2" s="2">
        <v>4141.29</v>
      </c>
      <c r="P2" s="1" t="s">
        <v>43</v>
      </c>
      <c r="Q2" s="2">
        <v>59583.63</v>
      </c>
      <c r="R2" s="3">
        <v>70.900000000000006</v>
      </c>
      <c r="S2" s="1" t="s">
        <v>64</v>
      </c>
      <c r="T2" s="1"/>
      <c r="U2" s="1" t="s">
        <v>65</v>
      </c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 t="s">
        <v>66</v>
      </c>
      <c r="AB2" s="2">
        <v>29814.62</v>
      </c>
      <c r="AC2" s="2">
        <v>19604.55</v>
      </c>
      <c r="AD2" s="2">
        <v>9983.3799999999992</v>
      </c>
      <c r="AE2" s="2">
        <v>0</v>
      </c>
      <c r="AF2" s="1">
        <v>0</v>
      </c>
      <c r="AG2" s="1"/>
      <c r="AH2" s="1" t="s">
        <v>44</v>
      </c>
      <c r="AI2" s="1">
        <v>1</v>
      </c>
      <c r="AJ2" s="1"/>
      <c r="AK2" s="2">
        <v>140.37</v>
      </c>
      <c r="AL2" s="2">
        <v>0</v>
      </c>
    </row>
    <row r="3" spans="1:38" x14ac:dyDescent="0.2">
      <c r="A3" t="str">
        <f>+VLOOKUP(Tabla1[[#This Row],[Código de provincia]],[1]Zona!$A:$N,14,0)</f>
        <v>Zona 5</v>
      </c>
      <c r="B3" t="str">
        <f>+VLOOKUP(Tabla1[[#This Row],[Código de provincia]],[1]Zona!$A:$N,8,0)</f>
        <v>Castilla León</v>
      </c>
      <c r="C3" t="str">
        <f>+VLOOKUP(TEXT(Tabla1[[#This Row],[Socio comercial]],"00000000"),[1]Clientes!$A:$E,3,0)</f>
        <v>ES/37</v>
      </c>
      <c r="D3" t="str">
        <f>+VLOOKUP(TEXT(Tabla1[[#This Row],[Socio comercial]],"00000000"),[1]Clientes!$A:$E,4,0)</f>
        <v>Salamanca (24)</v>
      </c>
      <c r="E3" s="1">
        <v>24240250</v>
      </c>
      <c r="F3" s="1" t="s">
        <v>67</v>
      </c>
      <c r="G3" s="1">
        <v>209671891</v>
      </c>
      <c r="H3" s="1">
        <v>1</v>
      </c>
      <c r="I3" s="2">
        <v>453.05</v>
      </c>
      <c r="J3" s="1" t="s">
        <v>41</v>
      </c>
      <c r="K3" s="2">
        <v>111000</v>
      </c>
      <c r="L3" s="1" t="s">
        <v>41</v>
      </c>
      <c r="M3" s="1" t="s">
        <v>42</v>
      </c>
      <c r="N3" s="2">
        <v>54528.41</v>
      </c>
      <c r="O3" s="2">
        <v>107.37</v>
      </c>
      <c r="P3" s="1" t="s">
        <v>43</v>
      </c>
      <c r="Q3" s="2">
        <v>55370.45</v>
      </c>
      <c r="R3" s="3">
        <v>49.9</v>
      </c>
      <c r="S3" s="1" t="s">
        <v>68</v>
      </c>
      <c r="T3" s="1"/>
      <c r="U3" s="1" t="s">
        <v>69</v>
      </c>
      <c r="V3" s="1" t="b">
        <v>0</v>
      </c>
      <c r="W3" s="1" t="b">
        <v>0</v>
      </c>
      <c r="X3" s="1" t="b">
        <v>0</v>
      </c>
      <c r="Y3" s="1" t="b">
        <v>1</v>
      </c>
      <c r="Z3" s="1" t="b">
        <v>0</v>
      </c>
      <c r="AA3" s="1" t="s">
        <v>70</v>
      </c>
      <c r="AB3" s="2">
        <v>26696.46</v>
      </c>
      <c r="AC3" s="2">
        <v>23867.85</v>
      </c>
      <c r="AD3" s="2">
        <v>2360.54</v>
      </c>
      <c r="AE3" s="2">
        <v>1603.56</v>
      </c>
      <c r="AF3" s="1">
        <v>1</v>
      </c>
      <c r="AG3" s="1"/>
      <c r="AH3" s="1" t="s">
        <v>44</v>
      </c>
      <c r="AI3" s="1">
        <v>1</v>
      </c>
      <c r="AJ3" s="1"/>
      <c r="AK3" s="2">
        <v>835.63</v>
      </c>
      <c r="AL3" s="2">
        <v>0</v>
      </c>
    </row>
    <row r="4" spans="1:38" x14ac:dyDescent="0.2">
      <c r="A4" t="str">
        <f>+VLOOKUP(Tabla1[[#This Row],[Código de provincia]],[1]Zona!$A:$N,14,0)</f>
        <v>Zona 5</v>
      </c>
      <c r="B4" t="str">
        <f>+VLOOKUP(Tabla1[[#This Row],[Código de provincia]],[1]Zona!$A:$N,8,0)</f>
        <v>Castilla La Mancha</v>
      </c>
      <c r="C4" t="str">
        <f>+VLOOKUP(TEXT(Tabla1[[#This Row],[Socio comercial]],"00000000"),[1]Clientes!$A:$E,3,0)</f>
        <v>ES/13</v>
      </c>
      <c r="D4" t="str">
        <f>+VLOOKUP(TEXT(Tabla1[[#This Row],[Socio comercial]],"00000000"),[1]Clientes!$A:$E,4,0)</f>
        <v>Ciudad Real (31)</v>
      </c>
      <c r="E4" s="1">
        <v>24310720</v>
      </c>
      <c r="F4" s="1" t="s">
        <v>71</v>
      </c>
      <c r="G4" s="1">
        <v>209313402</v>
      </c>
      <c r="H4" s="10">
        <v>45772</v>
      </c>
      <c r="I4" s="2">
        <v>11241.31</v>
      </c>
      <c r="J4" s="1" t="s">
        <v>41</v>
      </c>
      <c r="K4" s="2">
        <v>126000</v>
      </c>
      <c r="L4" s="1" t="s">
        <v>41</v>
      </c>
      <c r="M4" s="1" t="s">
        <v>42</v>
      </c>
      <c r="N4" s="2">
        <v>55662.98</v>
      </c>
      <c r="O4" s="2">
        <v>5244.31</v>
      </c>
      <c r="P4" s="1" t="s">
        <v>43</v>
      </c>
      <c r="Q4" s="2">
        <v>59110.61</v>
      </c>
      <c r="R4" s="3">
        <v>46.9</v>
      </c>
      <c r="S4" s="1" t="s">
        <v>72</v>
      </c>
      <c r="T4" s="1"/>
      <c r="U4" s="1" t="s">
        <v>65</v>
      </c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 t="s">
        <v>66</v>
      </c>
      <c r="AB4" s="2">
        <v>20774.330000000002</v>
      </c>
      <c r="AC4" s="2">
        <v>21499.03</v>
      </c>
      <c r="AD4" s="2">
        <v>5060.0600000000004</v>
      </c>
      <c r="AE4" s="2">
        <v>8329.56</v>
      </c>
      <c r="AF4" s="1">
        <v>1</v>
      </c>
      <c r="AG4" s="1"/>
      <c r="AH4" s="1" t="s">
        <v>44</v>
      </c>
      <c r="AI4" s="1">
        <v>1</v>
      </c>
      <c r="AJ4" s="1"/>
      <c r="AK4" s="2">
        <v>3408.94</v>
      </c>
      <c r="AL4" s="2">
        <v>0</v>
      </c>
    </row>
    <row r="5" spans="1:38" x14ac:dyDescent="0.2">
      <c r="A5" t="str">
        <f>+VLOOKUP(Tabla1[[#This Row],[Código de provincia]],[1]Zona!$A:$N,14,0)</f>
        <v>Zona 5</v>
      </c>
      <c r="B5" t="str">
        <f>+VLOOKUP(Tabla1[[#This Row],[Código de provincia]],[1]Zona!$A:$N,8,0)</f>
        <v>Castilla La Mancha</v>
      </c>
      <c r="C5" t="str">
        <f>+VLOOKUP(TEXT(Tabla1[[#This Row],[Socio comercial]],"00000000"),[1]Clientes!$A:$E,3,0)</f>
        <v>ES/13</v>
      </c>
      <c r="D5" t="str">
        <f>+VLOOKUP(TEXT(Tabla1[[#This Row],[Socio comercial]],"00000000"),[1]Clientes!$A:$E,4,0)</f>
        <v>Ciudad Real (31)</v>
      </c>
      <c r="E5" s="1">
        <v>24310750</v>
      </c>
      <c r="F5" s="1" t="s">
        <v>46</v>
      </c>
      <c r="G5" s="1">
        <v>205059524</v>
      </c>
      <c r="H5" s="1" t="s">
        <v>73</v>
      </c>
      <c r="I5" s="2">
        <v>168.61</v>
      </c>
      <c r="J5" s="1" t="s">
        <v>41</v>
      </c>
      <c r="K5" s="2">
        <v>1</v>
      </c>
      <c r="L5" s="1" t="s">
        <v>41</v>
      </c>
      <c r="M5" s="1" t="s">
        <v>42</v>
      </c>
      <c r="N5" s="2">
        <v>0</v>
      </c>
      <c r="O5" s="2">
        <v>0</v>
      </c>
      <c r="P5" s="1" t="s">
        <v>43</v>
      </c>
      <c r="Q5" s="2">
        <v>0</v>
      </c>
      <c r="R5" s="3">
        <v>0</v>
      </c>
      <c r="S5" s="1" t="s">
        <v>74</v>
      </c>
      <c r="T5" s="1"/>
      <c r="U5" s="1"/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/>
      <c r="AB5" s="2">
        <v>0</v>
      </c>
      <c r="AC5" s="2">
        <v>0</v>
      </c>
      <c r="AD5" s="2">
        <v>0</v>
      </c>
      <c r="AE5" s="2">
        <v>0</v>
      </c>
      <c r="AF5" s="1">
        <v>3</v>
      </c>
      <c r="AG5" s="1"/>
      <c r="AH5" s="1" t="s">
        <v>44</v>
      </c>
      <c r="AI5" s="1">
        <v>1</v>
      </c>
      <c r="AJ5" s="1"/>
      <c r="AK5" s="2">
        <v>0</v>
      </c>
      <c r="AL5" s="2">
        <v>0</v>
      </c>
    </row>
    <row r="6" spans="1:38" x14ac:dyDescent="0.2">
      <c r="A6" t="str">
        <f>+VLOOKUP(Tabla1[[#This Row],[Código de provincia]],[1]Zona!$A:$N,14,0)</f>
        <v>Zona 5</v>
      </c>
      <c r="B6" t="str">
        <f>+VLOOKUP(Tabla1[[#This Row],[Código de provincia]],[1]Zona!$A:$N,8,0)</f>
        <v>Castilla La Mancha</v>
      </c>
      <c r="C6" t="str">
        <f>+VLOOKUP(TEXT(Tabla1[[#This Row],[Socio comercial]],"00000000"),[1]Clientes!$A:$E,3,0)</f>
        <v>ES/13</v>
      </c>
      <c r="D6" t="str">
        <f>+VLOOKUP(TEXT(Tabla1[[#This Row],[Socio comercial]],"00000000"),[1]Clientes!$A:$E,4,0)</f>
        <v>Ciudad Real (31)</v>
      </c>
      <c r="E6" s="1">
        <v>24310750</v>
      </c>
      <c r="F6" s="1" t="s">
        <v>46</v>
      </c>
      <c r="G6" s="1">
        <v>205908040</v>
      </c>
      <c r="H6" s="1" t="s">
        <v>75</v>
      </c>
      <c r="I6" s="2">
        <v>73.040000000000006</v>
      </c>
      <c r="J6" s="1" t="s">
        <v>41</v>
      </c>
      <c r="K6" s="2">
        <v>1</v>
      </c>
      <c r="L6" s="1" t="s">
        <v>41</v>
      </c>
      <c r="M6" s="1" t="s">
        <v>42</v>
      </c>
      <c r="N6" s="2">
        <v>0</v>
      </c>
      <c r="O6" s="2">
        <v>0</v>
      </c>
      <c r="P6" s="1" t="s">
        <v>43</v>
      </c>
      <c r="Q6" s="2">
        <v>0</v>
      </c>
      <c r="R6" s="3">
        <v>0</v>
      </c>
      <c r="S6" s="1" t="s">
        <v>76</v>
      </c>
      <c r="T6" s="1"/>
      <c r="U6" s="1"/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/>
      <c r="AB6" s="2">
        <v>0</v>
      </c>
      <c r="AC6" s="2">
        <v>0</v>
      </c>
      <c r="AD6" s="2">
        <v>0</v>
      </c>
      <c r="AE6" s="2">
        <v>0</v>
      </c>
      <c r="AF6" s="1">
        <v>3</v>
      </c>
      <c r="AG6" s="1"/>
      <c r="AH6" s="1" t="s">
        <v>44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5</v>
      </c>
      <c r="B7" t="str">
        <f>+VLOOKUP(Tabla1[[#This Row],[Código de provincia]],[1]Zona!$A:$N,8,0)</f>
        <v>Castilla La Mancha</v>
      </c>
      <c r="C7" t="str">
        <f>+VLOOKUP(TEXT(Tabla1[[#This Row],[Socio comercial]],"00000000"),[1]Clientes!$A:$E,3,0)</f>
        <v>ES/13</v>
      </c>
      <c r="D7" t="str">
        <f>+VLOOKUP(TEXT(Tabla1[[#This Row],[Socio comercial]],"00000000"),[1]Clientes!$A:$E,4,0)</f>
        <v>Ciudad Real (31)</v>
      </c>
      <c r="E7" s="1">
        <v>24310820</v>
      </c>
      <c r="F7" s="1" t="s">
        <v>47</v>
      </c>
      <c r="G7" s="1">
        <v>209260713</v>
      </c>
      <c r="H7" s="1">
        <v>1</v>
      </c>
      <c r="I7" s="2">
        <v>30862.89</v>
      </c>
      <c r="J7" s="1" t="s">
        <v>41</v>
      </c>
      <c r="K7" s="2">
        <v>326000</v>
      </c>
      <c r="L7" s="1" t="s">
        <v>41</v>
      </c>
      <c r="M7" s="1" t="s">
        <v>42</v>
      </c>
      <c r="N7" s="2">
        <v>175607.51</v>
      </c>
      <c r="O7" s="2">
        <v>14187.11</v>
      </c>
      <c r="P7" s="1" t="s">
        <v>43</v>
      </c>
      <c r="Q7" s="2">
        <v>182843.16</v>
      </c>
      <c r="R7" s="3">
        <v>56.1</v>
      </c>
      <c r="S7" s="1" t="s">
        <v>77</v>
      </c>
      <c r="T7" s="1"/>
      <c r="U7" s="1" t="s">
        <v>65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 t="s">
        <v>66</v>
      </c>
      <c r="AB7" s="2">
        <v>51106.15</v>
      </c>
      <c r="AC7" s="2">
        <v>33192.160000000003</v>
      </c>
      <c r="AD7" s="2">
        <v>28546.66</v>
      </c>
      <c r="AE7" s="2">
        <v>62762.54</v>
      </c>
      <c r="AF7" s="1">
        <v>0</v>
      </c>
      <c r="AG7" s="1"/>
      <c r="AH7" s="1" t="s">
        <v>44</v>
      </c>
      <c r="AI7" s="1">
        <v>1</v>
      </c>
      <c r="AJ7" s="1"/>
      <c r="AK7" s="2">
        <v>709.75</v>
      </c>
      <c r="AL7" s="2">
        <v>0</v>
      </c>
    </row>
    <row r="8" spans="1:38" x14ac:dyDescent="0.2">
      <c r="A8" t="str">
        <f>+VLOOKUP(Tabla1[[#This Row],[Código de provincia]],[1]Zona!$A:$N,14,0)</f>
        <v>Zona 5</v>
      </c>
      <c r="B8" t="str">
        <f>+VLOOKUP(Tabla1[[#This Row],[Código de provincia]],[1]Zona!$A:$N,8,0)</f>
        <v>Castilla La Mancha</v>
      </c>
      <c r="C8" t="str">
        <f>+VLOOKUP(TEXT(Tabla1[[#This Row],[Socio comercial]],"00000000"),[1]Clientes!$A:$E,3,0)</f>
        <v>ES/45</v>
      </c>
      <c r="D8" t="str">
        <f>+VLOOKUP(TEXT(Tabla1[[#This Row],[Socio comercial]],"00000000"),[1]Clientes!$A:$E,4,0)</f>
        <v>Toledo (34)</v>
      </c>
      <c r="E8" s="1">
        <v>24340370</v>
      </c>
      <c r="F8" s="1" t="s">
        <v>78</v>
      </c>
      <c r="G8" s="1">
        <v>209366851</v>
      </c>
      <c r="H8" s="1">
        <v>1</v>
      </c>
      <c r="I8" s="2">
        <v>3299.36</v>
      </c>
      <c r="J8" s="1" t="s">
        <v>41</v>
      </c>
      <c r="K8" s="2">
        <v>703000</v>
      </c>
      <c r="L8" s="1" t="s">
        <v>41</v>
      </c>
      <c r="M8" s="1" t="s">
        <v>42</v>
      </c>
      <c r="N8" s="2">
        <v>170673.01</v>
      </c>
      <c r="O8" s="2">
        <v>7625.38</v>
      </c>
      <c r="P8" s="1" t="s">
        <v>43</v>
      </c>
      <c r="Q8" s="2">
        <v>173316.63</v>
      </c>
      <c r="R8" s="3">
        <v>24.7</v>
      </c>
      <c r="S8" s="1" t="s">
        <v>79</v>
      </c>
      <c r="T8" s="1"/>
      <c r="U8" s="1" t="s">
        <v>65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s">
        <v>66</v>
      </c>
      <c r="AB8" s="2">
        <v>61604.93</v>
      </c>
      <c r="AC8" s="2">
        <v>58024.81</v>
      </c>
      <c r="AD8" s="2">
        <v>19550.439999999999</v>
      </c>
      <c r="AE8" s="2">
        <v>31492.83</v>
      </c>
      <c r="AF8" s="1">
        <v>1</v>
      </c>
      <c r="AG8" s="1"/>
      <c r="AH8" s="1" t="s">
        <v>44</v>
      </c>
      <c r="AI8" s="1">
        <v>1</v>
      </c>
      <c r="AJ8" s="1"/>
      <c r="AK8" s="2">
        <v>1672.83</v>
      </c>
      <c r="AL8" s="2">
        <v>0</v>
      </c>
    </row>
    <row r="9" spans="1:38" x14ac:dyDescent="0.2">
      <c r="A9" t="str">
        <f>+VLOOKUP(Tabla1[[#This Row],[Código de provincia]],[1]Zona!$A:$N,14,0)</f>
        <v>Zona 5</v>
      </c>
      <c r="B9" t="str">
        <f>+VLOOKUP(Tabla1[[#This Row],[Código de provincia]],[1]Zona!$A:$N,8,0)</f>
        <v>Castilla La Mancha</v>
      </c>
      <c r="C9" t="str">
        <f>+VLOOKUP(TEXT(Tabla1[[#This Row],[Socio comercial]],"00000000"),[1]Clientes!$A:$E,3,0)</f>
        <v>ES/45</v>
      </c>
      <c r="D9" t="str">
        <f>+VLOOKUP(TEXT(Tabla1[[#This Row],[Socio comercial]],"00000000"),[1]Clientes!$A:$E,4,0)</f>
        <v>Toledo (34)</v>
      </c>
      <c r="E9" s="1">
        <v>24340380</v>
      </c>
      <c r="F9" s="1" t="s">
        <v>80</v>
      </c>
      <c r="G9" s="1">
        <v>209703027</v>
      </c>
      <c r="H9" s="1" t="s">
        <v>81</v>
      </c>
      <c r="I9" s="2">
        <v>128.44</v>
      </c>
      <c r="J9" s="1" t="s">
        <v>41</v>
      </c>
      <c r="K9" s="2">
        <v>1</v>
      </c>
      <c r="L9" s="1" t="s">
        <v>41</v>
      </c>
      <c r="M9" s="1" t="s">
        <v>42</v>
      </c>
      <c r="N9" s="2">
        <v>550.16999999999996</v>
      </c>
      <c r="O9" s="2">
        <v>0</v>
      </c>
      <c r="P9" s="1" t="s">
        <v>43</v>
      </c>
      <c r="Q9" s="2">
        <v>550.16999999999996</v>
      </c>
      <c r="R9" s="3">
        <v>55017</v>
      </c>
      <c r="S9" s="1" t="s">
        <v>82</v>
      </c>
      <c r="T9" s="1"/>
      <c r="U9" s="1"/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/>
      <c r="AB9" s="2">
        <v>550.16999999999996</v>
      </c>
      <c r="AC9" s="2">
        <v>0</v>
      </c>
      <c r="AD9" s="2">
        <v>0</v>
      </c>
      <c r="AE9" s="2">
        <v>0</v>
      </c>
      <c r="AF9" s="1">
        <v>0</v>
      </c>
      <c r="AG9" s="1"/>
      <c r="AH9" s="1"/>
      <c r="AI9" s="1">
        <v>1</v>
      </c>
      <c r="AJ9" s="1" t="s">
        <v>83</v>
      </c>
      <c r="AK9" s="2">
        <v>0</v>
      </c>
      <c r="AL9" s="2">
        <v>0</v>
      </c>
    </row>
    <row r="10" spans="1:38" x14ac:dyDescent="0.2">
      <c r="A10" t="str">
        <f>+VLOOKUP(Tabla1[[#This Row],[Código de provincia]],[1]Zona!$A:$N,14,0)</f>
        <v>Zona 5</v>
      </c>
      <c r="B10" t="str">
        <f>+VLOOKUP(Tabla1[[#This Row],[Código de provincia]],[1]Zona!$A:$N,8,0)</f>
        <v>Castilla La Mancha</v>
      </c>
      <c r="C10" t="str">
        <f>+VLOOKUP(TEXT(Tabla1[[#This Row],[Socio comercial]],"00000000"),[1]Clientes!$A:$E,3,0)</f>
        <v>ES/45</v>
      </c>
      <c r="D10" t="str">
        <f>+VLOOKUP(TEXT(Tabla1[[#This Row],[Socio comercial]],"00000000"),[1]Clientes!$A:$E,4,0)</f>
        <v>Toledo (34)</v>
      </c>
      <c r="E10" s="1">
        <v>24340380</v>
      </c>
      <c r="F10" s="1" t="s">
        <v>80</v>
      </c>
      <c r="G10" s="1">
        <v>209357407</v>
      </c>
      <c r="H10" s="1">
        <v>59</v>
      </c>
      <c r="I10" s="2">
        <v>545.64</v>
      </c>
      <c r="J10" s="1" t="s">
        <v>41</v>
      </c>
      <c r="K10" s="2">
        <v>1</v>
      </c>
      <c r="L10" s="1" t="s">
        <v>41</v>
      </c>
      <c r="M10" s="1" t="s">
        <v>42</v>
      </c>
      <c r="N10" s="2">
        <v>550.16999999999996</v>
      </c>
      <c r="O10" s="2">
        <v>0</v>
      </c>
      <c r="P10" s="1" t="s">
        <v>43</v>
      </c>
      <c r="Q10" s="2">
        <v>550.16999999999996</v>
      </c>
      <c r="R10" s="3">
        <v>55017</v>
      </c>
      <c r="S10" s="1" t="s">
        <v>84</v>
      </c>
      <c r="T10" s="1"/>
      <c r="U10" s="1" t="s">
        <v>65</v>
      </c>
      <c r="V10" s="1" t="b">
        <v>1</v>
      </c>
      <c r="W10" s="1" t="b">
        <v>0</v>
      </c>
      <c r="X10" s="1" t="b">
        <v>0</v>
      </c>
      <c r="Y10" s="1" t="b">
        <v>0</v>
      </c>
      <c r="Z10" s="1" t="b">
        <v>0</v>
      </c>
      <c r="AA10" s="1" t="s">
        <v>66</v>
      </c>
      <c r="AB10" s="2">
        <v>550.16999999999996</v>
      </c>
      <c r="AC10" s="2">
        <v>0</v>
      </c>
      <c r="AD10" s="2">
        <v>0</v>
      </c>
      <c r="AE10" s="2">
        <v>0</v>
      </c>
      <c r="AF10" s="1">
        <v>0</v>
      </c>
      <c r="AG10" s="1"/>
      <c r="AH10" s="1" t="s">
        <v>44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5</v>
      </c>
      <c r="B11" t="str">
        <f>+VLOOKUP(Tabla1[[#This Row],[Código de provincia]],[1]Zona!$A:$N,8,0)</f>
        <v>Castilla La Mancha</v>
      </c>
      <c r="C11" t="str">
        <f>+VLOOKUP(TEXT(Tabla1[[#This Row],[Socio comercial]],"00000000"),[1]Clientes!$A:$E,3,0)</f>
        <v>ES/45</v>
      </c>
      <c r="D11" t="str">
        <f>+VLOOKUP(TEXT(Tabla1[[#This Row],[Socio comercial]],"00000000"),[1]Clientes!$A:$E,4,0)</f>
        <v>Toledo (34)</v>
      </c>
      <c r="E11" s="1">
        <v>24340420</v>
      </c>
      <c r="F11" s="1" t="s">
        <v>48</v>
      </c>
      <c r="G11" s="1">
        <v>207572655</v>
      </c>
      <c r="H11" s="11">
        <v>45385</v>
      </c>
      <c r="I11" s="2">
        <v>45.16</v>
      </c>
      <c r="J11" s="1" t="s">
        <v>41</v>
      </c>
      <c r="K11" s="2">
        <v>46000</v>
      </c>
      <c r="L11" s="1" t="s">
        <v>41</v>
      </c>
      <c r="M11" s="1" t="s">
        <v>42</v>
      </c>
      <c r="N11" s="2">
        <v>42470.2</v>
      </c>
      <c r="O11" s="2">
        <v>-11.68</v>
      </c>
      <c r="P11" s="1" t="s">
        <v>43</v>
      </c>
      <c r="Q11" s="2">
        <v>42458.52</v>
      </c>
      <c r="R11" s="3">
        <v>92.3</v>
      </c>
      <c r="S11" s="1" t="s">
        <v>85</v>
      </c>
      <c r="T11" s="1"/>
      <c r="U11" s="1"/>
      <c r="V11" s="1" t="b">
        <v>0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30253.86</v>
      </c>
      <c r="AC11" s="2">
        <v>5067.88</v>
      </c>
      <c r="AD11" s="2">
        <v>0</v>
      </c>
      <c r="AE11" s="2">
        <v>7148.46</v>
      </c>
      <c r="AF11" s="1">
        <v>0</v>
      </c>
      <c r="AG11" s="1"/>
      <c r="AH11" s="1" t="s">
        <v>44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5</v>
      </c>
      <c r="B12" t="str">
        <f>+VLOOKUP(Tabla1[[#This Row],[Código de provincia]],[1]Zona!$A:$N,8,0)</f>
        <v>Castilla La Mancha</v>
      </c>
      <c r="C12" t="str">
        <f>+VLOOKUP(TEXT(Tabla1[[#This Row],[Socio comercial]],"00000000"),[1]Clientes!$A:$E,3,0)</f>
        <v>ES/45</v>
      </c>
      <c r="D12" t="str">
        <f>+VLOOKUP(TEXT(Tabla1[[#This Row],[Socio comercial]],"00000000"),[1]Clientes!$A:$E,4,0)</f>
        <v>Toledo (34)</v>
      </c>
      <c r="E12" s="1">
        <v>24340420</v>
      </c>
      <c r="F12" s="1" t="s">
        <v>48</v>
      </c>
      <c r="G12" s="1">
        <v>209291148</v>
      </c>
      <c r="H12" s="1" t="s">
        <v>86</v>
      </c>
      <c r="I12" s="2">
        <v>68.67</v>
      </c>
      <c r="J12" s="1" t="s">
        <v>41</v>
      </c>
      <c r="K12" s="2">
        <v>46000</v>
      </c>
      <c r="L12" s="1" t="s">
        <v>41</v>
      </c>
      <c r="M12" s="1" t="s">
        <v>42</v>
      </c>
      <c r="N12" s="2">
        <v>42470.2</v>
      </c>
      <c r="O12" s="2">
        <v>-11.68</v>
      </c>
      <c r="P12" s="1" t="s">
        <v>43</v>
      </c>
      <c r="Q12" s="2">
        <v>42458.52</v>
      </c>
      <c r="R12" s="3">
        <v>92.3</v>
      </c>
      <c r="S12" s="1" t="s">
        <v>87</v>
      </c>
      <c r="T12" s="1"/>
      <c r="U12" s="1"/>
      <c r="V12" s="1" t="b">
        <v>0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30253.86</v>
      </c>
      <c r="AC12" s="2">
        <v>5067.88</v>
      </c>
      <c r="AD12" s="2">
        <v>0</v>
      </c>
      <c r="AE12" s="2">
        <v>7148.46</v>
      </c>
      <c r="AF12" s="1">
        <v>0</v>
      </c>
      <c r="AG12" s="1"/>
      <c r="AH12" s="1" t="s">
        <v>44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5</v>
      </c>
      <c r="B13" t="str">
        <f>+VLOOKUP(Tabla1[[#This Row],[Código de provincia]],[1]Zona!$A:$N,8,0)</f>
        <v>Castilla La Mancha</v>
      </c>
      <c r="C13" t="str">
        <f>+VLOOKUP(TEXT(Tabla1[[#This Row],[Socio comercial]],"00000000"),[1]Clientes!$A:$E,3,0)</f>
        <v>ES/45</v>
      </c>
      <c r="D13" t="str">
        <f>+VLOOKUP(TEXT(Tabla1[[#This Row],[Socio comercial]],"00000000"),[1]Clientes!$A:$E,4,0)</f>
        <v>Toledo (34)</v>
      </c>
      <c r="E13" s="1">
        <v>24340420</v>
      </c>
      <c r="F13" s="1" t="s">
        <v>48</v>
      </c>
      <c r="G13" s="1">
        <v>209324909</v>
      </c>
      <c r="H13" s="1" t="s">
        <v>88</v>
      </c>
      <c r="I13" s="2">
        <v>79.900000000000006</v>
      </c>
      <c r="J13" s="1" t="s">
        <v>41</v>
      </c>
      <c r="K13" s="2">
        <v>46000</v>
      </c>
      <c r="L13" s="1" t="s">
        <v>41</v>
      </c>
      <c r="M13" s="1" t="s">
        <v>42</v>
      </c>
      <c r="N13" s="2">
        <v>42470.2</v>
      </c>
      <c r="O13" s="2">
        <v>-11.68</v>
      </c>
      <c r="P13" s="1" t="s">
        <v>43</v>
      </c>
      <c r="Q13" s="2">
        <v>42458.52</v>
      </c>
      <c r="R13" s="3">
        <v>92.3</v>
      </c>
      <c r="S13" s="1" t="s">
        <v>89</v>
      </c>
      <c r="T13" s="1"/>
      <c r="U13" s="1"/>
      <c r="V13" s="1" t="b">
        <v>0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30253.86</v>
      </c>
      <c r="AC13" s="2">
        <v>5067.88</v>
      </c>
      <c r="AD13" s="2">
        <v>0</v>
      </c>
      <c r="AE13" s="2">
        <v>7148.46</v>
      </c>
      <c r="AF13" s="1">
        <v>0</v>
      </c>
      <c r="AG13" s="1"/>
      <c r="AH13" s="1" t="s">
        <v>44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5</v>
      </c>
      <c r="B14" t="str">
        <f>+VLOOKUP(Tabla1[[#This Row],[Código de provincia]],[1]Zona!$A:$N,8,0)</f>
        <v>Castilla La Mancha</v>
      </c>
      <c r="C14" t="str">
        <f>+VLOOKUP(TEXT(Tabla1[[#This Row],[Socio comercial]],"00000000"),[1]Clientes!$A:$E,3,0)</f>
        <v>ES/45</v>
      </c>
      <c r="D14" t="str">
        <f>+VLOOKUP(TEXT(Tabla1[[#This Row],[Socio comercial]],"00000000"),[1]Clientes!$A:$E,4,0)</f>
        <v>Toledo (34)</v>
      </c>
      <c r="E14" s="1">
        <v>24340420</v>
      </c>
      <c r="F14" s="1" t="s">
        <v>48</v>
      </c>
      <c r="G14" s="1">
        <v>209475479</v>
      </c>
      <c r="H14" s="1" t="s">
        <v>90</v>
      </c>
      <c r="I14" s="2">
        <v>18.07</v>
      </c>
      <c r="J14" s="1" t="s">
        <v>41</v>
      </c>
      <c r="K14" s="2">
        <v>46000</v>
      </c>
      <c r="L14" s="1" t="s">
        <v>41</v>
      </c>
      <c r="M14" s="1" t="s">
        <v>42</v>
      </c>
      <c r="N14" s="2">
        <v>42470.2</v>
      </c>
      <c r="O14" s="2">
        <v>-11.68</v>
      </c>
      <c r="P14" s="1" t="s">
        <v>43</v>
      </c>
      <c r="Q14" s="2">
        <v>42458.52</v>
      </c>
      <c r="R14" s="3">
        <v>92.3</v>
      </c>
      <c r="S14" s="1" t="s">
        <v>91</v>
      </c>
      <c r="T14" s="1"/>
      <c r="U14" s="1"/>
      <c r="V14" s="1" t="b">
        <v>0</v>
      </c>
      <c r="W14" s="1" t="b">
        <v>0</v>
      </c>
      <c r="X14" s="1" t="b">
        <v>0</v>
      </c>
      <c r="Y14" s="1" t="b">
        <v>1</v>
      </c>
      <c r="Z14" s="1" t="b">
        <v>0</v>
      </c>
      <c r="AA14" s="1"/>
      <c r="AB14" s="2">
        <v>30253.86</v>
      </c>
      <c r="AC14" s="2">
        <v>5067.88</v>
      </c>
      <c r="AD14" s="2">
        <v>0</v>
      </c>
      <c r="AE14" s="2">
        <v>7148.46</v>
      </c>
      <c r="AF14" s="1">
        <v>0</v>
      </c>
      <c r="AG14" s="1"/>
      <c r="AH14" s="1" t="s">
        <v>44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5</v>
      </c>
      <c r="B15" t="str">
        <f>+VLOOKUP(Tabla1[[#This Row],[Código de provincia]],[1]Zona!$A:$N,8,0)</f>
        <v>Castilla La Mancha</v>
      </c>
      <c r="C15" t="str">
        <f>+VLOOKUP(TEXT(Tabla1[[#This Row],[Socio comercial]],"00000000"),[1]Clientes!$A:$E,3,0)</f>
        <v>ES/45</v>
      </c>
      <c r="D15" t="str">
        <f>+VLOOKUP(TEXT(Tabla1[[#This Row],[Socio comercial]],"00000000"),[1]Clientes!$A:$E,4,0)</f>
        <v>Toledo (34)</v>
      </c>
      <c r="E15" s="1">
        <v>24340420</v>
      </c>
      <c r="F15" s="1" t="s">
        <v>48</v>
      </c>
      <c r="G15" s="1">
        <v>209708700</v>
      </c>
      <c r="H15" s="11">
        <v>45661</v>
      </c>
      <c r="I15" s="2">
        <v>3830.94</v>
      </c>
      <c r="J15" s="1" t="s">
        <v>41</v>
      </c>
      <c r="K15" s="2">
        <v>46000</v>
      </c>
      <c r="L15" s="1" t="s">
        <v>41</v>
      </c>
      <c r="M15" s="1" t="s">
        <v>42</v>
      </c>
      <c r="N15" s="2">
        <v>42470.2</v>
      </c>
      <c r="O15" s="2">
        <v>-11.68</v>
      </c>
      <c r="P15" s="1" t="s">
        <v>43</v>
      </c>
      <c r="Q15" s="2">
        <v>42458.52</v>
      </c>
      <c r="R15" s="3">
        <v>92.3</v>
      </c>
      <c r="S15" s="1" t="s">
        <v>92</v>
      </c>
      <c r="T15" s="1"/>
      <c r="U15" s="1"/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/>
      <c r="AB15" s="2">
        <v>30253.86</v>
      </c>
      <c r="AC15" s="2">
        <v>5067.88</v>
      </c>
      <c r="AD15" s="2">
        <v>0</v>
      </c>
      <c r="AE15" s="2">
        <v>7148.46</v>
      </c>
      <c r="AF15" s="1">
        <v>0</v>
      </c>
      <c r="AG15" s="1"/>
      <c r="AH15" s="1" t="s">
        <v>44</v>
      </c>
      <c r="AI15" s="1">
        <v>1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5</v>
      </c>
      <c r="B16" t="str">
        <f>+VLOOKUP(Tabla1[[#This Row],[Código de provincia]],[1]Zona!$A:$N,8,0)</f>
        <v>Castilla La Mancha</v>
      </c>
      <c r="C16" t="str">
        <f>+VLOOKUP(TEXT(Tabla1[[#This Row],[Socio comercial]],"00000000"),[1]Clientes!$A:$E,3,0)</f>
        <v>ES/45</v>
      </c>
      <c r="D16" t="str">
        <f>+VLOOKUP(TEXT(Tabla1[[#This Row],[Socio comercial]],"00000000"),[1]Clientes!$A:$E,4,0)</f>
        <v>Toledo (34)</v>
      </c>
      <c r="E16" s="1">
        <v>24340420</v>
      </c>
      <c r="F16" s="1" t="s">
        <v>48</v>
      </c>
      <c r="G16" s="1">
        <v>209630490</v>
      </c>
      <c r="H16" s="1" t="s">
        <v>93</v>
      </c>
      <c r="I16" s="2">
        <v>5132.2299999999996</v>
      </c>
      <c r="J16" s="1" t="s">
        <v>41</v>
      </c>
      <c r="K16" s="2">
        <v>46000</v>
      </c>
      <c r="L16" s="1" t="s">
        <v>41</v>
      </c>
      <c r="M16" s="1" t="s">
        <v>42</v>
      </c>
      <c r="N16" s="2">
        <v>42470.2</v>
      </c>
      <c r="O16" s="2">
        <v>-11.68</v>
      </c>
      <c r="P16" s="1" t="s">
        <v>43</v>
      </c>
      <c r="Q16" s="2">
        <v>42458.52</v>
      </c>
      <c r="R16" s="3">
        <v>92.3</v>
      </c>
      <c r="S16" s="1" t="s">
        <v>94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1</v>
      </c>
      <c r="Z16" s="1" t="b">
        <v>0</v>
      </c>
      <c r="AA16" s="1"/>
      <c r="AB16" s="2">
        <v>30253.86</v>
      </c>
      <c r="AC16" s="2">
        <v>5067.88</v>
      </c>
      <c r="AD16" s="2">
        <v>0</v>
      </c>
      <c r="AE16" s="2">
        <v>7148.46</v>
      </c>
      <c r="AF16" s="1">
        <v>0</v>
      </c>
      <c r="AG16" s="1"/>
      <c r="AH16" s="1" t="s">
        <v>44</v>
      </c>
      <c r="AI16" s="1">
        <v>1</v>
      </c>
      <c r="AJ16" s="1"/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5</v>
      </c>
      <c r="B17" t="str">
        <f>+VLOOKUP(Tabla1[[#This Row],[Código de provincia]],[1]Zona!$A:$N,8,0)</f>
        <v>Castilla La Mancha</v>
      </c>
      <c r="C17" t="str">
        <f>+VLOOKUP(TEXT(Tabla1[[#This Row],[Socio comercial]],"00000000"),[1]Clientes!$A:$E,3,0)</f>
        <v>ES/45</v>
      </c>
      <c r="D17" t="str">
        <f>+VLOOKUP(TEXT(Tabla1[[#This Row],[Socio comercial]],"00000000"),[1]Clientes!$A:$E,4,0)</f>
        <v>Toledo (34)</v>
      </c>
      <c r="E17" s="1">
        <v>24340420</v>
      </c>
      <c r="F17" s="1" t="s">
        <v>48</v>
      </c>
      <c r="G17" s="1">
        <v>209660612</v>
      </c>
      <c r="H17" s="1" t="s">
        <v>95</v>
      </c>
      <c r="I17" s="2">
        <v>761.66</v>
      </c>
      <c r="J17" s="1" t="s">
        <v>41</v>
      </c>
      <c r="K17" s="2">
        <v>46000</v>
      </c>
      <c r="L17" s="1" t="s">
        <v>41</v>
      </c>
      <c r="M17" s="1" t="s">
        <v>42</v>
      </c>
      <c r="N17" s="2">
        <v>42470.2</v>
      </c>
      <c r="O17" s="2">
        <v>-11.68</v>
      </c>
      <c r="P17" s="1" t="s">
        <v>43</v>
      </c>
      <c r="Q17" s="2">
        <v>42458.52</v>
      </c>
      <c r="R17" s="3">
        <v>92.3</v>
      </c>
      <c r="S17" s="1" t="s">
        <v>96</v>
      </c>
      <c r="T17" s="1"/>
      <c r="U17" s="1"/>
      <c r="V17" s="1" t="b">
        <v>0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30253.86</v>
      </c>
      <c r="AC17" s="2">
        <v>5067.88</v>
      </c>
      <c r="AD17" s="2">
        <v>0</v>
      </c>
      <c r="AE17" s="2">
        <v>7148.46</v>
      </c>
      <c r="AF17" s="1">
        <v>0</v>
      </c>
      <c r="AG17" s="1"/>
      <c r="AH17" s="1" t="s">
        <v>44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5</v>
      </c>
      <c r="B18" t="str">
        <f>+VLOOKUP(Tabla1[[#This Row],[Código de provincia]],[1]Zona!$A:$N,8,0)</f>
        <v>Extremadura</v>
      </c>
      <c r="C18" t="str">
        <f>+VLOOKUP(TEXT(Tabla1[[#This Row],[Socio comercial]],"00000000"),[1]Clientes!$A:$E,3,0)</f>
        <v>ES/06</v>
      </c>
      <c r="D18" t="str">
        <f>+VLOOKUP(TEXT(Tabla1[[#This Row],[Socio comercial]],"00000000"),[1]Clientes!$A:$E,4,0)</f>
        <v>Badajoz (39)</v>
      </c>
      <c r="E18" s="1">
        <v>24390270</v>
      </c>
      <c r="F18" s="1" t="s">
        <v>49</v>
      </c>
      <c r="G18" s="1">
        <v>209243537</v>
      </c>
      <c r="H18" s="1">
        <v>1</v>
      </c>
      <c r="I18" s="2">
        <v>1648.23</v>
      </c>
      <c r="J18" s="1" t="s">
        <v>41</v>
      </c>
      <c r="K18" s="2">
        <v>223000</v>
      </c>
      <c r="L18" s="1" t="s">
        <v>41</v>
      </c>
      <c r="M18" s="1" t="s">
        <v>42</v>
      </c>
      <c r="N18" s="2">
        <v>20674.23</v>
      </c>
      <c r="O18" s="2">
        <v>3367.94</v>
      </c>
      <c r="P18" s="1" t="s">
        <v>43</v>
      </c>
      <c r="Q18" s="2">
        <v>21094.9</v>
      </c>
      <c r="R18" s="3">
        <v>9.5</v>
      </c>
      <c r="S18" s="1" t="s">
        <v>97</v>
      </c>
      <c r="T18" s="1"/>
      <c r="U18" s="1" t="s">
        <v>69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s">
        <v>70</v>
      </c>
      <c r="AB18" s="2">
        <v>20674.23</v>
      </c>
      <c r="AC18" s="2">
        <v>0</v>
      </c>
      <c r="AD18" s="2">
        <v>0</v>
      </c>
      <c r="AE18" s="2">
        <v>0</v>
      </c>
      <c r="AF18" s="1">
        <v>1</v>
      </c>
      <c r="AG18" s="1"/>
      <c r="AH18" s="1" t="s">
        <v>44</v>
      </c>
      <c r="AI18" s="1">
        <v>1</v>
      </c>
      <c r="AJ18" s="1"/>
      <c r="AK18" s="2">
        <v>52.4</v>
      </c>
      <c r="AL18" s="2">
        <v>0</v>
      </c>
    </row>
    <row r="19" spans="1:38" x14ac:dyDescent="0.2">
      <c r="A19" t="str">
        <f>+VLOOKUP(Tabla1[[#This Row],[Código de provincia]],[1]Zona!$A:$N,14,0)</f>
        <v>Zona 5</v>
      </c>
      <c r="B19" t="str">
        <f>+VLOOKUP(Tabla1[[#This Row],[Código de provincia]],[1]Zona!$A:$N,8,0)</f>
        <v>Extremadura</v>
      </c>
      <c r="C19" t="str">
        <f>+VLOOKUP(TEXT(Tabla1[[#This Row],[Socio comercial]],"00000000"),[1]Clientes!$A:$E,3,0)</f>
        <v>ES/06</v>
      </c>
      <c r="D19" t="str">
        <f>+VLOOKUP(TEXT(Tabla1[[#This Row],[Socio comercial]],"00000000"),[1]Clientes!$A:$E,4,0)</f>
        <v>Badajoz (39)</v>
      </c>
      <c r="E19" s="1">
        <v>24390580</v>
      </c>
      <c r="F19" s="1" t="s">
        <v>98</v>
      </c>
      <c r="G19" s="1">
        <v>209381736</v>
      </c>
      <c r="H19" s="1">
        <v>30012025</v>
      </c>
      <c r="I19" s="2">
        <v>1989.29</v>
      </c>
      <c r="J19" s="1" t="s">
        <v>41</v>
      </c>
      <c r="K19" s="2">
        <v>230000</v>
      </c>
      <c r="L19" s="1" t="s">
        <v>41</v>
      </c>
      <c r="M19" s="1" t="s">
        <v>42</v>
      </c>
      <c r="N19" s="2">
        <v>96550.54</v>
      </c>
      <c r="O19" s="2">
        <v>1136.1500000000001</v>
      </c>
      <c r="P19" s="1" t="s">
        <v>43</v>
      </c>
      <c r="Q19" s="2">
        <v>97328.12</v>
      </c>
      <c r="R19" s="3">
        <v>42.3</v>
      </c>
      <c r="S19" s="1" t="s">
        <v>99</v>
      </c>
      <c r="T19" s="1"/>
      <c r="U19" s="1"/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/>
      <c r="AB19" s="2">
        <v>25969.56</v>
      </c>
      <c r="AC19" s="2">
        <v>21853.13</v>
      </c>
      <c r="AD19" s="2">
        <v>26577.86</v>
      </c>
      <c r="AE19" s="2">
        <v>22149.99</v>
      </c>
      <c r="AF19" s="1">
        <v>1</v>
      </c>
      <c r="AG19" s="1"/>
      <c r="AH19" s="1" t="s">
        <v>44</v>
      </c>
      <c r="AI19" s="1">
        <v>1</v>
      </c>
      <c r="AJ19" s="1"/>
      <c r="AK19" s="2">
        <v>520.41999999999996</v>
      </c>
      <c r="AL19" s="2">
        <v>0</v>
      </c>
    </row>
    <row r="20" spans="1:38" x14ac:dyDescent="0.2">
      <c r="A20" t="str">
        <f>+VLOOKUP(Tabla1[[#This Row],[Código de provincia]],[1]Zona!$A:$N,14,0)</f>
        <v>Zona 5</v>
      </c>
      <c r="B20" t="str">
        <f>+VLOOKUP(Tabla1[[#This Row],[Código de provincia]],[1]Zona!$A:$N,8,0)</f>
        <v>Extremadura</v>
      </c>
      <c r="C20" t="str">
        <f>+VLOOKUP(TEXT(Tabla1[[#This Row],[Socio comercial]],"00000000"),[1]Clientes!$A:$E,3,0)</f>
        <v>ES/06</v>
      </c>
      <c r="D20" t="str">
        <f>+VLOOKUP(TEXT(Tabla1[[#This Row],[Socio comercial]],"00000000"),[1]Clientes!$A:$E,4,0)</f>
        <v>Badajoz (39)</v>
      </c>
      <c r="E20" s="1">
        <v>24390580</v>
      </c>
      <c r="F20" s="1" t="s">
        <v>98</v>
      </c>
      <c r="G20" s="1">
        <v>209440139</v>
      </c>
      <c r="H20" s="1">
        <v>11022025</v>
      </c>
      <c r="I20" s="2">
        <v>703.32</v>
      </c>
      <c r="J20" s="1" t="s">
        <v>41</v>
      </c>
      <c r="K20" s="2">
        <v>230000</v>
      </c>
      <c r="L20" s="1" t="s">
        <v>41</v>
      </c>
      <c r="M20" s="1" t="s">
        <v>42</v>
      </c>
      <c r="N20" s="2">
        <v>96550.54</v>
      </c>
      <c r="O20" s="2">
        <v>1136.1500000000001</v>
      </c>
      <c r="P20" s="1" t="s">
        <v>43</v>
      </c>
      <c r="Q20" s="2">
        <v>97328.12</v>
      </c>
      <c r="R20" s="3">
        <v>42.3</v>
      </c>
      <c r="S20" s="1" t="s">
        <v>100</v>
      </c>
      <c r="T20" s="1"/>
      <c r="U20" s="1" t="s">
        <v>65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s">
        <v>66</v>
      </c>
      <c r="AB20" s="2">
        <v>25969.56</v>
      </c>
      <c r="AC20" s="2">
        <v>21853.13</v>
      </c>
      <c r="AD20" s="2">
        <v>26577.86</v>
      </c>
      <c r="AE20" s="2">
        <v>22149.99</v>
      </c>
      <c r="AF20" s="1">
        <v>1</v>
      </c>
      <c r="AG20" s="1"/>
      <c r="AH20" s="1" t="s">
        <v>44</v>
      </c>
      <c r="AI20" s="1">
        <v>1</v>
      </c>
      <c r="AJ20" s="1"/>
      <c r="AK20" s="2">
        <v>520.41999999999996</v>
      </c>
      <c r="AL20" s="2">
        <v>0</v>
      </c>
    </row>
    <row r="21" spans="1:38" x14ac:dyDescent="0.2">
      <c r="A21" t="str">
        <f>+VLOOKUP(Tabla1[[#This Row],[Código de provincia]],[1]Zona!$A:$N,14,0)</f>
        <v>Zona 5</v>
      </c>
      <c r="B21" t="str">
        <f>+VLOOKUP(Tabla1[[#This Row],[Código de provincia]],[1]Zona!$A:$N,8,0)</f>
        <v>Extremadura</v>
      </c>
      <c r="C21" t="str">
        <f>+VLOOKUP(TEXT(Tabla1[[#This Row],[Socio comercial]],"00000000"),[1]Clientes!$A:$E,3,0)</f>
        <v>ES/06</v>
      </c>
      <c r="D21" t="str">
        <f>+VLOOKUP(TEXT(Tabla1[[#This Row],[Socio comercial]],"00000000"),[1]Clientes!$A:$E,4,0)</f>
        <v>Badajoz (39)</v>
      </c>
      <c r="E21" s="1">
        <v>24390720</v>
      </c>
      <c r="F21" s="1" t="s">
        <v>50</v>
      </c>
      <c r="G21" s="1">
        <v>209087486</v>
      </c>
      <c r="H21" s="1">
        <v>15</v>
      </c>
      <c r="I21" s="2">
        <v>310.89999999999998</v>
      </c>
      <c r="J21" s="1" t="s">
        <v>41</v>
      </c>
      <c r="K21" s="2">
        <v>170000</v>
      </c>
      <c r="L21" s="1" t="s">
        <v>41</v>
      </c>
      <c r="M21" s="1" t="s">
        <v>42</v>
      </c>
      <c r="N21" s="2">
        <v>51903.81</v>
      </c>
      <c r="O21" s="2">
        <v>2209.61</v>
      </c>
      <c r="P21" s="1" t="s">
        <v>43</v>
      </c>
      <c r="Q21" s="2">
        <v>53393.45</v>
      </c>
      <c r="R21" s="3">
        <v>31.4</v>
      </c>
      <c r="S21" s="1" t="s">
        <v>101</v>
      </c>
      <c r="T21" s="1"/>
      <c r="U21" s="1" t="s">
        <v>65</v>
      </c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 t="s">
        <v>66</v>
      </c>
      <c r="AB21" s="2">
        <v>18279.490000000002</v>
      </c>
      <c r="AC21" s="2">
        <v>14022.06</v>
      </c>
      <c r="AD21" s="2">
        <v>1158.43</v>
      </c>
      <c r="AE21" s="2">
        <v>18443.830000000002</v>
      </c>
      <c r="AF21" s="1">
        <v>0</v>
      </c>
      <c r="AG21" s="1"/>
      <c r="AH21" s="1" t="s">
        <v>44</v>
      </c>
      <c r="AI21" s="1">
        <v>1</v>
      </c>
      <c r="AJ21" s="1"/>
      <c r="AK21" s="2">
        <v>770.62</v>
      </c>
      <c r="AL21" s="2">
        <v>0</v>
      </c>
    </row>
    <row r="22" spans="1:38" x14ac:dyDescent="0.2">
      <c r="A22" t="str">
        <f>+VLOOKUP(Tabla1[[#This Row],[Código de provincia]],[1]Zona!$A:$N,14,0)</f>
        <v>Zona 5</v>
      </c>
      <c r="B22" t="str">
        <f>+VLOOKUP(Tabla1[[#This Row],[Código de provincia]],[1]Zona!$A:$N,8,0)</f>
        <v>Extremadura</v>
      </c>
      <c r="C22" t="str">
        <f>+VLOOKUP(TEXT(Tabla1[[#This Row],[Socio comercial]],"00000000"),[1]Clientes!$A:$E,3,0)</f>
        <v>ES/06</v>
      </c>
      <c r="D22" t="str">
        <f>+VLOOKUP(TEXT(Tabla1[[#This Row],[Socio comercial]],"00000000"),[1]Clientes!$A:$E,4,0)</f>
        <v>Badajoz (39)</v>
      </c>
      <c r="E22" s="1">
        <v>24390720</v>
      </c>
      <c r="F22" s="1" t="s">
        <v>50</v>
      </c>
      <c r="G22" s="1">
        <v>209294020</v>
      </c>
      <c r="H22" s="1">
        <v>7</v>
      </c>
      <c r="I22" s="2">
        <v>5012.22</v>
      </c>
      <c r="J22" s="1" t="s">
        <v>41</v>
      </c>
      <c r="K22" s="2">
        <v>170000</v>
      </c>
      <c r="L22" s="1" t="s">
        <v>41</v>
      </c>
      <c r="M22" s="1" t="s">
        <v>42</v>
      </c>
      <c r="N22" s="2">
        <v>51903.81</v>
      </c>
      <c r="O22" s="2">
        <v>2209.61</v>
      </c>
      <c r="P22" s="1" t="s">
        <v>43</v>
      </c>
      <c r="Q22" s="2">
        <v>53393.45</v>
      </c>
      <c r="R22" s="3">
        <v>31.4</v>
      </c>
      <c r="S22" s="1" t="s">
        <v>102</v>
      </c>
      <c r="T22" s="1"/>
      <c r="U22" s="1"/>
      <c r="V22" s="1" t="b">
        <v>1</v>
      </c>
      <c r="W22" s="1" t="b">
        <v>0</v>
      </c>
      <c r="X22" s="1" t="b">
        <v>0</v>
      </c>
      <c r="Y22" s="1" t="b">
        <v>0</v>
      </c>
      <c r="Z22" s="1" t="b">
        <v>0</v>
      </c>
      <c r="AA22" s="1"/>
      <c r="AB22" s="2">
        <v>18279.490000000002</v>
      </c>
      <c r="AC22" s="2">
        <v>14022.06</v>
      </c>
      <c r="AD22" s="2">
        <v>1158.43</v>
      </c>
      <c r="AE22" s="2">
        <v>18443.830000000002</v>
      </c>
      <c r="AF22" s="1">
        <v>0</v>
      </c>
      <c r="AG22" s="1"/>
      <c r="AH22" s="1" t="s">
        <v>44</v>
      </c>
      <c r="AI22" s="1">
        <v>1</v>
      </c>
      <c r="AJ22" s="1"/>
      <c r="AK22" s="2">
        <v>770.62</v>
      </c>
      <c r="AL22" s="2">
        <v>0</v>
      </c>
    </row>
    <row r="23" spans="1:38" x14ac:dyDescent="0.2">
      <c r="A23" t="str">
        <f>+VLOOKUP(Tabla1[[#This Row],[Código de provincia]],[1]Zona!$A:$N,14,0)</f>
        <v>Zona 5</v>
      </c>
      <c r="B23" t="str">
        <f>+VLOOKUP(Tabla1[[#This Row],[Código de provincia]],[1]Zona!$A:$N,8,0)</f>
        <v>Andalucía</v>
      </c>
      <c r="C23" t="str">
        <f>+VLOOKUP(TEXT(Tabla1[[#This Row],[Socio comercial]],"00000000"),[1]Clientes!$A:$E,3,0)</f>
        <v>ES/14</v>
      </c>
      <c r="D23" t="str">
        <f>+VLOOKUP(TEXT(Tabla1[[#This Row],[Socio comercial]],"00000000"),[1]Clientes!$A:$E,4,0)</f>
        <v>Córdoba (43)</v>
      </c>
      <c r="E23" s="1">
        <v>24430080</v>
      </c>
      <c r="F23" s="1" t="s">
        <v>103</v>
      </c>
      <c r="G23" s="1">
        <v>209294051</v>
      </c>
      <c r="H23" s="1">
        <v>250114</v>
      </c>
      <c r="I23" s="2">
        <v>1997.4</v>
      </c>
      <c r="J23" s="1" t="s">
        <v>41</v>
      </c>
      <c r="K23" s="2">
        <v>92000</v>
      </c>
      <c r="L23" s="1" t="s">
        <v>41</v>
      </c>
      <c r="M23" s="1" t="s">
        <v>42</v>
      </c>
      <c r="N23" s="2">
        <v>43641.49</v>
      </c>
      <c r="O23" s="2">
        <v>470.36</v>
      </c>
      <c r="P23" s="1" t="s">
        <v>43</v>
      </c>
      <c r="Q23" s="2">
        <v>43641.49</v>
      </c>
      <c r="R23" s="3">
        <v>47.4</v>
      </c>
      <c r="S23" s="1" t="s">
        <v>104</v>
      </c>
      <c r="T23" s="1"/>
      <c r="U23" s="1"/>
      <c r="V23" s="1" t="b">
        <v>1</v>
      </c>
      <c r="W23" s="1" t="b">
        <v>0</v>
      </c>
      <c r="X23" s="1" t="b">
        <v>0</v>
      </c>
      <c r="Y23" s="1" t="b">
        <v>0</v>
      </c>
      <c r="Z23" s="1" t="b">
        <v>0</v>
      </c>
      <c r="AA23" s="1"/>
      <c r="AB23" s="2">
        <v>8524.3799999999992</v>
      </c>
      <c r="AC23" s="2">
        <v>6669.04</v>
      </c>
      <c r="AD23" s="2">
        <v>1144.71</v>
      </c>
      <c r="AE23" s="2">
        <v>27303.360000000001</v>
      </c>
      <c r="AF23" s="1">
        <v>1</v>
      </c>
      <c r="AG23" s="1"/>
      <c r="AH23" s="1" t="s">
        <v>44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5</v>
      </c>
      <c r="B24" t="str">
        <f>+VLOOKUP(Tabla1[[#This Row],[Código de provincia]],[1]Zona!$A:$N,8,0)</f>
        <v>Andalucía</v>
      </c>
      <c r="C24" t="str">
        <f>+VLOOKUP(TEXT(Tabla1[[#This Row],[Socio comercial]],"00000000"),[1]Clientes!$A:$E,3,0)</f>
        <v>ES/14</v>
      </c>
      <c r="D24" t="str">
        <f>+VLOOKUP(TEXT(Tabla1[[#This Row],[Socio comercial]],"00000000"),[1]Clientes!$A:$E,4,0)</f>
        <v>Córdoba (43)</v>
      </c>
      <c r="E24" s="1">
        <v>24430350</v>
      </c>
      <c r="F24" s="1" t="s">
        <v>51</v>
      </c>
      <c r="G24" s="1">
        <v>208895639</v>
      </c>
      <c r="H24" s="1" t="s">
        <v>105</v>
      </c>
      <c r="I24" s="2">
        <v>3300.25</v>
      </c>
      <c r="J24" s="1" t="s">
        <v>41</v>
      </c>
      <c r="K24" s="2">
        <v>807000</v>
      </c>
      <c r="L24" s="1" t="s">
        <v>41</v>
      </c>
      <c r="M24" s="1" t="s">
        <v>42</v>
      </c>
      <c r="N24" s="2">
        <v>232888.92</v>
      </c>
      <c r="O24" s="2">
        <v>2563.66</v>
      </c>
      <c r="P24" s="1" t="s">
        <v>43</v>
      </c>
      <c r="Q24" s="2">
        <v>233463.24</v>
      </c>
      <c r="R24" s="3">
        <v>28.9</v>
      </c>
      <c r="S24" s="1" t="s">
        <v>106</v>
      </c>
      <c r="T24" s="1"/>
      <c r="U24" s="1" t="s">
        <v>65</v>
      </c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 t="s">
        <v>66</v>
      </c>
      <c r="AB24" s="2">
        <v>61841.5</v>
      </c>
      <c r="AC24" s="2">
        <v>44405.31</v>
      </c>
      <c r="AD24" s="2">
        <v>1869.98</v>
      </c>
      <c r="AE24" s="2">
        <v>124772.13</v>
      </c>
      <c r="AF24" s="1">
        <v>1</v>
      </c>
      <c r="AG24" s="1"/>
      <c r="AH24" s="1" t="s">
        <v>107</v>
      </c>
      <c r="AI24" s="1">
        <v>1</v>
      </c>
      <c r="AJ24" s="1"/>
      <c r="AK24" s="2">
        <v>0</v>
      </c>
      <c r="AL24" s="2">
        <v>0</v>
      </c>
    </row>
    <row r="25" spans="1:38" x14ac:dyDescent="0.2">
      <c r="A25" t="str">
        <f>+VLOOKUP(Tabla1[[#This Row],[Código de provincia]],[1]Zona!$A:$N,14,0)</f>
        <v>Zona 5</v>
      </c>
      <c r="B25" t="str">
        <f>+VLOOKUP(Tabla1[[#This Row],[Código de provincia]],[1]Zona!$A:$N,8,0)</f>
        <v>Andalucía</v>
      </c>
      <c r="C25" t="str">
        <f>+VLOOKUP(TEXT(Tabla1[[#This Row],[Socio comercial]],"00000000"),[1]Clientes!$A:$E,3,0)</f>
        <v>ES/14</v>
      </c>
      <c r="D25" t="str">
        <f>+VLOOKUP(TEXT(Tabla1[[#This Row],[Socio comercial]],"00000000"),[1]Clientes!$A:$E,4,0)</f>
        <v>Córdoba (43)</v>
      </c>
      <c r="E25" s="1">
        <v>24430360</v>
      </c>
      <c r="F25" s="1" t="s">
        <v>52</v>
      </c>
      <c r="G25" s="1">
        <v>209436657</v>
      </c>
      <c r="H25" s="1" t="s">
        <v>108</v>
      </c>
      <c r="I25" s="2">
        <v>795.55</v>
      </c>
      <c r="J25" s="1" t="s">
        <v>41</v>
      </c>
      <c r="K25" s="2">
        <v>2528000</v>
      </c>
      <c r="L25" s="1" t="s">
        <v>41</v>
      </c>
      <c r="M25" s="1" t="s">
        <v>42</v>
      </c>
      <c r="N25" s="2">
        <v>1005157.19</v>
      </c>
      <c r="O25" s="2">
        <v>52005.98</v>
      </c>
      <c r="P25" s="1" t="s">
        <v>43</v>
      </c>
      <c r="Q25" s="2">
        <v>1006209</v>
      </c>
      <c r="R25" s="3">
        <v>39.799999999999997</v>
      </c>
      <c r="S25" s="1" t="s">
        <v>109</v>
      </c>
      <c r="T25" s="1"/>
      <c r="U25" s="1" t="s">
        <v>69</v>
      </c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 t="s">
        <v>70</v>
      </c>
      <c r="AB25" s="2">
        <v>257613.46</v>
      </c>
      <c r="AC25" s="2">
        <v>352262.27</v>
      </c>
      <c r="AD25" s="2">
        <v>130286.86</v>
      </c>
      <c r="AE25" s="2">
        <v>264994.59999999998</v>
      </c>
      <c r="AF25" s="1">
        <v>0</v>
      </c>
      <c r="AG25" s="1"/>
      <c r="AH25" s="1" t="s">
        <v>44</v>
      </c>
      <c r="AI25" s="1">
        <v>1</v>
      </c>
      <c r="AJ25" s="1"/>
      <c r="AK25" s="2">
        <v>258.13</v>
      </c>
      <c r="AL25" s="2">
        <v>0</v>
      </c>
    </row>
    <row r="26" spans="1:38" x14ac:dyDescent="0.2">
      <c r="A26" t="str">
        <f>+VLOOKUP(Tabla1[[#This Row],[Código de provincia]],[1]Zona!$A:$N,14,0)</f>
        <v>Zona 5</v>
      </c>
      <c r="B26" t="str">
        <f>+VLOOKUP(Tabla1[[#This Row],[Código de provincia]],[1]Zona!$A:$N,8,0)</f>
        <v>Andalucía</v>
      </c>
      <c r="C26" t="str">
        <f>+VLOOKUP(TEXT(Tabla1[[#This Row],[Socio comercial]],"00000000"),[1]Clientes!$A:$E,3,0)</f>
        <v>ES/14</v>
      </c>
      <c r="D26" t="str">
        <f>+VLOOKUP(TEXT(Tabla1[[#This Row],[Socio comercial]],"00000000"),[1]Clientes!$A:$E,4,0)</f>
        <v>Córdoba (43)</v>
      </c>
      <c r="E26" s="1">
        <v>24430440</v>
      </c>
      <c r="F26" s="1" t="s">
        <v>53</v>
      </c>
      <c r="G26" s="1">
        <v>209245900</v>
      </c>
      <c r="H26" s="1">
        <v>24430440</v>
      </c>
      <c r="I26" s="2">
        <v>1727.57</v>
      </c>
      <c r="J26" s="1" t="s">
        <v>41</v>
      </c>
      <c r="K26" s="2">
        <v>90000</v>
      </c>
      <c r="L26" s="1" t="s">
        <v>41</v>
      </c>
      <c r="M26" s="1" t="s">
        <v>42</v>
      </c>
      <c r="N26" s="2">
        <v>23379.82</v>
      </c>
      <c r="O26" s="2">
        <v>0</v>
      </c>
      <c r="P26" s="1" t="s">
        <v>43</v>
      </c>
      <c r="Q26" s="2">
        <v>23379.82</v>
      </c>
      <c r="R26" s="3">
        <v>26</v>
      </c>
      <c r="S26" s="1" t="s">
        <v>110</v>
      </c>
      <c r="T26" s="1"/>
      <c r="U26" s="1" t="s">
        <v>65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s">
        <v>66</v>
      </c>
      <c r="AB26" s="2">
        <v>-5411.8</v>
      </c>
      <c r="AC26" s="2">
        <v>11087.2</v>
      </c>
      <c r="AD26" s="2">
        <v>0</v>
      </c>
      <c r="AE26" s="2">
        <v>17704.419999999998</v>
      </c>
      <c r="AF26" s="1">
        <v>1</v>
      </c>
      <c r="AG26" s="1"/>
      <c r="AH26" s="1" t="s">
        <v>44</v>
      </c>
      <c r="AI26" s="1">
        <v>1</v>
      </c>
      <c r="AJ26" s="1"/>
      <c r="AK26" s="2">
        <v>0</v>
      </c>
      <c r="AL26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2025-04-01T09:41:04Z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