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4836054E-1493-45DF-B1C6-8B76B17F222D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Data!$A$1:$AL$24</definedName>
  </definedNames>
  <calcPr calcId="191028" concurrentManualCount="8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21" i="1"/>
  <c r="A22" i="1"/>
  <c r="B10" i="1"/>
  <c r="B13" i="1"/>
  <c r="B21" i="1"/>
  <c r="B22" i="1"/>
  <c r="B24" i="1"/>
  <c r="C2" i="1"/>
  <c r="A2" i="1" s="1"/>
  <c r="C3" i="1"/>
  <c r="B3" i="1" s="1"/>
  <c r="C4" i="1"/>
  <c r="B4" i="1" s="1"/>
  <c r="C5" i="1"/>
  <c r="A5" i="1" s="1"/>
  <c r="C6" i="1"/>
  <c r="A6" i="1" s="1"/>
  <c r="C7" i="1"/>
  <c r="A7" i="1" s="1"/>
  <c r="C8" i="1"/>
  <c r="A8" i="1" s="1"/>
  <c r="C9" i="1"/>
  <c r="A9" i="1" s="1"/>
  <c r="C10" i="1"/>
  <c r="A10" i="1" s="1"/>
  <c r="C11" i="1"/>
  <c r="B11" i="1" s="1"/>
  <c r="C12" i="1"/>
  <c r="B12" i="1" s="1"/>
  <c r="C13" i="1"/>
  <c r="C14" i="1"/>
  <c r="A14" i="1" s="1"/>
  <c r="C15" i="1"/>
  <c r="A15" i="1" s="1"/>
  <c r="C16" i="1"/>
  <c r="A16" i="1" s="1"/>
  <c r="C17" i="1"/>
  <c r="B17" i="1" s="1"/>
  <c r="C18" i="1"/>
  <c r="A18" i="1" s="1"/>
  <c r="C19" i="1"/>
  <c r="B19" i="1" s="1"/>
  <c r="C20" i="1"/>
  <c r="B20" i="1" s="1"/>
  <c r="C21" i="1"/>
  <c r="C22" i="1"/>
  <c r="C23" i="1"/>
  <c r="A23" i="1" s="1"/>
  <c r="C24" i="1"/>
  <c r="A2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18" i="1" l="1"/>
  <c r="B7" i="1"/>
  <c r="A20" i="1"/>
  <c r="B9" i="1"/>
  <c r="B16" i="1"/>
  <c r="B6" i="1"/>
  <c r="B8" i="1"/>
  <c r="B15" i="1"/>
  <c r="B5" i="1"/>
  <c r="B23" i="1"/>
  <c r="B14" i="1"/>
  <c r="B2" i="1"/>
  <c r="A4" i="1"/>
  <c r="A17" i="1"/>
  <c r="A19" i="1"/>
  <c r="A11" i="1"/>
  <c r="A3" i="1"/>
</calcChain>
</file>

<file path=xl/sharedStrings.xml><?xml version="1.0" encoding="utf-8"?>
<sst xmlns="http://schemas.openxmlformats.org/spreadsheetml/2006/main" count="245" uniqueCount="92">
  <si>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</si>
  <si>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</si>
  <si>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</si>
  <si>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</si>
  <si>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</si>
  <si>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</si>
  <si>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</si>
  <si>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</si>
  <si>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</si>
  <si>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</si>
  <si>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</si>
  <si>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</si>
  <si>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</si>
  <si>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</si>
  <si>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</si>
  <si>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</si>
  <si>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</si>
  <si>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</si>
  <si>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</si>
  <si>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</si>
  <si>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</si>
  <si>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</si>
  <si>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</si>
  <si>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</si>
  <si>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</si>
  <si>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</si>
  <si>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</si>
  <si>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</si>
  <si>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</si>
  <si>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</si>
  <si>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</si>
  <si>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</si>
  <si>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</si>
  <si>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</si>
  <si>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</si>
  <si>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</si>
  <si>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</si>
  <si>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</si>
  <si>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</si>
  <si>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</si>
  <si>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</si>
  <si>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</si>
  <si>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</si>
  <si>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</si>
  <si>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</si>
  <si>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Pumuky Garden, S.L. / 02007 Albacete</t>
  </si>
  <si>
    <t>Ramón García Ocaña / 16400 Tarancón</t>
  </si>
  <si>
    <t>Mario Boyer Gómez / 03660 Novelda</t>
  </si>
  <si>
    <t>Efrén Dolz Herrera / 46117 Betera</t>
  </si>
  <si>
    <t>Agro Albor,S.L. / 46131 Valencia</t>
  </si>
  <si>
    <t>Castilla La Mancha</t>
  </si>
  <si>
    <t>Zona 6</t>
  </si>
  <si>
    <t>Albacete (30)</t>
  </si>
  <si>
    <t>Cuenca (32)</t>
  </si>
  <si>
    <t>C. Valenciana</t>
  </si>
  <si>
    <t>Alicante (35)</t>
  </si>
  <si>
    <t>Valencia (37)</t>
  </si>
  <si>
    <t>02.12.2024 14:13:50</t>
  </si>
  <si>
    <t>ZESCASTRO</t>
  </si>
  <si>
    <t>Susana Castro Salcedo</t>
  </si>
  <si>
    <t>09.12.2024 13:56:06</t>
  </si>
  <si>
    <t>ZESRPA1</t>
  </si>
  <si>
    <t>Robotic Process Automation rpa1</t>
  </si>
  <si>
    <t>31.03.2025 23:18:05</t>
  </si>
  <si>
    <t>01.04.2025 00:02:12</t>
  </si>
  <si>
    <t>25.11.2024 10:05:00</t>
  </si>
  <si>
    <t>16.12.2024 18:26:10</t>
  </si>
  <si>
    <t>30.12.2024 12:09:00</t>
  </si>
  <si>
    <t>++0024320360ES10/0001/ZESLOPEZE</t>
  </si>
  <si>
    <t>08.03.2025 12:16:30</t>
  </si>
  <si>
    <t>29.03.2025 12:32:13</t>
  </si>
  <si>
    <t>Talleres Cerda e Hijos,S.L. / 03420 Castalla</t>
  </si>
  <si>
    <t>12.02.2025 11:35:36</t>
  </si>
  <si>
    <t>30.11.2024 12:11:31</t>
  </si>
  <si>
    <t>18.03.2025 10:18:06</t>
  </si>
  <si>
    <t>31.03.2025 23:14:20</t>
  </si>
  <si>
    <t>31.03.2025 23:23:28</t>
  </si>
  <si>
    <t>27.11.2024 07:55:52</t>
  </si>
  <si>
    <t>OOOO-GLOBAL OMNIUM</t>
  </si>
  <si>
    <t>04.12.2024 09:14:38</t>
  </si>
  <si>
    <t>++0024370920ES10/0001/ZESLOPEZE</t>
  </si>
  <si>
    <t>22.01.2025 07:06:04</t>
  </si>
  <si>
    <t>Suministros Casinos 2019,S.L. / 46171 Casinos</t>
  </si>
  <si>
    <t>03.03.2025 13:58:26</t>
  </si>
  <si>
    <t>FOLLETOS PRIMAVERA 2024</t>
  </si>
  <si>
    <t>17.02.2025 23:02:05</t>
  </si>
  <si>
    <t>CATÁLOGOS 2025</t>
  </si>
  <si>
    <t>21.02.2025 01:11:07</t>
  </si>
  <si>
    <t>SOPORTE PEANA OTOÑO</t>
  </si>
  <si>
    <t>21.02.2025 02:05:02</t>
  </si>
  <si>
    <t>PEDIDO 10/02/2025</t>
  </si>
  <si>
    <t>10.03.2025 10:55:40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</si>
</sst>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98159722" createdVersion="8" refreshedVersion="8" minRefreshableVersion="3" recordCount="23" xr:uid="{7BDDCAF5-80C2-4EF1-940E-EC16E4A33F4B}">
  <cacheSource type="worksheet">
    <worksheetSource name="Tabla1"/>
  </cacheSource>
  <cacheFields count="38">
    <cacheField name="Zona" numFmtId="0">
      <sharedItems count="9">
        <s v="Zona 6"/>
        <s v="Zona 7" u="1"/>
        <s v="Zona 2" u="1"/>
        <s v="Zona 3" u="1"/>
        <s v="Zona 5" u="1"/>
        <s v="Zona 9" u="1"/>
        <s v="Zona 8" u="1"/>
        <s v="Zona 4" u="1"/>
        <e v="#N/A" u="1"/>
      </sharedItems>
    </cacheField>
    <cacheField name="Comunidad" numFmtId="0">
      <sharedItems count="15">
        <s v="Castilla La Mancha"/>
        <s v="C. Valenciana"/>
        <s v="Galicia" u="1"/>
        <s v="Asturias" u="1"/>
        <s v="País Vasco" u="1"/>
        <s v="Navarra" u="1"/>
        <s v="Aragón" u="1"/>
        <s v="Cataluña" u="1"/>
        <s v="Castilla León" u="1"/>
        <s v="Madrid" u="1"/>
        <s v="Murcia" u="1"/>
        <s v="Extremadura" u="1"/>
        <s v="Andalucí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3">
        <s v="Albacete (30)"/>
        <s v="Cuenca (32)"/>
        <s v="Alicante (35)"/>
        <s v="Valencia (37)"/>
        <s v="Lugo (02)" u="1"/>
        <s v="Ourense (03)" u="1"/>
        <s v="Pontevedra (04)" u="1"/>
        <s v="Asturias (05)" u="1"/>
        <s v="Guipúzcoa (08)" u="1"/>
        <s v="Vizcaya (09)" u="1"/>
        <s v="Navarra (10)" u="1"/>
        <s v="Zaragoza (14)" u="1"/>
        <s v="Barcelona (15)" u="1"/>
        <s v="Gerona (16)" u="1"/>
        <s v="Ávila (20)" u="1"/>
        <s v="Valladolid (27)" u="1"/>
        <s v="Madrid (29)" u="1"/>
        <s v="Ciudad Real (31)" u="1"/>
        <s v="Guadalajara (33)" u="1"/>
        <s v="Toledo (34)" u="1"/>
        <s v="Castellón (36)" u="1"/>
        <s v="Murcia (38)" u="1"/>
        <s v="Badajoz (39)" u="1"/>
        <s v="Almería (41)" u="1"/>
        <s v="Cádiz (42)" u="1"/>
        <s v="Córdoba (43)" u="1"/>
        <s v="Granada (44)" u="1"/>
        <s v="Huelva (45)" u="1"/>
        <s v="Jaén (46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69">
        <n v="24300200"/>
        <n v="24320360"/>
        <n v="24350380"/>
        <n v="24356000"/>
        <n v="24370920"/>
        <n v="24370940"/>
        <n v="2437095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00180" u="1"/>
        <n v="24270370" u="1"/>
        <n v="24290570" u="1"/>
        <n v="24291920" u="1"/>
        <n v="24291990" u="1"/>
        <n v="24310730" u="1"/>
        <n v="24310750" u="1"/>
        <n v="24310820" u="1"/>
        <n v="24330260" u="1"/>
        <n v="24340420" u="1"/>
        <n v="24360040" u="1"/>
        <n v="24380290" u="1"/>
        <n v="24380330" u="1"/>
        <n v="24380420" u="1"/>
        <n v="24380480" u="1"/>
        <n v="24390270" u="1"/>
        <n v="24390720" u="1"/>
        <n v="24410190" u="1"/>
        <n v="24410480" u="1"/>
        <n v="24420610" u="1"/>
        <n v="24420670" u="1"/>
        <n v="24430350" u="1"/>
        <n v="24430360" u="1"/>
        <n v="2443044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0">
        <s v="Pumuky Garden, S.L. / 02007 Albacete"/>
        <s v="Ramón García Ocaña / 16400 Tarancón"/>
        <s v="Talleres Cerda e Hijos,S.L. / 03420 Castalla"/>
        <s v="Mario Boyer Gómez / 03660 Novelda"/>
        <s v="Efrén Dolz Herrera / 46117 Betera"/>
        <s v="Suministros Casinos 2019,S.L. / 46171 Casinos"/>
        <s v="Agro Albor,S.L. / 46131 Valencia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Neumáticos Simón, S.L. / 13740 Torrenueva" u="1"/>
        <s v="Bricogarden Center La Mancha, S.L. / 13700 Tomello" u="1"/>
        <s v="Agrolivid 1950, S.L. / 13300 Valdepeñas" u="1"/>
        <s v="Ecojardyn Podas y Jardinería, S.L. / 19170 El Casa" u="1"/>
        <s v="Grupo Nombela,S.L / 45518 Gerindote" u="1"/>
        <s v="Juan Gozalbo, S.L. / 12005 Castellón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otos Cande C.B. / 06300 Zafra" u="1"/>
        <s v="Javier Mansilla Ramirez / 06760 Navalvillar de Pel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7744729" maxValue="209695294"/>
    </cacheField>
    <cacheField name="Referencia ext." numFmtId="0">
      <sharedItems containsMixedTypes="1" containsNumber="1" containsInteger="1" minValue="46" maxValue="24356000"/>
    </cacheField>
    <cacheField name="Valor de crédito pendiente" numFmtId="4">
      <sharedItems containsSemiMixedTypes="0" containsString="0" containsNumber="1" minValue="0" maxValue="4681.28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125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8" maxValue="44788.14"/>
    </cacheField>
    <cacheField name="Open Orders" numFmtId="4">
      <sharedItems containsSemiMixedTypes="0" containsString="0" containsNumber="1" minValue="0" maxValue="2017.7"/>
    </cacheField>
    <cacheField name="Clase de riesgo" numFmtId="0">
      <sharedItems/>
    </cacheField>
    <cacheField name="Compr.horiz.crédito" numFmtId="4">
      <sharedItems containsSemiMixedTypes="0" containsString="0" containsNumber="1" minValue="-18" maxValue="45412.43"/>
    </cacheField>
    <cacheField name="Agotamiento %" numFmtId="164">
      <sharedItems containsSemiMixedTypes="0" containsString="0" containsNumber="1" minValue="-1800" maxValue="82124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18" maxValue="14368.06"/>
    </cacheField>
    <cacheField name="31-60 Días" numFmtId="4">
      <sharedItems containsSemiMixedTypes="0" containsString="0" containsNumber="1" minValue="0" maxValue="23188.75"/>
    </cacheField>
    <cacheField name="61-90 Días" numFmtId="4">
      <sharedItems containsSemiMixedTypes="0" containsString="0" containsNumber="1" minValue="0" maxValue="3268.66"/>
    </cacheField>
    <cacheField name="Sobr 90 Días" numFmtId="4">
      <sharedItems containsSemiMixedTypes="0" containsString="0" containsNumber="1" minValue="0" maxValue="10111.41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2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916.71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ES/02"/>
    <x v="0"/>
    <x v="0"/>
    <x v="0"/>
    <n v="209120537"/>
    <n v="2122024"/>
    <n v="501.86"/>
    <s v="EUR"/>
    <n v="125000"/>
    <s v="EUR"/>
    <s v="Bloqueados"/>
    <n v="44788.14"/>
    <n v="2017.7"/>
    <s v="Y30"/>
    <n v="45412.43"/>
    <n v="36.299999999999997"/>
    <s v="02.12.2024 14:13:50"/>
    <m/>
    <s v="ZESCASTRO"/>
    <b v="1"/>
    <b v="0"/>
    <b v="0"/>
    <b v="0"/>
    <b v="0"/>
    <s v="Susana Castro Salcedo"/>
    <n v="14368.06"/>
    <n v="23188.75"/>
    <n v="0"/>
    <n v="7231.33"/>
    <n v="1"/>
    <m/>
    <s v="ES00"/>
    <n v="1"/>
    <m/>
    <n v="0"/>
    <n v="0"/>
  </r>
  <r>
    <x v="0"/>
    <x v="0"/>
    <s v="ES/02"/>
    <x v="0"/>
    <x v="0"/>
    <x v="0"/>
    <n v="209158609"/>
    <n v="91224"/>
    <n v="1508.27"/>
    <s v="EUR"/>
    <n v="125000"/>
    <s v="EUR"/>
    <s v="Bloqueados"/>
    <n v="44788.14"/>
    <n v="2017.7"/>
    <s v="Y30"/>
    <n v="45412.43"/>
    <n v="36.299999999999997"/>
    <s v="09.12.2024 13:56:06"/>
    <m/>
    <s v="ZESRPA1"/>
    <b v="1"/>
    <b v="0"/>
    <b v="0"/>
    <b v="0"/>
    <b v="0"/>
    <s v="Robotic Process Automation rpa1"/>
    <n v="14368.06"/>
    <n v="23188.75"/>
    <n v="0"/>
    <n v="7231.33"/>
    <n v="1"/>
    <m/>
    <s v="ES00"/>
    <n v="1"/>
    <m/>
    <n v="0"/>
    <n v="0"/>
  </r>
  <r>
    <x v="0"/>
    <x v="0"/>
    <s v="ES/16"/>
    <x v="1"/>
    <x v="1"/>
    <x v="1"/>
    <n v="207979438"/>
    <n v="297"/>
    <n v="181.86"/>
    <s v="EUR"/>
    <n v="18000"/>
    <s v="EUR"/>
    <s v="Bloqueados"/>
    <n v="18783.099999999999"/>
    <n v="52.06"/>
    <s v="Y30"/>
    <n v="18783.099999999999"/>
    <n v="104.4"/>
    <s v="31.03.2025 23:18:05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0"/>
    <x v="0"/>
    <s v="ES/16"/>
    <x v="1"/>
    <x v="1"/>
    <x v="1"/>
    <n v="209459941"/>
    <n v="449"/>
    <n v="186.33"/>
    <s v="EUR"/>
    <n v="18000"/>
    <s v="EUR"/>
    <s v="Bloqueados"/>
    <n v="18783.099999999999"/>
    <n v="52.06"/>
    <s v="Y30"/>
    <n v="18783.099999999999"/>
    <n v="104.4"/>
    <s v="01.04.2025 00:02:12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0"/>
    <x v="0"/>
    <s v="ES/16"/>
    <x v="1"/>
    <x v="1"/>
    <x v="1"/>
    <n v="209075483"/>
    <n v="430"/>
    <n v="1662.55"/>
    <s v="EUR"/>
    <n v="18000"/>
    <s v="EUR"/>
    <s v="Bloqueados"/>
    <n v="18783.099999999999"/>
    <n v="52.06"/>
    <s v="Y30"/>
    <n v="18783.099999999999"/>
    <n v="104.4"/>
    <s v="25.11.2024 10:05:00"/>
    <m/>
    <s v="ZESCASTRO"/>
    <b v="1"/>
    <b v="0"/>
    <b v="0"/>
    <b v="1"/>
    <b v="0"/>
    <s v="Susana Castro Salcedo"/>
    <n v="6364.18"/>
    <n v="10198.73"/>
    <n v="1911.36"/>
    <n v="308.83"/>
    <n v="2"/>
    <m/>
    <s v="ES00"/>
    <n v="1"/>
    <m/>
    <n v="0"/>
    <n v="0"/>
  </r>
  <r>
    <x v="0"/>
    <x v="0"/>
    <s v="ES/16"/>
    <x v="1"/>
    <x v="1"/>
    <x v="1"/>
    <n v="209201716"/>
    <n v="437"/>
    <n v="362.83"/>
    <s v="EUR"/>
    <n v="18000"/>
    <s v="EUR"/>
    <s v="Bloqueados"/>
    <n v="18783.099999999999"/>
    <n v="52.06"/>
    <s v="Y30"/>
    <n v="18783.099999999999"/>
    <n v="104.4"/>
    <s v="16.12.2024 18:26:10"/>
    <m/>
    <m/>
    <b v="1"/>
    <b v="0"/>
    <b v="0"/>
    <b v="1"/>
    <b v="0"/>
    <m/>
    <n v="6364.18"/>
    <n v="10198.73"/>
    <n v="1911.36"/>
    <n v="308.83"/>
    <n v="2"/>
    <m/>
    <s v="ES00"/>
    <n v="1"/>
    <m/>
    <n v="0"/>
    <n v="0"/>
  </r>
  <r>
    <x v="0"/>
    <x v="0"/>
    <s v="ES/16"/>
    <x v="1"/>
    <x v="1"/>
    <x v="1"/>
    <n v="209233139"/>
    <n v="439"/>
    <n v="1043.82"/>
    <s v="EUR"/>
    <n v="18000"/>
    <s v="EUR"/>
    <s v="Bloqueados"/>
    <n v="18783.099999999999"/>
    <n v="52.06"/>
    <s v="Y30"/>
    <n v="18783.099999999999"/>
    <n v="104.4"/>
    <s v="30.12.2024 12:09:00"/>
    <m/>
    <s v="ZESCASTRO"/>
    <b v="1"/>
    <b v="0"/>
    <b v="0"/>
    <b v="1"/>
    <b v="0"/>
    <s v="Susana Castro Salcedo"/>
    <n v="6364.18"/>
    <n v="10198.73"/>
    <n v="1911.36"/>
    <n v="308.83"/>
    <n v="2"/>
    <m/>
    <s v="ES00"/>
    <n v="1"/>
    <s v="++0024320360ES10/0001/ZESLOPEZE"/>
    <n v="0"/>
    <n v="0"/>
  </r>
  <r>
    <x v="0"/>
    <x v="0"/>
    <s v="ES/16"/>
    <x v="1"/>
    <x v="1"/>
    <x v="1"/>
    <n v="209570542"/>
    <n v="452"/>
    <n v="1657.36"/>
    <s v="EUR"/>
    <n v="18000"/>
    <s v="EUR"/>
    <s v="Bloqueados"/>
    <n v="18783.099999999999"/>
    <n v="52.06"/>
    <s v="Y30"/>
    <n v="18783.099999999999"/>
    <n v="104.4"/>
    <s v="08.03.2025 12:16:30"/>
    <m/>
    <s v="ZESCASTRO"/>
    <b v="0"/>
    <b v="0"/>
    <b v="0"/>
    <b v="1"/>
    <b v="0"/>
    <s v="Susana Castro Salcedo"/>
    <n v="6364.18"/>
    <n v="10198.73"/>
    <n v="1911.36"/>
    <n v="308.83"/>
    <n v="2"/>
    <m/>
    <s v="ES00"/>
    <n v="1"/>
    <m/>
    <n v="0"/>
    <n v="0"/>
  </r>
  <r>
    <x v="0"/>
    <x v="0"/>
    <s v="ES/16"/>
    <x v="1"/>
    <x v="1"/>
    <x v="1"/>
    <n v="209695294"/>
    <n v="454"/>
    <n v="1559.82"/>
    <s v="EUR"/>
    <n v="18000"/>
    <s v="EUR"/>
    <s v="Bloqueados"/>
    <n v="18783.099999999999"/>
    <n v="52.06"/>
    <s v="Y30"/>
    <n v="18783.099999999999"/>
    <n v="104.4"/>
    <s v="29.03.2025 12:32:13"/>
    <m/>
    <m/>
    <b v="0"/>
    <b v="0"/>
    <b v="0"/>
    <b v="1"/>
    <b v="0"/>
    <m/>
    <n v="6364.18"/>
    <n v="10198.73"/>
    <n v="1911.36"/>
    <n v="308.83"/>
    <n v="2"/>
    <m/>
    <s v="ES00"/>
    <n v="1"/>
    <m/>
    <n v="0"/>
    <n v="0"/>
  </r>
  <r>
    <x v="0"/>
    <x v="1"/>
    <s v="ES/03"/>
    <x v="2"/>
    <x v="2"/>
    <x v="2"/>
    <n v="209443723"/>
    <n v="1202"/>
    <n v="993.42"/>
    <s v="EUR"/>
    <n v="53000"/>
    <s v="EUR"/>
    <s v="Bloqueados"/>
    <n v="33946.94"/>
    <n v="889.98"/>
    <s v="Y30"/>
    <n v="35402.29"/>
    <n v="66.8"/>
    <s v="12.02.2025 11:35:36"/>
    <m/>
    <s v="ZESCASTRO"/>
    <b v="1"/>
    <b v="0"/>
    <b v="0"/>
    <b v="0"/>
    <b v="0"/>
    <s v="Susana Castro Salcedo"/>
    <n v="10237.01"/>
    <n v="10329.86"/>
    <n v="3268.66"/>
    <n v="10111.41"/>
    <n v="2"/>
    <m/>
    <s v="ES00"/>
    <n v="1"/>
    <m/>
    <n v="916.71"/>
    <n v="0"/>
  </r>
  <r>
    <x v="0"/>
    <x v="1"/>
    <s v="ES/03"/>
    <x v="2"/>
    <x v="3"/>
    <x v="3"/>
    <n v="209111622"/>
    <n v="24356000"/>
    <n v="378.42"/>
    <s v="EUR"/>
    <n v="3000"/>
    <s v="EUR"/>
    <s v="Bloqueados"/>
    <n v="646"/>
    <n v="329.45"/>
    <s v="Y30"/>
    <n v="891.65"/>
    <n v="29.7"/>
    <s v="30.11.2024 12:11:31"/>
    <m/>
    <s v="ZESCASTRO"/>
    <b v="1"/>
    <b v="0"/>
    <b v="0"/>
    <b v="0"/>
    <b v="0"/>
    <s v="Susana Castro Salcedo"/>
    <n v="379.66"/>
    <n v="266.33999999999997"/>
    <n v="0"/>
    <n v="0"/>
    <n v="1"/>
    <m/>
    <s v="ES00"/>
    <n v="1"/>
    <m/>
    <n v="0"/>
    <n v="0"/>
  </r>
  <r>
    <x v="0"/>
    <x v="1"/>
    <s v="ES/46"/>
    <x v="3"/>
    <x v="4"/>
    <x v="4"/>
    <n v="209625845"/>
    <n v="170325"/>
    <n v="46.64"/>
    <s v="EUR"/>
    <n v="1"/>
    <s v="EUR"/>
    <s v="Bloqueados"/>
    <n v="821.24"/>
    <n v="0"/>
    <s v="Y30"/>
    <n v="821.24"/>
    <n v="82124"/>
    <s v="18.03.2025 10:18:06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0"/>
    <x v="1"/>
    <s v="ES/46"/>
    <x v="3"/>
    <x v="4"/>
    <x v="4"/>
    <n v="207744729"/>
    <n v="60424"/>
    <n v="39.75"/>
    <s v="EUR"/>
    <n v="1"/>
    <s v="EUR"/>
    <s v="Bloqueados"/>
    <n v="821.24"/>
    <n v="0"/>
    <s v="Y30"/>
    <n v="821.24"/>
    <n v="82124"/>
    <s v="31.03.2025 23:14:20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0"/>
    <x v="1"/>
    <s v="ES/46"/>
    <x v="3"/>
    <x v="4"/>
    <x v="4"/>
    <n v="208322711"/>
    <n v="120724"/>
    <n v="0"/>
    <s v="EUR"/>
    <n v="1"/>
    <s v="EUR"/>
    <s v="Bloqueados"/>
    <n v="821.24"/>
    <n v="0"/>
    <s v="Y30"/>
    <n v="821.24"/>
    <n v="82124"/>
    <s v="31.03.2025 23:23:28"/>
    <m/>
    <m/>
    <b v="1"/>
    <b v="0"/>
    <b v="0"/>
    <b v="0"/>
    <b v="0"/>
    <m/>
    <n v="821.24"/>
    <n v="0"/>
    <n v="0"/>
    <n v="0"/>
    <n v="2"/>
    <m/>
    <s v="ES00"/>
    <n v="1"/>
    <m/>
    <n v="0"/>
    <n v="0"/>
  </r>
  <r>
    <x v="0"/>
    <x v="1"/>
    <s v="ES/46"/>
    <x v="3"/>
    <x v="4"/>
    <x v="4"/>
    <n v="209090018"/>
    <n v="271124"/>
    <n v="668"/>
    <s v="EUR"/>
    <n v="1"/>
    <s v="EUR"/>
    <s v="Bloqueados"/>
    <n v="821.24"/>
    <n v="0"/>
    <s v="Y30"/>
    <n v="821.24"/>
    <n v="82124"/>
    <s v="27.11.2024 07:55:52"/>
    <m/>
    <s v="ZESCASTRO"/>
    <b v="1"/>
    <b v="0"/>
    <b v="0"/>
    <b v="0"/>
    <b v="0"/>
    <s v="Susana Castro Salcedo"/>
    <n v="821.24"/>
    <n v="0"/>
    <n v="0"/>
    <n v="0"/>
    <n v="2"/>
    <m/>
    <s v="ES00"/>
    <n v="1"/>
    <m/>
    <n v="0"/>
    <n v="0"/>
  </r>
  <r>
    <x v="0"/>
    <x v="1"/>
    <s v="ES/46"/>
    <x v="3"/>
    <x v="4"/>
    <x v="4"/>
    <n v="209132353"/>
    <s v="OOOO-GLOBAL OMNIUM"/>
    <n v="4681.28"/>
    <s v="EUR"/>
    <n v="1"/>
    <s v="EUR"/>
    <s v="Bloqueados"/>
    <n v="821.24"/>
    <n v="0"/>
    <s v="Y30"/>
    <n v="821.24"/>
    <n v="82124"/>
    <s v="04.12.2024 09:14:38"/>
    <m/>
    <s v="ZESCASTRO"/>
    <b v="1"/>
    <b v="0"/>
    <b v="0"/>
    <b v="1"/>
    <b v="0"/>
    <s v="Susana Castro Salcedo"/>
    <n v="821.24"/>
    <n v="0"/>
    <n v="0"/>
    <n v="0"/>
    <n v="2"/>
    <m/>
    <s v="ES00"/>
    <n v="1"/>
    <s v="++0024370920ES10/0001/ZESLOPEZE"/>
    <n v="0"/>
    <n v="0"/>
  </r>
  <r>
    <x v="0"/>
    <x v="1"/>
    <s v="ES/46"/>
    <x v="3"/>
    <x v="4"/>
    <x v="4"/>
    <n v="209330306"/>
    <n v="210125"/>
    <n v="346.23"/>
    <s v="EUR"/>
    <n v="1"/>
    <s v="EUR"/>
    <s v="Bloqueados"/>
    <n v="821.24"/>
    <n v="0"/>
    <s v="Y30"/>
    <n v="821.24"/>
    <n v="82124"/>
    <s v="22.01.2025 07:06:04"/>
    <m/>
    <s v="ZESCASTRO"/>
    <b v="1"/>
    <b v="0"/>
    <b v="0"/>
    <b v="0"/>
    <b v="0"/>
    <s v="Susana Castro Salcedo"/>
    <n v="821.24"/>
    <n v="0"/>
    <n v="0"/>
    <n v="0"/>
    <n v="2"/>
    <m/>
    <s v="ES00"/>
    <n v="1"/>
    <m/>
    <n v="0"/>
    <n v="0"/>
  </r>
  <r>
    <x v="0"/>
    <x v="1"/>
    <s v="ES/46"/>
    <x v="3"/>
    <x v="5"/>
    <x v="5"/>
    <n v="209541663"/>
    <n v="46"/>
    <n v="3502.03"/>
    <s v="EUR"/>
    <n v="29000"/>
    <s v="EUR"/>
    <s v="Bloqueados"/>
    <n v="16178.4"/>
    <n v="74.5"/>
    <s v="Y30"/>
    <n v="16195.96"/>
    <n v="55.8"/>
    <s v="03.03.2025 13:58:26"/>
    <m/>
    <s v="ZESRPA1"/>
    <b v="1"/>
    <b v="0"/>
    <b v="0"/>
    <b v="0"/>
    <b v="0"/>
    <s v="Robotic Process Automation rpa1"/>
    <n v="6265.78"/>
    <n v="9912.6200000000008"/>
    <n v="0"/>
    <n v="0"/>
    <n v="1"/>
    <m/>
    <s v="ES00"/>
    <n v="1"/>
    <m/>
    <n v="0"/>
    <n v="0"/>
  </r>
  <r>
    <x v="0"/>
    <x v="1"/>
    <s v="ES/46"/>
    <x v="3"/>
    <x v="6"/>
    <x v="6"/>
    <n v="208474326"/>
    <s v="FOLLETOS PRIMAVERA 2024"/>
    <n v="4.24"/>
    <s v="EUR"/>
    <n v="1"/>
    <s v="EUR"/>
    <s v="Bloqueados"/>
    <n v="-18"/>
    <n v="0"/>
    <s v="Y30"/>
    <n v="-18"/>
    <n v="-1800"/>
    <s v="17.02.2025 23:02:05"/>
    <m/>
    <m/>
    <b v="1"/>
    <b v="0"/>
    <b v="0"/>
    <b v="1"/>
    <b v="0"/>
    <m/>
    <n v="-18"/>
    <n v="0"/>
    <n v="0"/>
    <n v="0"/>
    <n v="0"/>
    <m/>
    <m/>
    <n v="2"/>
    <m/>
    <n v="0"/>
    <n v="0"/>
  </r>
  <r>
    <x v="0"/>
    <x v="1"/>
    <s v="ES/46"/>
    <x v="3"/>
    <x v="6"/>
    <x v="6"/>
    <n v="208472420"/>
    <s v="FOLLETOS PRIMAVERA 2024"/>
    <n v="11.5"/>
    <s v="EUR"/>
    <n v="1"/>
    <s v="EUR"/>
    <s v="Bloqueados"/>
    <n v="-18"/>
    <n v="0"/>
    <s v="Y30"/>
    <n v="-18"/>
    <n v="-1800"/>
    <s v="17.02.2025 23:02:05"/>
    <m/>
    <m/>
    <b v="1"/>
    <b v="0"/>
    <b v="0"/>
    <b v="1"/>
    <b v="0"/>
    <m/>
    <n v="-18"/>
    <n v="0"/>
    <n v="0"/>
    <n v="0"/>
    <n v="0"/>
    <m/>
    <m/>
    <n v="2"/>
    <m/>
    <n v="0"/>
    <n v="0"/>
  </r>
  <r>
    <x v="0"/>
    <x v="1"/>
    <s v="ES/46"/>
    <x v="3"/>
    <x v="6"/>
    <x v="6"/>
    <n v="209402214"/>
    <s v="CATÁLOGOS 2025"/>
    <n v="130.08000000000001"/>
    <s v="EUR"/>
    <n v="1"/>
    <s v="EUR"/>
    <s v="Bloqueados"/>
    <n v="-18"/>
    <n v="0"/>
    <s v="Y30"/>
    <n v="-18"/>
    <n v="-1800"/>
    <s v="21.02.2025 01:11:07"/>
    <m/>
    <m/>
    <b v="0"/>
    <b v="0"/>
    <b v="0"/>
    <b v="1"/>
    <b v="0"/>
    <m/>
    <n v="-18"/>
    <n v="0"/>
    <n v="0"/>
    <n v="0"/>
    <n v="0"/>
    <m/>
    <m/>
    <n v="1"/>
    <m/>
    <n v="0"/>
    <n v="0"/>
  </r>
  <r>
    <x v="0"/>
    <x v="1"/>
    <s v="ES/46"/>
    <x v="3"/>
    <x v="6"/>
    <x v="6"/>
    <n v="208718331"/>
    <s v="SOPORTE PEANA OTOÑO"/>
    <n v="6.05"/>
    <s v="EUR"/>
    <n v="1"/>
    <s v="EUR"/>
    <s v="Bloqueados"/>
    <n v="-18"/>
    <n v="0"/>
    <s v="Y30"/>
    <n v="-18"/>
    <n v="-1800"/>
    <s v="21.02.2025 02:05:02"/>
    <m/>
    <m/>
    <b v="0"/>
    <b v="0"/>
    <b v="0"/>
    <b v="1"/>
    <b v="0"/>
    <m/>
    <n v="-18"/>
    <n v="0"/>
    <n v="0"/>
    <n v="0"/>
    <n v="0"/>
    <m/>
    <m/>
    <n v="1"/>
    <m/>
    <n v="0"/>
    <n v="0"/>
  </r>
  <r>
    <x v="0"/>
    <x v="1"/>
    <s v="ES/46"/>
    <x v="3"/>
    <x v="6"/>
    <x v="6"/>
    <n v="209575957"/>
    <s v="PEDIDO 10/02/2025"/>
    <n v="644.80999999999995"/>
    <s v="EUR"/>
    <n v="1"/>
    <s v="EUR"/>
    <s v="Bloqueados"/>
    <n v="-18"/>
    <n v="0"/>
    <s v="Y30"/>
    <n v="-18"/>
    <n v="-1800"/>
    <s v="10.03.2025 10:55:40"/>
    <m/>
    <s v="ZESCASTRO"/>
    <b v="1"/>
    <b v="0"/>
    <b v="0"/>
    <b v="1"/>
    <b v="0"/>
    <s v="Susana Castro Salcedo"/>
    <n v="-18"/>
    <n v="0"/>
    <n v="0"/>
    <n v="0"/>
    <n v="0"/>
    <m/>
    <s v="ES00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54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8" firstHeaderRow="1" firstDataRow="1" firstDataCol="2"/>
  <pivotFields count="38">
    <pivotField axis="axisRow" showAll="0">
      <items count="10">
        <item m="1" x="1"/>
        <item m="1" x="2"/>
        <item m="1" x="3"/>
        <item m="1" x="4"/>
        <item m="1" x="5"/>
        <item x="0"/>
        <item m="1" x="6"/>
        <item m="1" x="7"/>
        <item m="1" x="8"/>
        <item t="default"/>
      </items>
    </pivotField>
    <pivotField axis="axisRow" showAll="0">
      <items count="16">
        <item sd="0" m="1" x="2"/>
        <item m="1" x="3"/>
        <item m="1" x="4"/>
        <item m="1" x="5"/>
        <item m="1" x="6"/>
        <item m="1" x="7"/>
        <item m="1" x="8"/>
        <item m="1" x="9"/>
        <item x="0"/>
        <item x="1"/>
        <item m="1" x="10"/>
        <item m="1" x="11"/>
        <item m="1" x="12"/>
        <item m="1" x="13"/>
        <item m="1" x="14"/>
        <item t="default" sd="0"/>
      </items>
    </pivotField>
    <pivotField showAll="0"/>
    <pivotField axis="axisRow" showAll="0">
      <items count="34">
        <item sd="0" m="1" x="6"/>
        <item m="1" x="4"/>
        <item m="1" x="5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m="1" x="17"/>
        <item x="1"/>
        <item m="1" x="18"/>
        <item m="1" x="19"/>
        <item x="2"/>
        <item m="1" x="20"/>
        <item x="3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t="default" sd="0"/>
      </items>
    </pivotField>
    <pivotField axis="axisRow" outline="0" showAll="0" defaultSubtotal="0">
      <items count="69"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m="1" x="27"/>
        <item m="1" x="28"/>
        <item m="1" x="29"/>
        <item x="1"/>
        <item m="1" x="30"/>
        <item m="1" x="31"/>
        <item x="3"/>
        <item m="1" x="32"/>
        <item x="4"/>
        <item x="6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x="2"/>
        <item x="5"/>
      </items>
    </pivotField>
    <pivotField axis="axisRow" showAll="0">
      <items count="71">
        <item m="1" x="10"/>
        <item m="1" x="7"/>
        <item m="1" x="8"/>
        <item m="1" x="9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m="1" x="27"/>
        <item m="1" x="28"/>
        <item m="1" x="29"/>
        <item x="1"/>
        <item m="1" x="30"/>
        <item m="1" x="31"/>
        <item x="3"/>
        <item m="1" x="32"/>
        <item x="4"/>
        <item x="6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x="2"/>
        <item x="5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5">
    <i>
      <x v="5"/>
    </i>
    <i r="1">
      <x v="8"/>
    </i>
    <i r="2">
      <x v="13"/>
    </i>
    <i r="3">
      <x v="20"/>
      <x v="20"/>
    </i>
    <i r="2">
      <x v="15"/>
    </i>
    <i r="3">
      <x v="24"/>
      <x v="24"/>
    </i>
    <i r="1">
      <x v="9"/>
    </i>
    <i r="2">
      <x v="18"/>
    </i>
    <i r="3">
      <x v="27"/>
      <x v="27"/>
    </i>
    <i r="3">
      <x v="67"/>
      <x v="68"/>
    </i>
    <i r="2">
      <x v="20"/>
    </i>
    <i r="3">
      <x v="29"/>
      <x v="29"/>
    </i>
    <i r="3">
      <x v="30"/>
      <x v="30"/>
    </i>
    <i r="3">
      <x v="68"/>
      <x v="69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4" totalsRowShown="0" headerRowDxfId="37" dataDxfId="35" headerRowBorderDxfId="36" tableBorderDxfId="34">
  <autoFilter ref="A1:AL24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8"/>
  <sheetViews>
    <sheetView tabSelected="1" workbookViewId="0">
      <selection activeCell="A3" sqref="A3:C18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51</v>
      </c>
      <c r="C4" s="10">
        <v>20117.149999999998</v>
      </c>
    </row>
    <row r="5" spans="1:3" x14ac:dyDescent="0.2">
      <c r="A5" s="6" t="s">
        <v>50</v>
      </c>
      <c r="C5" s="10">
        <v>8664.7000000000007</v>
      </c>
    </row>
    <row r="6" spans="1:3" x14ac:dyDescent="0.2">
      <c r="A6" s="8" t="s">
        <v>52</v>
      </c>
      <c r="C6" s="10">
        <v>2010.13</v>
      </c>
    </row>
    <row r="7" spans="1:3" x14ac:dyDescent="0.2">
      <c r="A7" s="9">
        <v>24300200</v>
      </c>
      <c r="B7" s="5" t="s">
        <v>45</v>
      </c>
      <c r="C7" s="10">
        <v>2010.13</v>
      </c>
    </row>
    <row r="8" spans="1:3" x14ac:dyDescent="0.2">
      <c r="A8" s="8" t="s">
        <v>53</v>
      </c>
      <c r="C8" s="10">
        <v>6654.57</v>
      </c>
    </row>
    <row r="9" spans="1:3" x14ac:dyDescent="0.2">
      <c r="A9" s="9">
        <v>24320360</v>
      </c>
      <c r="B9" s="5" t="s">
        <v>46</v>
      </c>
      <c r="C9" s="10">
        <v>6654.57</v>
      </c>
    </row>
    <row r="10" spans="1:3" x14ac:dyDescent="0.2">
      <c r="A10" s="6" t="s">
        <v>54</v>
      </c>
      <c r="C10" s="10">
        <v>11452.45</v>
      </c>
    </row>
    <row r="11" spans="1:3" x14ac:dyDescent="0.2">
      <c r="A11" s="8" t="s">
        <v>55</v>
      </c>
      <c r="C11" s="10">
        <v>1371.84</v>
      </c>
    </row>
    <row r="12" spans="1:3" x14ac:dyDescent="0.2">
      <c r="A12" s="9">
        <v>24356000</v>
      </c>
      <c r="B12" s="5" t="s">
        <v>47</v>
      </c>
      <c r="C12" s="10">
        <v>378.42</v>
      </c>
    </row>
    <row r="13" spans="1:3" x14ac:dyDescent="0.2">
      <c r="A13" s="9">
        <v>24350380</v>
      </c>
      <c r="B13" s="5" t="s">
        <v>71</v>
      </c>
      <c r="C13" s="10">
        <v>993.42</v>
      </c>
    </row>
    <row r="14" spans="1:3" x14ac:dyDescent="0.2">
      <c r="A14" s="8" t="s">
        <v>56</v>
      </c>
      <c r="C14" s="10">
        <v>10080.61</v>
      </c>
    </row>
    <row r="15" spans="1:3" x14ac:dyDescent="0.2">
      <c r="A15" s="9">
        <v>24370920</v>
      </c>
      <c r="B15" s="5" t="s">
        <v>48</v>
      </c>
      <c r="C15" s="10">
        <v>5781.9</v>
      </c>
    </row>
    <row r="16" spans="1:3" x14ac:dyDescent="0.2">
      <c r="A16" s="9">
        <v>24370950</v>
      </c>
      <c r="B16" s="5" t="s">
        <v>49</v>
      </c>
      <c r="C16" s="10">
        <v>796.68</v>
      </c>
    </row>
    <row r="17" spans="1:3" x14ac:dyDescent="0.2">
      <c r="A17" s="9">
        <v>24370940</v>
      </c>
      <c r="B17" s="5" t="s">
        <v>82</v>
      </c>
      <c r="C17" s="10">
        <v>3502.03</v>
      </c>
    </row>
    <row r="18" spans="1:3" x14ac:dyDescent="0.2">
      <c r="A18" s="5" t="s">
        <v>3</v>
      </c>
      <c r="C18" s="10">
        <v>20117.149999999998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4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6</v>
      </c>
      <c r="B2" t="str">
        <f>+VLOOKUP(Tabla1[[#This Row],[Código de provincia]],[1]Zona!$A:$N,8,0)</f>
        <v>Castilla La Mancha</v>
      </c>
      <c r="C2" t="str">
        <f>+VLOOKUP(TEXT(Tabla1[[#This Row],[Socio comercial]],"00000000"),[1]Clientes!$A:$E,3,0)</f>
        <v>ES/02</v>
      </c>
      <c r="D2" t="str">
        <f>+VLOOKUP(TEXT(Tabla1[[#This Row],[Socio comercial]],"00000000"),[1]Clientes!$A:$E,4,0)</f>
        <v>Albacete (30)</v>
      </c>
      <c r="E2" s="1">
        <v>24300200</v>
      </c>
      <c r="F2" s="1" t="s">
        <v>45</v>
      </c>
      <c r="G2" s="1">
        <v>209120537</v>
      </c>
      <c r="H2" s="1">
        <v>2122024</v>
      </c>
      <c r="I2" s="2">
        <v>501.86</v>
      </c>
      <c r="J2" s="1" t="s">
        <v>41</v>
      </c>
      <c r="K2" s="2">
        <v>125000</v>
      </c>
      <c r="L2" s="1" t="s">
        <v>41</v>
      </c>
      <c r="M2" s="1" t="s">
        <v>42</v>
      </c>
      <c r="N2" s="2">
        <v>44788.14</v>
      </c>
      <c r="O2" s="2">
        <v>2017.7</v>
      </c>
      <c r="P2" s="1" t="s">
        <v>43</v>
      </c>
      <c r="Q2" s="2">
        <v>45412.43</v>
      </c>
      <c r="R2" s="3">
        <v>36.299999999999997</v>
      </c>
      <c r="S2" s="1" t="s">
        <v>57</v>
      </c>
      <c r="T2" s="1"/>
      <c r="U2" s="1" t="s">
        <v>58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59</v>
      </c>
      <c r="AB2" s="2">
        <v>14368.06</v>
      </c>
      <c r="AC2" s="2">
        <v>23188.75</v>
      </c>
      <c r="AD2" s="2">
        <v>0</v>
      </c>
      <c r="AE2" s="2">
        <v>7231.33</v>
      </c>
      <c r="AF2" s="1">
        <v>1</v>
      </c>
      <c r="AG2" s="1"/>
      <c r="AH2" s="1" t="s">
        <v>44</v>
      </c>
      <c r="AI2" s="1">
        <v>1</v>
      </c>
      <c r="AJ2" s="1"/>
      <c r="AK2" s="2">
        <v>0</v>
      </c>
      <c r="AL2" s="2">
        <v>0</v>
      </c>
    </row>
    <row r="3" spans="1:38" x14ac:dyDescent="0.2">
      <c r="A3" t="str">
        <f>+VLOOKUP(Tabla1[[#This Row],[Código de provincia]],[1]Zona!$A:$N,14,0)</f>
        <v>Zona 6</v>
      </c>
      <c r="B3" t="str">
        <f>+VLOOKUP(Tabla1[[#This Row],[Código de provincia]],[1]Zona!$A:$N,8,0)</f>
        <v>Castilla La Mancha</v>
      </c>
      <c r="C3" t="str">
        <f>+VLOOKUP(TEXT(Tabla1[[#This Row],[Socio comercial]],"00000000"),[1]Clientes!$A:$E,3,0)</f>
        <v>ES/02</v>
      </c>
      <c r="D3" t="str">
        <f>+VLOOKUP(TEXT(Tabla1[[#This Row],[Socio comercial]],"00000000"),[1]Clientes!$A:$E,4,0)</f>
        <v>Albacete (30)</v>
      </c>
      <c r="E3" s="1">
        <v>24300200</v>
      </c>
      <c r="F3" s="1" t="s">
        <v>45</v>
      </c>
      <c r="G3" s="1">
        <v>209158609</v>
      </c>
      <c r="H3" s="1">
        <v>91224</v>
      </c>
      <c r="I3" s="2">
        <v>1508.27</v>
      </c>
      <c r="J3" s="1" t="s">
        <v>41</v>
      </c>
      <c r="K3" s="2">
        <v>125000</v>
      </c>
      <c r="L3" s="1" t="s">
        <v>41</v>
      </c>
      <c r="M3" s="1" t="s">
        <v>42</v>
      </c>
      <c r="N3" s="2">
        <v>44788.14</v>
      </c>
      <c r="O3" s="2">
        <v>2017.7</v>
      </c>
      <c r="P3" s="1" t="s">
        <v>43</v>
      </c>
      <c r="Q3" s="2">
        <v>45412.43</v>
      </c>
      <c r="R3" s="3">
        <v>36.299999999999997</v>
      </c>
      <c r="S3" s="1" t="s">
        <v>60</v>
      </c>
      <c r="T3" s="1"/>
      <c r="U3" s="1" t="s">
        <v>61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s">
        <v>62</v>
      </c>
      <c r="AB3" s="2">
        <v>14368.06</v>
      </c>
      <c r="AC3" s="2">
        <v>23188.75</v>
      </c>
      <c r="AD3" s="2">
        <v>0</v>
      </c>
      <c r="AE3" s="2">
        <v>7231.33</v>
      </c>
      <c r="AF3" s="1">
        <v>1</v>
      </c>
      <c r="AG3" s="1"/>
      <c r="AH3" s="1" t="s">
        <v>44</v>
      </c>
      <c r="AI3" s="1">
        <v>1</v>
      </c>
      <c r="AJ3" s="1"/>
      <c r="AK3" s="2">
        <v>0</v>
      </c>
      <c r="AL3" s="2">
        <v>0</v>
      </c>
    </row>
    <row r="4" spans="1:38" x14ac:dyDescent="0.2">
      <c r="A4" t="str">
        <f>+VLOOKUP(Tabla1[[#This Row],[Código de provincia]],[1]Zona!$A:$N,14,0)</f>
        <v>Zona 6</v>
      </c>
      <c r="B4" t="str">
        <f>+VLOOKUP(Tabla1[[#This Row],[Código de provincia]],[1]Zona!$A:$N,8,0)</f>
        <v>Castilla La Mancha</v>
      </c>
      <c r="C4" t="str">
        <f>+VLOOKUP(TEXT(Tabla1[[#This Row],[Socio comercial]],"00000000"),[1]Clientes!$A:$E,3,0)</f>
        <v>ES/16</v>
      </c>
      <c r="D4" t="str">
        <f>+VLOOKUP(TEXT(Tabla1[[#This Row],[Socio comercial]],"00000000"),[1]Clientes!$A:$E,4,0)</f>
        <v>Cuenca (32)</v>
      </c>
      <c r="E4" s="1">
        <v>24320360</v>
      </c>
      <c r="F4" s="1" t="s">
        <v>46</v>
      </c>
      <c r="G4" s="1">
        <v>207979438</v>
      </c>
      <c r="H4" s="1">
        <v>297</v>
      </c>
      <c r="I4" s="2">
        <v>181.86</v>
      </c>
      <c r="J4" s="1" t="s">
        <v>41</v>
      </c>
      <c r="K4" s="2">
        <v>18000</v>
      </c>
      <c r="L4" s="1" t="s">
        <v>41</v>
      </c>
      <c r="M4" s="1" t="s">
        <v>42</v>
      </c>
      <c r="N4" s="2">
        <v>18783.099999999999</v>
      </c>
      <c r="O4" s="2">
        <v>52.06</v>
      </c>
      <c r="P4" s="1" t="s">
        <v>43</v>
      </c>
      <c r="Q4" s="2">
        <v>18783.099999999999</v>
      </c>
      <c r="R4" s="3">
        <v>104.4</v>
      </c>
      <c r="S4" s="1" t="s">
        <v>63</v>
      </c>
      <c r="T4" s="1"/>
      <c r="U4" s="1"/>
      <c r="V4" s="1" t="b">
        <v>1</v>
      </c>
      <c r="W4" s="1" t="b">
        <v>0</v>
      </c>
      <c r="X4" s="1" t="b">
        <v>0</v>
      </c>
      <c r="Y4" s="1" t="b">
        <v>1</v>
      </c>
      <c r="Z4" s="1" t="b">
        <v>0</v>
      </c>
      <c r="AA4" s="1"/>
      <c r="AB4" s="2">
        <v>6364.18</v>
      </c>
      <c r="AC4" s="2">
        <v>10198.73</v>
      </c>
      <c r="AD4" s="2">
        <v>1911.36</v>
      </c>
      <c r="AE4" s="2">
        <v>308.83</v>
      </c>
      <c r="AF4" s="1">
        <v>2</v>
      </c>
      <c r="AG4" s="1"/>
      <c r="AH4" s="1" t="s">
        <v>44</v>
      </c>
      <c r="AI4" s="1">
        <v>1</v>
      </c>
      <c r="AJ4" s="1"/>
      <c r="AK4" s="2">
        <v>0</v>
      </c>
      <c r="AL4" s="2">
        <v>0</v>
      </c>
    </row>
    <row r="5" spans="1:38" x14ac:dyDescent="0.2">
      <c r="A5" t="str">
        <f>+VLOOKUP(Tabla1[[#This Row],[Código de provincia]],[1]Zona!$A:$N,14,0)</f>
        <v>Zona 6</v>
      </c>
      <c r="B5" t="str">
        <f>+VLOOKUP(Tabla1[[#This Row],[Código de provincia]],[1]Zona!$A:$N,8,0)</f>
        <v>Castilla La Mancha</v>
      </c>
      <c r="C5" t="str">
        <f>+VLOOKUP(TEXT(Tabla1[[#This Row],[Socio comercial]],"00000000"),[1]Clientes!$A:$E,3,0)</f>
        <v>ES/16</v>
      </c>
      <c r="D5" t="str">
        <f>+VLOOKUP(TEXT(Tabla1[[#This Row],[Socio comercial]],"00000000"),[1]Clientes!$A:$E,4,0)</f>
        <v>Cuenca (32)</v>
      </c>
      <c r="E5" s="1">
        <v>24320360</v>
      </c>
      <c r="F5" s="1" t="s">
        <v>46</v>
      </c>
      <c r="G5" s="1">
        <v>209459941</v>
      </c>
      <c r="H5" s="1">
        <v>449</v>
      </c>
      <c r="I5" s="2">
        <v>186.33</v>
      </c>
      <c r="J5" s="1" t="s">
        <v>41</v>
      </c>
      <c r="K5" s="2">
        <v>18000</v>
      </c>
      <c r="L5" s="1" t="s">
        <v>41</v>
      </c>
      <c r="M5" s="1" t="s">
        <v>42</v>
      </c>
      <c r="N5" s="2">
        <v>18783.099999999999</v>
      </c>
      <c r="O5" s="2">
        <v>52.06</v>
      </c>
      <c r="P5" s="1" t="s">
        <v>43</v>
      </c>
      <c r="Q5" s="2">
        <v>18783.099999999999</v>
      </c>
      <c r="R5" s="3">
        <v>104.4</v>
      </c>
      <c r="S5" s="1" t="s">
        <v>64</v>
      </c>
      <c r="T5" s="1"/>
      <c r="U5" s="1"/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/>
      <c r="AB5" s="2">
        <v>6364.18</v>
      </c>
      <c r="AC5" s="2">
        <v>10198.73</v>
      </c>
      <c r="AD5" s="2">
        <v>1911.36</v>
      </c>
      <c r="AE5" s="2">
        <v>308.83</v>
      </c>
      <c r="AF5" s="1">
        <v>2</v>
      </c>
      <c r="AG5" s="1"/>
      <c r="AH5" s="1" t="s">
        <v>44</v>
      </c>
      <c r="AI5" s="1">
        <v>1</v>
      </c>
      <c r="AJ5" s="1"/>
      <c r="AK5" s="2">
        <v>0</v>
      </c>
      <c r="AL5" s="2">
        <v>0</v>
      </c>
    </row>
    <row r="6" spans="1:38" x14ac:dyDescent="0.2">
      <c r="A6" t="str">
        <f>+VLOOKUP(Tabla1[[#This Row],[Código de provincia]],[1]Zona!$A:$N,14,0)</f>
        <v>Zona 6</v>
      </c>
      <c r="B6" t="str">
        <f>+VLOOKUP(Tabla1[[#This Row],[Código de provincia]],[1]Zona!$A:$N,8,0)</f>
        <v>Castilla La Mancha</v>
      </c>
      <c r="C6" t="str">
        <f>+VLOOKUP(TEXT(Tabla1[[#This Row],[Socio comercial]],"00000000"),[1]Clientes!$A:$E,3,0)</f>
        <v>ES/16</v>
      </c>
      <c r="D6" t="str">
        <f>+VLOOKUP(TEXT(Tabla1[[#This Row],[Socio comercial]],"00000000"),[1]Clientes!$A:$E,4,0)</f>
        <v>Cuenca (32)</v>
      </c>
      <c r="E6" s="1">
        <v>24320360</v>
      </c>
      <c r="F6" s="1" t="s">
        <v>46</v>
      </c>
      <c r="G6" s="1">
        <v>209075483</v>
      </c>
      <c r="H6" s="1">
        <v>430</v>
      </c>
      <c r="I6" s="2">
        <v>1662.55</v>
      </c>
      <c r="J6" s="1" t="s">
        <v>41</v>
      </c>
      <c r="K6" s="2">
        <v>18000</v>
      </c>
      <c r="L6" s="1" t="s">
        <v>41</v>
      </c>
      <c r="M6" s="1" t="s">
        <v>42</v>
      </c>
      <c r="N6" s="2">
        <v>18783.099999999999</v>
      </c>
      <c r="O6" s="2">
        <v>52.06</v>
      </c>
      <c r="P6" s="1" t="s">
        <v>43</v>
      </c>
      <c r="Q6" s="2">
        <v>18783.099999999999</v>
      </c>
      <c r="R6" s="3">
        <v>104.4</v>
      </c>
      <c r="S6" s="1" t="s">
        <v>65</v>
      </c>
      <c r="T6" s="1"/>
      <c r="U6" s="1" t="s">
        <v>58</v>
      </c>
      <c r="V6" s="1" t="b">
        <v>1</v>
      </c>
      <c r="W6" s="1" t="b">
        <v>0</v>
      </c>
      <c r="X6" s="1" t="b">
        <v>0</v>
      </c>
      <c r="Y6" s="1" t="b">
        <v>1</v>
      </c>
      <c r="Z6" s="1" t="b">
        <v>0</v>
      </c>
      <c r="AA6" s="1" t="s">
        <v>59</v>
      </c>
      <c r="AB6" s="2">
        <v>6364.18</v>
      </c>
      <c r="AC6" s="2">
        <v>10198.73</v>
      </c>
      <c r="AD6" s="2">
        <v>1911.36</v>
      </c>
      <c r="AE6" s="2">
        <v>308.83</v>
      </c>
      <c r="AF6" s="1">
        <v>2</v>
      </c>
      <c r="AG6" s="1"/>
      <c r="AH6" s="1" t="s">
        <v>44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6</v>
      </c>
      <c r="B7" t="str">
        <f>+VLOOKUP(Tabla1[[#This Row],[Código de provincia]],[1]Zona!$A:$N,8,0)</f>
        <v>Castilla La Mancha</v>
      </c>
      <c r="C7" t="str">
        <f>+VLOOKUP(TEXT(Tabla1[[#This Row],[Socio comercial]],"00000000"),[1]Clientes!$A:$E,3,0)</f>
        <v>ES/16</v>
      </c>
      <c r="D7" t="str">
        <f>+VLOOKUP(TEXT(Tabla1[[#This Row],[Socio comercial]],"00000000"),[1]Clientes!$A:$E,4,0)</f>
        <v>Cuenca (32)</v>
      </c>
      <c r="E7" s="1">
        <v>24320360</v>
      </c>
      <c r="F7" s="1" t="s">
        <v>46</v>
      </c>
      <c r="G7" s="1">
        <v>209201716</v>
      </c>
      <c r="H7" s="1">
        <v>437</v>
      </c>
      <c r="I7" s="2">
        <v>362.83</v>
      </c>
      <c r="J7" s="1" t="s">
        <v>41</v>
      </c>
      <c r="K7" s="2">
        <v>18000</v>
      </c>
      <c r="L7" s="1" t="s">
        <v>41</v>
      </c>
      <c r="M7" s="1" t="s">
        <v>42</v>
      </c>
      <c r="N7" s="2">
        <v>18783.099999999999</v>
      </c>
      <c r="O7" s="2">
        <v>52.06</v>
      </c>
      <c r="P7" s="1" t="s">
        <v>43</v>
      </c>
      <c r="Q7" s="2">
        <v>18783.099999999999</v>
      </c>
      <c r="R7" s="3">
        <v>104.4</v>
      </c>
      <c r="S7" s="1" t="s">
        <v>66</v>
      </c>
      <c r="T7" s="1"/>
      <c r="U7" s="1"/>
      <c r="V7" s="1" t="b">
        <v>1</v>
      </c>
      <c r="W7" s="1" t="b">
        <v>0</v>
      </c>
      <c r="X7" s="1" t="b">
        <v>0</v>
      </c>
      <c r="Y7" s="1" t="b">
        <v>1</v>
      </c>
      <c r="Z7" s="1" t="b">
        <v>0</v>
      </c>
      <c r="AA7" s="1"/>
      <c r="AB7" s="2">
        <v>6364.18</v>
      </c>
      <c r="AC7" s="2">
        <v>10198.73</v>
      </c>
      <c r="AD7" s="2">
        <v>1911.36</v>
      </c>
      <c r="AE7" s="2">
        <v>308.83</v>
      </c>
      <c r="AF7" s="1">
        <v>2</v>
      </c>
      <c r="AG7" s="1"/>
      <c r="AH7" s="1" t="s">
        <v>44</v>
      </c>
      <c r="AI7" s="1">
        <v>1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6</v>
      </c>
      <c r="B8" t="str">
        <f>+VLOOKUP(Tabla1[[#This Row],[Código de provincia]],[1]Zona!$A:$N,8,0)</f>
        <v>Castilla La Mancha</v>
      </c>
      <c r="C8" t="str">
        <f>+VLOOKUP(TEXT(Tabla1[[#This Row],[Socio comercial]],"00000000"),[1]Clientes!$A:$E,3,0)</f>
        <v>ES/16</v>
      </c>
      <c r="D8" t="str">
        <f>+VLOOKUP(TEXT(Tabla1[[#This Row],[Socio comercial]],"00000000"),[1]Clientes!$A:$E,4,0)</f>
        <v>Cuenca (32)</v>
      </c>
      <c r="E8" s="1">
        <v>24320360</v>
      </c>
      <c r="F8" s="1" t="s">
        <v>46</v>
      </c>
      <c r="G8" s="1">
        <v>209233139</v>
      </c>
      <c r="H8" s="1">
        <v>439</v>
      </c>
      <c r="I8" s="2">
        <v>1043.82</v>
      </c>
      <c r="J8" s="1" t="s">
        <v>41</v>
      </c>
      <c r="K8" s="2">
        <v>18000</v>
      </c>
      <c r="L8" s="1" t="s">
        <v>41</v>
      </c>
      <c r="M8" s="1" t="s">
        <v>42</v>
      </c>
      <c r="N8" s="2">
        <v>18783.099999999999</v>
      </c>
      <c r="O8" s="2">
        <v>52.06</v>
      </c>
      <c r="P8" s="1" t="s">
        <v>43</v>
      </c>
      <c r="Q8" s="2">
        <v>18783.099999999999</v>
      </c>
      <c r="R8" s="3">
        <v>104.4</v>
      </c>
      <c r="S8" s="1" t="s">
        <v>67</v>
      </c>
      <c r="T8" s="1"/>
      <c r="U8" s="1" t="s">
        <v>58</v>
      </c>
      <c r="V8" s="1" t="b">
        <v>1</v>
      </c>
      <c r="W8" s="1" t="b">
        <v>0</v>
      </c>
      <c r="X8" s="1" t="b">
        <v>0</v>
      </c>
      <c r="Y8" s="1" t="b">
        <v>1</v>
      </c>
      <c r="Z8" s="1" t="b">
        <v>0</v>
      </c>
      <c r="AA8" s="1" t="s">
        <v>59</v>
      </c>
      <c r="AB8" s="2">
        <v>6364.18</v>
      </c>
      <c r="AC8" s="2">
        <v>10198.73</v>
      </c>
      <c r="AD8" s="2">
        <v>1911.36</v>
      </c>
      <c r="AE8" s="2">
        <v>308.83</v>
      </c>
      <c r="AF8" s="1">
        <v>2</v>
      </c>
      <c r="AG8" s="1"/>
      <c r="AH8" s="1" t="s">
        <v>44</v>
      </c>
      <c r="AI8" s="1">
        <v>1</v>
      </c>
      <c r="AJ8" s="1" t="s">
        <v>68</v>
      </c>
      <c r="AK8" s="2">
        <v>0</v>
      </c>
      <c r="AL8" s="2">
        <v>0</v>
      </c>
    </row>
    <row r="9" spans="1:38" x14ac:dyDescent="0.2">
      <c r="A9" t="str">
        <f>+VLOOKUP(Tabla1[[#This Row],[Código de provincia]],[1]Zona!$A:$N,14,0)</f>
        <v>Zona 6</v>
      </c>
      <c r="B9" t="str">
        <f>+VLOOKUP(Tabla1[[#This Row],[Código de provincia]],[1]Zona!$A:$N,8,0)</f>
        <v>Castilla La Mancha</v>
      </c>
      <c r="C9" t="str">
        <f>+VLOOKUP(TEXT(Tabla1[[#This Row],[Socio comercial]],"00000000"),[1]Clientes!$A:$E,3,0)</f>
        <v>ES/16</v>
      </c>
      <c r="D9" t="str">
        <f>+VLOOKUP(TEXT(Tabla1[[#This Row],[Socio comercial]],"00000000"),[1]Clientes!$A:$E,4,0)</f>
        <v>Cuenca (32)</v>
      </c>
      <c r="E9" s="1">
        <v>24320360</v>
      </c>
      <c r="F9" s="1" t="s">
        <v>46</v>
      </c>
      <c r="G9" s="1">
        <v>209570542</v>
      </c>
      <c r="H9" s="1">
        <v>452</v>
      </c>
      <c r="I9" s="2">
        <v>1657.36</v>
      </c>
      <c r="J9" s="1" t="s">
        <v>41</v>
      </c>
      <c r="K9" s="2">
        <v>18000</v>
      </c>
      <c r="L9" s="1" t="s">
        <v>41</v>
      </c>
      <c r="M9" s="1" t="s">
        <v>42</v>
      </c>
      <c r="N9" s="2">
        <v>18783.099999999999</v>
      </c>
      <c r="O9" s="2">
        <v>52.06</v>
      </c>
      <c r="P9" s="1" t="s">
        <v>43</v>
      </c>
      <c r="Q9" s="2">
        <v>18783.099999999999</v>
      </c>
      <c r="R9" s="3">
        <v>104.4</v>
      </c>
      <c r="S9" s="1" t="s">
        <v>69</v>
      </c>
      <c r="T9" s="1"/>
      <c r="U9" s="1" t="s">
        <v>58</v>
      </c>
      <c r="V9" s="1" t="b">
        <v>0</v>
      </c>
      <c r="W9" s="1" t="b">
        <v>0</v>
      </c>
      <c r="X9" s="1" t="b">
        <v>0</v>
      </c>
      <c r="Y9" s="1" t="b">
        <v>1</v>
      </c>
      <c r="Z9" s="1" t="b">
        <v>0</v>
      </c>
      <c r="AA9" s="1" t="s">
        <v>59</v>
      </c>
      <c r="AB9" s="2">
        <v>6364.18</v>
      </c>
      <c r="AC9" s="2">
        <v>10198.73</v>
      </c>
      <c r="AD9" s="2">
        <v>1911.36</v>
      </c>
      <c r="AE9" s="2">
        <v>308.83</v>
      </c>
      <c r="AF9" s="1">
        <v>2</v>
      </c>
      <c r="AG9" s="1"/>
      <c r="AH9" s="1" t="s">
        <v>44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6</v>
      </c>
      <c r="B10" t="str">
        <f>+VLOOKUP(Tabla1[[#This Row],[Código de provincia]],[1]Zona!$A:$N,8,0)</f>
        <v>Castilla La Mancha</v>
      </c>
      <c r="C10" t="str">
        <f>+VLOOKUP(TEXT(Tabla1[[#This Row],[Socio comercial]],"00000000"),[1]Clientes!$A:$E,3,0)</f>
        <v>ES/16</v>
      </c>
      <c r="D10" t="str">
        <f>+VLOOKUP(TEXT(Tabla1[[#This Row],[Socio comercial]],"00000000"),[1]Clientes!$A:$E,4,0)</f>
        <v>Cuenca (32)</v>
      </c>
      <c r="E10" s="1">
        <v>24320360</v>
      </c>
      <c r="F10" s="1" t="s">
        <v>46</v>
      </c>
      <c r="G10" s="1">
        <v>209695294</v>
      </c>
      <c r="H10" s="1">
        <v>454</v>
      </c>
      <c r="I10" s="2">
        <v>1559.82</v>
      </c>
      <c r="J10" s="1" t="s">
        <v>41</v>
      </c>
      <c r="K10" s="2">
        <v>18000</v>
      </c>
      <c r="L10" s="1" t="s">
        <v>41</v>
      </c>
      <c r="M10" s="1" t="s">
        <v>42</v>
      </c>
      <c r="N10" s="2">
        <v>18783.099999999999</v>
      </c>
      <c r="O10" s="2">
        <v>52.06</v>
      </c>
      <c r="P10" s="1" t="s">
        <v>43</v>
      </c>
      <c r="Q10" s="2">
        <v>18783.099999999999</v>
      </c>
      <c r="R10" s="3">
        <v>104.4</v>
      </c>
      <c r="S10" s="1" t="s">
        <v>70</v>
      </c>
      <c r="T10" s="1"/>
      <c r="U10" s="1"/>
      <c r="V10" s="1" t="b">
        <v>0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6364.18</v>
      </c>
      <c r="AC10" s="2">
        <v>10198.73</v>
      </c>
      <c r="AD10" s="2">
        <v>1911.36</v>
      </c>
      <c r="AE10" s="2">
        <v>308.83</v>
      </c>
      <c r="AF10" s="1">
        <v>2</v>
      </c>
      <c r="AG10" s="1"/>
      <c r="AH10" s="1" t="s">
        <v>44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6</v>
      </c>
      <c r="B11" t="str">
        <f>+VLOOKUP(Tabla1[[#This Row],[Código de provincia]],[1]Zona!$A:$N,8,0)</f>
        <v>C. Valenciana</v>
      </c>
      <c r="C11" t="str">
        <f>+VLOOKUP(TEXT(Tabla1[[#This Row],[Socio comercial]],"00000000"),[1]Clientes!$A:$E,3,0)</f>
        <v>ES/03</v>
      </c>
      <c r="D11" t="str">
        <f>+VLOOKUP(TEXT(Tabla1[[#This Row],[Socio comercial]],"00000000"),[1]Clientes!$A:$E,4,0)</f>
        <v>Alicante (35)</v>
      </c>
      <c r="E11" s="1">
        <v>24350380</v>
      </c>
      <c r="F11" s="1" t="s">
        <v>71</v>
      </c>
      <c r="G11" s="1">
        <v>209443723</v>
      </c>
      <c r="H11" s="1">
        <v>1202</v>
      </c>
      <c r="I11" s="2">
        <v>993.42</v>
      </c>
      <c r="J11" s="1" t="s">
        <v>41</v>
      </c>
      <c r="K11" s="2">
        <v>53000</v>
      </c>
      <c r="L11" s="1" t="s">
        <v>41</v>
      </c>
      <c r="M11" s="1" t="s">
        <v>42</v>
      </c>
      <c r="N11" s="2">
        <v>33946.94</v>
      </c>
      <c r="O11" s="2">
        <v>889.98</v>
      </c>
      <c r="P11" s="1" t="s">
        <v>43</v>
      </c>
      <c r="Q11" s="2">
        <v>35402.29</v>
      </c>
      <c r="R11" s="3">
        <v>66.8</v>
      </c>
      <c r="S11" s="1" t="s">
        <v>72</v>
      </c>
      <c r="T11" s="1"/>
      <c r="U11" s="1" t="s">
        <v>58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 t="s">
        <v>59</v>
      </c>
      <c r="AB11" s="2">
        <v>10237.01</v>
      </c>
      <c r="AC11" s="2">
        <v>10329.86</v>
      </c>
      <c r="AD11" s="2">
        <v>3268.66</v>
      </c>
      <c r="AE11" s="2">
        <v>10111.41</v>
      </c>
      <c r="AF11" s="1">
        <v>2</v>
      </c>
      <c r="AG11" s="1"/>
      <c r="AH11" s="1" t="s">
        <v>44</v>
      </c>
      <c r="AI11" s="1">
        <v>1</v>
      </c>
      <c r="AJ11" s="1"/>
      <c r="AK11" s="2">
        <v>916.71</v>
      </c>
      <c r="AL11" s="2">
        <v>0</v>
      </c>
    </row>
    <row r="12" spans="1:38" x14ac:dyDescent="0.2">
      <c r="A12" t="str">
        <f>+VLOOKUP(Tabla1[[#This Row],[Código de provincia]],[1]Zona!$A:$N,14,0)</f>
        <v>Zona 6</v>
      </c>
      <c r="B12" t="str">
        <f>+VLOOKUP(Tabla1[[#This Row],[Código de provincia]],[1]Zona!$A:$N,8,0)</f>
        <v>C. Valenciana</v>
      </c>
      <c r="C12" t="str">
        <f>+VLOOKUP(TEXT(Tabla1[[#This Row],[Socio comercial]],"00000000"),[1]Clientes!$A:$E,3,0)</f>
        <v>ES/03</v>
      </c>
      <c r="D12" t="str">
        <f>+VLOOKUP(TEXT(Tabla1[[#This Row],[Socio comercial]],"00000000"),[1]Clientes!$A:$E,4,0)</f>
        <v>Alicante (35)</v>
      </c>
      <c r="E12" s="1">
        <v>24356000</v>
      </c>
      <c r="F12" s="1" t="s">
        <v>47</v>
      </c>
      <c r="G12" s="1">
        <v>209111622</v>
      </c>
      <c r="H12" s="1">
        <v>24356000</v>
      </c>
      <c r="I12" s="2">
        <v>378.42</v>
      </c>
      <c r="J12" s="1" t="s">
        <v>41</v>
      </c>
      <c r="K12" s="2">
        <v>3000</v>
      </c>
      <c r="L12" s="1" t="s">
        <v>41</v>
      </c>
      <c r="M12" s="1" t="s">
        <v>42</v>
      </c>
      <c r="N12" s="2">
        <v>646</v>
      </c>
      <c r="O12" s="2">
        <v>329.45</v>
      </c>
      <c r="P12" s="1" t="s">
        <v>43</v>
      </c>
      <c r="Q12" s="2">
        <v>891.65</v>
      </c>
      <c r="R12" s="3">
        <v>29.7</v>
      </c>
      <c r="S12" s="1" t="s">
        <v>73</v>
      </c>
      <c r="T12" s="1"/>
      <c r="U12" s="1" t="s">
        <v>58</v>
      </c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 t="s">
        <v>59</v>
      </c>
      <c r="AB12" s="2">
        <v>379.66</v>
      </c>
      <c r="AC12" s="2">
        <v>266.33999999999997</v>
      </c>
      <c r="AD12" s="2">
        <v>0</v>
      </c>
      <c r="AE12" s="2">
        <v>0</v>
      </c>
      <c r="AF12" s="1">
        <v>1</v>
      </c>
      <c r="AG12" s="1"/>
      <c r="AH12" s="1" t="s">
        <v>44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6</v>
      </c>
      <c r="B13" t="str">
        <f>+VLOOKUP(Tabla1[[#This Row],[Código de provincia]],[1]Zona!$A:$N,8,0)</f>
        <v>C. Valenciana</v>
      </c>
      <c r="C13" t="str">
        <f>+VLOOKUP(TEXT(Tabla1[[#This Row],[Socio comercial]],"00000000"),[1]Clientes!$A:$E,3,0)</f>
        <v>ES/46</v>
      </c>
      <c r="D13" t="str">
        <f>+VLOOKUP(TEXT(Tabla1[[#This Row],[Socio comercial]],"00000000"),[1]Clientes!$A:$E,4,0)</f>
        <v>Valencia (37)</v>
      </c>
      <c r="E13" s="1">
        <v>24370920</v>
      </c>
      <c r="F13" s="1" t="s">
        <v>48</v>
      </c>
      <c r="G13" s="1">
        <v>209625845</v>
      </c>
      <c r="H13" s="1">
        <v>170325</v>
      </c>
      <c r="I13" s="2">
        <v>46.64</v>
      </c>
      <c r="J13" s="1" t="s">
        <v>41</v>
      </c>
      <c r="K13" s="2">
        <v>1</v>
      </c>
      <c r="L13" s="1" t="s">
        <v>41</v>
      </c>
      <c r="M13" s="1" t="s">
        <v>42</v>
      </c>
      <c r="N13" s="2">
        <v>821.24</v>
      </c>
      <c r="O13" s="2">
        <v>0</v>
      </c>
      <c r="P13" s="1" t="s">
        <v>43</v>
      </c>
      <c r="Q13" s="2">
        <v>821.24</v>
      </c>
      <c r="R13" s="3">
        <v>82124</v>
      </c>
      <c r="S13" s="1" t="s">
        <v>74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/>
      <c r="AB13" s="2">
        <v>821.24</v>
      </c>
      <c r="AC13" s="2">
        <v>0</v>
      </c>
      <c r="AD13" s="2">
        <v>0</v>
      </c>
      <c r="AE13" s="2">
        <v>0</v>
      </c>
      <c r="AF13" s="1">
        <v>2</v>
      </c>
      <c r="AG13" s="1"/>
      <c r="AH13" s="1" t="s">
        <v>44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6</v>
      </c>
      <c r="B14" t="str">
        <f>+VLOOKUP(Tabla1[[#This Row],[Código de provincia]],[1]Zona!$A:$N,8,0)</f>
        <v>C. Valenciana</v>
      </c>
      <c r="C14" t="str">
        <f>+VLOOKUP(TEXT(Tabla1[[#This Row],[Socio comercial]],"00000000"),[1]Clientes!$A:$E,3,0)</f>
        <v>ES/46</v>
      </c>
      <c r="D14" t="str">
        <f>+VLOOKUP(TEXT(Tabla1[[#This Row],[Socio comercial]],"00000000"),[1]Clientes!$A:$E,4,0)</f>
        <v>Valencia (37)</v>
      </c>
      <c r="E14" s="1">
        <v>24370920</v>
      </c>
      <c r="F14" s="1" t="s">
        <v>48</v>
      </c>
      <c r="G14" s="1">
        <v>207744729</v>
      </c>
      <c r="H14" s="1">
        <v>60424</v>
      </c>
      <c r="I14" s="2">
        <v>39.75</v>
      </c>
      <c r="J14" s="1" t="s">
        <v>41</v>
      </c>
      <c r="K14" s="2">
        <v>1</v>
      </c>
      <c r="L14" s="1" t="s">
        <v>41</v>
      </c>
      <c r="M14" s="1" t="s">
        <v>42</v>
      </c>
      <c r="N14" s="2">
        <v>821.24</v>
      </c>
      <c r="O14" s="2">
        <v>0</v>
      </c>
      <c r="P14" s="1" t="s">
        <v>43</v>
      </c>
      <c r="Q14" s="2">
        <v>821.24</v>
      </c>
      <c r="R14" s="3">
        <v>82124</v>
      </c>
      <c r="S14" s="1" t="s">
        <v>75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821.24</v>
      </c>
      <c r="AC14" s="2">
        <v>0</v>
      </c>
      <c r="AD14" s="2">
        <v>0</v>
      </c>
      <c r="AE14" s="2">
        <v>0</v>
      </c>
      <c r="AF14" s="1">
        <v>2</v>
      </c>
      <c r="AG14" s="1"/>
      <c r="AH14" s="1" t="s">
        <v>44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6</v>
      </c>
      <c r="B15" t="str">
        <f>+VLOOKUP(Tabla1[[#This Row],[Código de provincia]],[1]Zona!$A:$N,8,0)</f>
        <v>C. Valenciana</v>
      </c>
      <c r="C15" t="str">
        <f>+VLOOKUP(TEXT(Tabla1[[#This Row],[Socio comercial]],"00000000"),[1]Clientes!$A:$E,3,0)</f>
        <v>ES/46</v>
      </c>
      <c r="D15" t="str">
        <f>+VLOOKUP(TEXT(Tabla1[[#This Row],[Socio comercial]],"00000000"),[1]Clientes!$A:$E,4,0)</f>
        <v>Valencia (37)</v>
      </c>
      <c r="E15" s="1">
        <v>24370920</v>
      </c>
      <c r="F15" s="1" t="s">
        <v>48</v>
      </c>
      <c r="G15" s="1">
        <v>208322711</v>
      </c>
      <c r="H15" s="1">
        <v>120724</v>
      </c>
      <c r="I15" s="2">
        <v>0</v>
      </c>
      <c r="J15" s="1" t="s">
        <v>41</v>
      </c>
      <c r="K15" s="2">
        <v>1</v>
      </c>
      <c r="L15" s="1" t="s">
        <v>41</v>
      </c>
      <c r="M15" s="1" t="s">
        <v>42</v>
      </c>
      <c r="N15" s="2">
        <v>821.24</v>
      </c>
      <c r="O15" s="2">
        <v>0</v>
      </c>
      <c r="P15" s="1" t="s">
        <v>43</v>
      </c>
      <c r="Q15" s="2">
        <v>821.24</v>
      </c>
      <c r="R15" s="3">
        <v>82124</v>
      </c>
      <c r="S15" s="1" t="s">
        <v>76</v>
      </c>
      <c r="T15" s="1"/>
      <c r="U15" s="1"/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/>
      <c r="AB15" s="2">
        <v>821.24</v>
      </c>
      <c r="AC15" s="2">
        <v>0</v>
      </c>
      <c r="AD15" s="2">
        <v>0</v>
      </c>
      <c r="AE15" s="2">
        <v>0</v>
      </c>
      <c r="AF15" s="1">
        <v>2</v>
      </c>
      <c r="AG15" s="1"/>
      <c r="AH15" s="1" t="s">
        <v>44</v>
      </c>
      <c r="AI15" s="1">
        <v>1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6</v>
      </c>
      <c r="B16" t="str">
        <f>+VLOOKUP(Tabla1[[#This Row],[Código de provincia]],[1]Zona!$A:$N,8,0)</f>
        <v>C. Valenciana</v>
      </c>
      <c r="C16" t="str">
        <f>+VLOOKUP(TEXT(Tabla1[[#This Row],[Socio comercial]],"00000000"),[1]Clientes!$A:$E,3,0)</f>
        <v>ES/46</v>
      </c>
      <c r="D16" t="str">
        <f>+VLOOKUP(TEXT(Tabla1[[#This Row],[Socio comercial]],"00000000"),[1]Clientes!$A:$E,4,0)</f>
        <v>Valencia (37)</v>
      </c>
      <c r="E16" s="1">
        <v>24370920</v>
      </c>
      <c r="F16" s="1" t="s">
        <v>48</v>
      </c>
      <c r="G16" s="1">
        <v>209090018</v>
      </c>
      <c r="H16" s="1">
        <v>271124</v>
      </c>
      <c r="I16" s="2">
        <v>668</v>
      </c>
      <c r="J16" s="1" t="s">
        <v>41</v>
      </c>
      <c r="K16" s="2">
        <v>1</v>
      </c>
      <c r="L16" s="1" t="s">
        <v>41</v>
      </c>
      <c r="M16" s="1" t="s">
        <v>42</v>
      </c>
      <c r="N16" s="2">
        <v>821.24</v>
      </c>
      <c r="O16" s="2">
        <v>0</v>
      </c>
      <c r="P16" s="1" t="s">
        <v>43</v>
      </c>
      <c r="Q16" s="2">
        <v>821.24</v>
      </c>
      <c r="R16" s="3">
        <v>82124</v>
      </c>
      <c r="S16" s="1" t="s">
        <v>77</v>
      </c>
      <c r="T16" s="1"/>
      <c r="U16" s="1" t="s">
        <v>58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s">
        <v>59</v>
      </c>
      <c r="AB16" s="2">
        <v>821.24</v>
      </c>
      <c r="AC16" s="2">
        <v>0</v>
      </c>
      <c r="AD16" s="2">
        <v>0</v>
      </c>
      <c r="AE16" s="2">
        <v>0</v>
      </c>
      <c r="AF16" s="1">
        <v>2</v>
      </c>
      <c r="AG16" s="1"/>
      <c r="AH16" s="1" t="s">
        <v>44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6</v>
      </c>
      <c r="B17" t="str">
        <f>+VLOOKUP(Tabla1[[#This Row],[Código de provincia]],[1]Zona!$A:$N,8,0)</f>
        <v>C. Valenciana</v>
      </c>
      <c r="C17" t="str">
        <f>+VLOOKUP(TEXT(Tabla1[[#This Row],[Socio comercial]],"00000000"),[1]Clientes!$A:$E,3,0)</f>
        <v>ES/46</v>
      </c>
      <c r="D17" t="str">
        <f>+VLOOKUP(TEXT(Tabla1[[#This Row],[Socio comercial]],"00000000"),[1]Clientes!$A:$E,4,0)</f>
        <v>Valencia (37)</v>
      </c>
      <c r="E17" s="1">
        <v>24370920</v>
      </c>
      <c r="F17" s="1" t="s">
        <v>48</v>
      </c>
      <c r="G17" s="1">
        <v>209132353</v>
      </c>
      <c r="H17" s="1" t="s">
        <v>78</v>
      </c>
      <c r="I17" s="2">
        <v>4681.28</v>
      </c>
      <c r="J17" s="1" t="s">
        <v>41</v>
      </c>
      <c r="K17" s="2">
        <v>1</v>
      </c>
      <c r="L17" s="1" t="s">
        <v>41</v>
      </c>
      <c r="M17" s="1" t="s">
        <v>42</v>
      </c>
      <c r="N17" s="2">
        <v>821.24</v>
      </c>
      <c r="O17" s="2">
        <v>0</v>
      </c>
      <c r="P17" s="1" t="s">
        <v>43</v>
      </c>
      <c r="Q17" s="2">
        <v>821.24</v>
      </c>
      <c r="R17" s="3">
        <v>82124</v>
      </c>
      <c r="S17" s="1" t="s">
        <v>79</v>
      </c>
      <c r="T17" s="1"/>
      <c r="U17" s="1" t="s">
        <v>58</v>
      </c>
      <c r="V17" s="1" t="b">
        <v>1</v>
      </c>
      <c r="W17" s="1" t="b">
        <v>0</v>
      </c>
      <c r="X17" s="1" t="b">
        <v>0</v>
      </c>
      <c r="Y17" s="1" t="b">
        <v>1</v>
      </c>
      <c r="Z17" s="1" t="b">
        <v>0</v>
      </c>
      <c r="AA17" s="1" t="s">
        <v>59</v>
      </c>
      <c r="AB17" s="2">
        <v>821.24</v>
      </c>
      <c r="AC17" s="2">
        <v>0</v>
      </c>
      <c r="AD17" s="2">
        <v>0</v>
      </c>
      <c r="AE17" s="2">
        <v>0</v>
      </c>
      <c r="AF17" s="1">
        <v>2</v>
      </c>
      <c r="AG17" s="1"/>
      <c r="AH17" s="1" t="s">
        <v>44</v>
      </c>
      <c r="AI17" s="1">
        <v>1</v>
      </c>
      <c r="AJ17" s="1" t="s">
        <v>80</v>
      </c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6</v>
      </c>
      <c r="B18" t="str">
        <f>+VLOOKUP(Tabla1[[#This Row],[Código de provincia]],[1]Zona!$A:$N,8,0)</f>
        <v>C. Valenciana</v>
      </c>
      <c r="C18" t="str">
        <f>+VLOOKUP(TEXT(Tabla1[[#This Row],[Socio comercial]],"00000000"),[1]Clientes!$A:$E,3,0)</f>
        <v>ES/46</v>
      </c>
      <c r="D18" t="str">
        <f>+VLOOKUP(TEXT(Tabla1[[#This Row],[Socio comercial]],"00000000"),[1]Clientes!$A:$E,4,0)</f>
        <v>Valencia (37)</v>
      </c>
      <c r="E18" s="1">
        <v>24370920</v>
      </c>
      <c r="F18" s="1" t="s">
        <v>48</v>
      </c>
      <c r="G18" s="1">
        <v>209330306</v>
      </c>
      <c r="H18" s="1">
        <v>210125</v>
      </c>
      <c r="I18" s="2">
        <v>346.23</v>
      </c>
      <c r="J18" s="1" t="s">
        <v>41</v>
      </c>
      <c r="K18" s="2">
        <v>1</v>
      </c>
      <c r="L18" s="1" t="s">
        <v>41</v>
      </c>
      <c r="M18" s="1" t="s">
        <v>42</v>
      </c>
      <c r="N18" s="2">
        <v>821.24</v>
      </c>
      <c r="O18" s="2">
        <v>0</v>
      </c>
      <c r="P18" s="1" t="s">
        <v>43</v>
      </c>
      <c r="Q18" s="2">
        <v>821.24</v>
      </c>
      <c r="R18" s="3">
        <v>82124</v>
      </c>
      <c r="S18" s="1" t="s">
        <v>81</v>
      </c>
      <c r="T18" s="1"/>
      <c r="U18" s="1" t="s">
        <v>58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s">
        <v>59</v>
      </c>
      <c r="AB18" s="2">
        <v>821.24</v>
      </c>
      <c r="AC18" s="2">
        <v>0</v>
      </c>
      <c r="AD18" s="2">
        <v>0</v>
      </c>
      <c r="AE18" s="2">
        <v>0</v>
      </c>
      <c r="AF18" s="1">
        <v>2</v>
      </c>
      <c r="AG18" s="1"/>
      <c r="AH18" s="1" t="s">
        <v>44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6</v>
      </c>
      <c r="B19" t="str">
        <f>+VLOOKUP(Tabla1[[#This Row],[Código de provincia]],[1]Zona!$A:$N,8,0)</f>
        <v>C. Valenciana</v>
      </c>
      <c r="C19" t="str">
        <f>+VLOOKUP(TEXT(Tabla1[[#This Row],[Socio comercial]],"00000000"),[1]Clientes!$A:$E,3,0)</f>
        <v>ES/46</v>
      </c>
      <c r="D19" t="str">
        <f>+VLOOKUP(TEXT(Tabla1[[#This Row],[Socio comercial]],"00000000"),[1]Clientes!$A:$E,4,0)</f>
        <v>Valencia (37)</v>
      </c>
      <c r="E19" s="1">
        <v>24370940</v>
      </c>
      <c r="F19" s="1" t="s">
        <v>82</v>
      </c>
      <c r="G19" s="1">
        <v>209541663</v>
      </c>
      <c r="H19" s="1">
        <v>46</v>
      </c>
      <c r="I19" s="2">
        <v>3502.03</v>
      </c>
      <c r="J19" s="1" t="s">
        <v>41</v>
      </c>
      <c r="K19" s="2">
        <v>29000</v>
      </c>
      <c r="L19" s="1" t="s">
        <v>41</v>
      </c>
      <c r="M19" s="1" t="s">
        <v>42</v>
      </c>
      <c r="N19" s="2">
        <v>16178.4</v>
      </c>
      <c r="O19" s="2">
        <v>74.5</v>
      </c>
      <c r="P19" s="1" t="s">
        <v>43</v>
      </c>
      <c r="Q19" s="2">
        <v>16195.96</v>
      </c>
      <c r="R19" s="3">
        <v>55.8</v>
      </c>
      <c r="S19" s="1" t="s">
        <v>83</v>
      </c>
      <c r="T19" s="1"/>
      <c r="U19" s="1" t="s">
        <v>61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s">
        <v>62</v>
      </c>
      <c r="AB19" s="2">
        <v>6265.78</v>
      </c>
      <c r="AC19" s="2">
        <v>9912.6200000000008</v>
      </c>
      <c r="AD19" s="2">
        <v>0</v>
      </c>
      <c r="AE19" s="2">
        <v>0</v>
      </c>
      <c r="AF19" s="1">
        <v>1</v>
      </c>
      <c r="AG19" s="1"/>
      <c r="AH19" s="1" t="s">
        <v>44</v>
      </c>
      <c r="AI19" s="1">
        <v>1</v>
      </c>
      <c r="AJ19" s="1"/>
      <c r="AK19" s="2">
        <v>0</v>
      </c>
      <c r="AL19" s="2">
        <v>0</v>
      </c>
    </row>
    <row r="20" spans="1:38" x14ac:dyDescent="0.2">
      <c r="A20" t="str">
        <f>+VLOOKUP(Tabla1[[#This Row],[Código de provincia]],[1]Zona!$A:$N,14,0)</f>
        <v>Zona 6</v>
      </c>
      <c r="B20" t="str">
        <f>+VLOOKUP(Tabla1[[#This Row],[Código de provincia]],[1]Zona!$A:$N,8,0)</f>
        <v>C. Valenciana</v>
      </c>
      <c r="C20" t="str">
        <f>+VLOOKUP(TEXT(Tabla1[[#This Row],[Socio comercial]],"00000000"),[1]Clientes!$A:$E,3,0)</f>
        <v>ES/46</v>
      </c>
      <c r="D20" t="str">
        <f>+VLOOKUP(TEXT(Tabla1[[#This Row],[Socio comercial]],"00000000"),[1]Clientes!$A:$E,4,0)</f>
        <v>Valencia (37)</v>
      </c>
      <c r="E20" s="1">
        <v>24370950</v>
      </c>
      <c r="F20" s="1" t="s">
        <v>49</v>
      </c>
      <c r="G20" s="1">
        <v>208474326</v>
      </c>
      <c r="H20" s="1" t="s">
        <v>84</v>
      </c>
      <c r="I20" s="2">
        <v>4.24</v>
      </c>
      <c r="J20" s="1" t="s">
        <v>41</v>
      </c>
      <c r="K20" s="2">
        <v>1</v>
      </c>
      <c r="L20" s="1" t="s">
        <v>41</v>
      </c>
      <c r="M20" s="1" t="s">
        <v>42</v>
      </c>
      <c r="N20" s="2">
        <v>-18</v>
      </c>
      <c r="O20" s="2">
        <v>0</v>
      </c>
      <c r="P20" s="1" t="s">
        <v>43</v>
      </c>
      <c r="Q20" s="2">
        <v>-18</v>
      </c>
      <c r="R20" s="3">
        <v>-1800</v>
      </c>
      <c r="S20" s="1" t="s">
        <v>85</v>
      </c>
      <c r="T20" s="1"/>
      <c r="U20" s="1"/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/>
      <c r="AB20" s="2">
        <v>-18</v>
      </c>
      <c r="AC20" s="2">
        <v>0</v>
      </c>
      <c r="AD20" s="2">
        <v>0</v>
      </c>
      <c r="AE20" s="2">
        <v>0</v>
      </c>
      <c r="AF20" s="1">
        <v>0</v>
      </c>
      <c r="AG20" s="1"/>
      <c r="AH20" s="1"/>
      <c r="AI20" s="1">
        <v>2</v>
      </c>
      <c r="AJ20" s="1"/>
      <c r="AK20" s="2">
        <v>0</v>
      </c>
      <c r="AL20" s="2">
        <v>0</v>
      </c>
    </row>
    <row r="21" spans="1:38" x14ac:dyDescent="0.2">
      <c r="A21" t="str">
        <f>+VLOOKUP(Tabla1[[#This Row],[Código de provincia]],[1]Zona!$A:$N,14,0)</f>
        <v>Zona 6</v>
      </c>
      <c r="B21" t="str">
        <f>+VLOOKUP(Tabla1[[#This Row],[Código de provincia]],[1]Zona!$A:$N,8,0)</f>
        <v>C. Valenciana</v>
      </c>
      <c r="C21" t="str">
        <f>+VLOOKUP(TEXT(Tabla1[[#This Row],[Socio comercial]],"00000000"),[1]Clientes!$A:$E,3,0)</f>
        <v>ES/46</v>
      </c>
      <c r="D21" t="str">
        <f>+VLOOKUP(TEXT(Tabla1[[#This Row],[Socio comercial]],"00000000"),[1]Clientes!$A:$E,4,0)</f>
        <v>Valencia (37)</v>
      </c>
      <c r="E21" s="1">
        <v>24370950</v>
      </c>
      <c r="F21" s="1" t="s">
        <v>49</v>
      </c>
      <c r="G21" s="1">
        <v>208472420</v>
      </c>
      <c r="H21" s="1" t="s">
        <v>84</v>
      </c>
      <c r="I21" s="2">
        <v>11.5</v>
      </c>
      <c r="J21" s="1" t="s">
        <v>41</v>
      </c>
      <c r="K21" s="2">
        <v>1</v>
      </c>
      <c r="L21" s="1" t="s">
        <v>41</v>
      </c>
      <c r="M21" s="1" t="s">
        <v>42</v>
      </c>
      <c r="N21" s="2">
        <v>-18</v>
      </c>
      <c r="O21" s="2">
        <v>0</v>
      </c>
      <c r="P21" s="1" t="s">
        <v>43</v>
      </c>
      <c r="Q21" s="2">
        <v>-18</v>
      </c>
      <c r="R21" s="3">
        <v>-1800</v>
      </c>
      <c r="S21" s="1" t="s">
        <v>85</v>
      </c>
      <c r="T21" s="1"/>
      <c r="U21" s="1"/>
      <c r="V21" s="1" t="b">
        <v>1</v>
      </c>
      <c r="W21" s="1" t="b">
        <v>0</v>
      </c>
      <c r="X21" s="1" t="b">
        <v>0</v>
      </c>
      <c r="Y21" s="1" t="b">
        <v>1</v>
      </c>
      <c r="Z21" s="1" t="b">
        <v>0</v>
      </c>
      <c r="AA21" s="1"/>
      <c r="AB21" s="2">
        <v>-18</v>
      </c>
      <c r="AC21" s="2">
        <v>0</v>
      </c>
      <c r="AD21" s="2">
        <v>0</v>
      </c>
      <c r="AE21" s="2">
        <v>0</v>
      </c>
      <c r="AF21" s="1">
        <v>0</v>
      </c>
      <c r="AG21" s="1"/>
      <c r="AH21" s="1"/>
      <c r="AI21" s="1">
        <v>2</v>
      </c>
      <c r="AJ21" s="1"/>
      <c r="AK21" s="2">
        <v>0</v>
      </c>
      <c r="AL21" s="2">
        <v>0</v>
      </c>
    </row>
    <row r="22" spans="1:38" x14ac:dyDescent="0.2">
      <c r="A22" t="str">
        <f>+VLOOKUP(Tabla1[[#This Row],[Código de provincia]],[1]Zona!$A:$N,14,0)</f>
        <v>Zona 6</v>
      </c>
      <c r="B22" t="str">
        <f>+VLOOKUP(Tabla1[[#This Row],[Código de provincia]],[1]Zona!$A:$N,8,0)</f>
        <v>C. Valenciana</v>
      </c>
      <c r="C22" t="str">
        <f>+VLOOKUP(TEXT(Tabla1[[#This Row],[Socio comercial]],"00000000"),[1]Clientes!$A:$E,3,0)</f>
        <v>ES/46</v>
      </c>
      <c r="D22" t="str">
        <f>+VLOOKUP(TEXT(Tabla1[[#This Row],[Socio comercial]],"00000000"),[1]Clientes!$A:$E,4,0)</f>
        <v>Valencia (37)</v>
      </c>
      <c r="E22" s="1">
        <v>24370950</v>
      </c>
      <c r="F22" s="1" t="s">
        <v>49</v>
      </c>
      <c r="G22" s="1">
        <v>209402214</v>
      </c>
      <c r="H22" s="1" t="s">
        <v>86</v>
      </c>
      <c r="I22" s="2">
        <v>130.08000000000001</v>
      </c>
      <c r="J22" s="1" t="s">
        <v>41</v>
      </c>
      <c r="K22" s="2">
        <v>1</v>
      </c>
      <c r="L22" s="1" t="s">
        <v>41</v>
      </c>
      <c r="M22" s="1" t="s">
        <v>42</v>
      </c>
      <c r="N22" s="2">
        <v>-18</v>
      </c>
      <c r="O22" s="2">
        <v>0</v>
      </c>
      <c r="P22" s="1" t="s">
        <v>43</v>
      </c>
      <c r="Q22" s="2">
        <v>-18</v>
      </c>
      <c r="R22" s="3">
        <v>-1800</v>
      </c>
      <c r="S22" s="1" t="s">
        <v>87</v>
      </c>
      <c r="T22" s="1"/>
      <c r="U22" s="1"/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/>
      <c r="AB22" s="2">
        <v>-18</v>
      </c>
      <c r="AC22" s="2">
        <v>0</v>
      </c>
      <c r="AD22" s="2">
        <v>0</v>
      </c>
      <c r="AE22" s="2">
        <v>0</v>
      </c>
      <c r="AF22" s="1">
        <v>0</v>
      </c>
      <c r="AG22" s="1"/>
      <c r="AH22" s="1"/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+VLOOKUP(Tabla1[[#This Row],[Código de provincia]],[1]Zona!$A:$N,14,0)</f>
        <v>Zona 6</v>
      </c>
      <c r="B23" t="str">
        <f>+VLOOKUP(Tabla1[[#This Row],[Código de provincia]],[1]Zona!$A:$N,8,0)</f>
        <v>C. Valenciana</v>
      </c>
      <c r="C23" t="str">
        <f>+VLOOKUP(TEXT(Tabla1[[#This Row],[Socio comercial]],"00000000"),[1]Clientes!$A:$E,3,0)</f>
        <v>ES/46</v>
      </c>
      <c r="D23" t="str">
        <f>+VLOOKUP(TEXT(Tabla1[[#This Row],[Socio comercial]],"00000000"),[1]Clientes!$A:$E,4,0)</f>
        <v>Valencia (37)</v>
      </c>
      <c r="E23" s="1">
        <v>24370950</v>
      </c>
      <c r="F23" s="1" t="s">
        <v>49</v>
      </c>
      <c r="G23" s="1">
        <v>208718331</v>
      </c>
      <c r="H23" s="1" t="s">
        <v>88</v>
      </c>
      <c r="I23" s="2">
        <v>6.05</v>
      </c>
      <c r="J23" s="1" t="s">
        <v>41</v>
      </c>
      <c r="K23" s="2">
        <v>1</v>
      </c>
      <c r="L23" s="1" t="s">
        <v>41</v>
      </c>
      <c r="M23" s="1" t="s">
        <v>42</v>
      </c>
      <c r="N23" s="2">
        <v>-18</v>
      </c>
      <c r="O23" s="2">
        <v>0</v>
      </c>
      <c r="P23" s="1" t="s">
        <v>43</v>
      </c>
      <c r="Q23" s="2">
        <v>-18</v>
      </c>
      <c r="R23" s="3">
        <v>-1800</v>
      </c>
      <c r="S23" s="1" t="s">
        <v>89</v>
      </c>
      <c r="T23" s="1"/>
      <c r="U23" s="1"/>
      <c r="V23" s="1" t="b">
        <v>0</v>
      </c>
      <c r="W23" s="1" t="b">
        <v>0</v>
      </c>
      <c r="X23" s="1" t="b">
        <v>0</v>
      </c>
      <c r="Y23" s="1" t="b">
        <v>1</v>
      </c>
      <c r="Z23" s="1" t="b">
        <v>0</v>
      </c>
      <c r="AA23" s="1"/>
      <c r="AB23" s="2">
        <v>-18</v>
      </c>
      <c r="AC23" s="2">
        <v>0</v>
      </c>
      <c r="AD23" s="2">
        <v>0</v>
      </c>
      <c r="AE23" s="2">
        <v>0</v>
      </c>
      <c r="AF23" s="1">
        <v>0</v>
      </c>
      <c r="AG23" s="1"/>
      <c r="AH23" s="1"/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6</v>
      </c>
      <c r="B24" t="str">
        <f>+VLOOKUP(Tabla1[[#This Row],[Código de provincia]],[1]Zona!$A:$N,8,0)</f>
        <v>C. Valenciana</v>
      </c>
      <c r="C24" t="str">
        <f>+VLOOKUP(TEXT(Tabla1[[#This Row],[Socio comercial]],"00000000"),[1]Clientes!$A:$E,3,0)</f>
        <v>ES/46</v>
      </c>
      <c r="D24" t="str">
        <f>+VLOOKUP(TEXT(Tabla1[[#This Row],[Socio comercial]],"00000000"),[1]Clientes!$A:$E,4,0)</f>
        <v>Valencia (37)</v>
      </c>
      <c r="E24" s="1">
        <v>24370950</v>
      </c>
      <c r="F24" s="1" t="s">
        <v>49</v>
      </c>
      <c r="G24" s="1">
        <v>209575957</v>
      </c>
      <c r="H24" s="1" t="s">
        <v>90</v>
      </c>
      <c r="I24" s="2">
        <v>644.80999999999995</v>
      </c>
      <c r="J24" s="1" t="s">
        <v>41</v>
      </c>
      <c r="K24" s="2">
        <v>1</v>
      </c>
      <c r="L24" s="1" t="s">
        <v>41</v>
      </c>
      <c r="M24" s="1" t="s">
        <v>42</v>
      </c>
      <c r="N24" s="2">
        <v>-18</v>
      </c>
      <c r="O24" s="2">
        <v>0</v>
      </c>
      <c r="P24" s="1" t="s">
        <v>43</v>
      </c>
      <c r="Q24" s="2">
        <v>-18</v>
      </c>
      <c r="R24" s="3">
        <v>-1800</v>
      </c>
      <c r="S24" s="1" t="s">
        <v>91</v>
      </c>
      <c r="T24" s="1"/>
      <c r="U24" s="1" t="s">
        <v>58</v>
      </c>
      <c r="V24" s="1" t="b">
        <v>1</v>
      </c>
      <c r="W24" s="1" t="b">
        <v>0</v>
      </c>
      <c r="X24" s="1" t="b">
        <v>0</v>
      </c>
      <c r="Y24" s="1" t="b">
        <v>1</v>
      </c>
      <c r="Z24" s="1" t="b">
        <v>0</v>
      </c>
      <c r="AA24" s="1" t="s">
        <v>59</v>
      </c>
      <c r="AB24" s="2">
        <v>-18</v>
      </c>
      <c r="AC24" s="2">
        <v>0</v>
      </c>
      <c r="AD24" s="2">
        <v>0</v>
      </c>
      <c r="AE24" s="2">
        <v>0</v>
      </c>
      <c r="AF24" s="1">
        <v>0</v>
      </c>
      <c r="AG24" s="1"/>
      <c r="AH24" s="1" t="s">
        <v>44</v>
      </c>
      <c r="AI24" s="1">
        <v>1</v>
      </c>
      <c r="AJ24" s="1"/>
      <c r="AK24" s="2">
        <v>0</v>
      </c>
      <c r="AL24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