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3A11BF04-D56F-4F78-A4D8-A9E29B1A795A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Data!$A$1:$AL$53</definedName>
  </definedNames>
  <calcPr calcId="191028" concurrentManualCount="8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26" i="1"/>
  <c r="B27" i="1"/>
  <c r="B34" i="1"/>
  <c r="C2" i="1"/>
  <c r="A2" i="1" s="1"/>
  <c r="C3" i="1"/>
  <c r="A3" i="1" s="1"/>
  <c r="C4" i="1"/>
  <c r="A4" i="1" s="1"/>
  <c r="C5" i="1"/>
  <c r="A5" i="1" s="1"/>
  <c r="C6" i="1"/>
  <c r="B6" i="1" s="1"/>
  <c r="C7" i="1"/>
  <c r="A7" i="1" s="1"/>
  <c r="C8" i="1"/>
  <c r="A8" i="1" s="1"/>
  <c r="C9" i="1"/>
  <c r="B9" i="1" s="1"/>
  <c r="C10" i="1"/>
  <c r="A10" i="1" s="1"/>
  <c r="C11" i="1"/>
  <c r="A11" i="1" s="1"/>
  <c r="C12" i="1"/>
  <c r="A12" i="1" s="1"/>
  <c r="C13" i="1"/>
  <c r="A13" i="1" s="1"/>
  <c r="C14" i="1"/>
  <c r="B14" i="1" s="1"/>
  <c r="C15" i="1"/>
  <c r="A15" i="1" s="1"/>
  <c r="C16" i="1"/>
  <c r="A16" i="1" s="1"/>
  <c r="C17" i="1"/>
  <c r="B17" i="1" s="1"/>
  <c r="C18" i="1"/>
  <c r="A18" i="1" s="1"/>
  <c r="C19" i="1"/>
  <c r="A19" i="1" s="1"/>
  <c r="C20" i="1"/>
  <c r="A20" i="1" s="1"/>
  <c r="C21" i="1"/>
  <c r="A21" i="1" s="1"/>
  <c r="C22" i="1"/>
  <c r="B22" i="1" s="1"/>
  <c r="C23" i="1"/>
  <c r="A23" i="1" s="1"/>
  <c r="C24" i="1"/>
  <c r="A24" i="1" s="1"/>
  <c r="C25" i="1"/>
  <c r="B25" i="1" s="1"/>
  <c r="C26" i="1"/>
  <c r="A26" i="1" s="1"/>
  <c r="C27" i="1"/>
  <c r="A27" i="1" s="1"/>
  <c r="C28" i="1"/>
  <c r="B28" i="1" s="1"/>
  <c r="C29" i="1"/>
  <c r="A29" i="1" s="1"/>
  <c r="C30" i="1"/>
  <c r="B30" i="1" s="1"/>
  <c r="C31" i="1"/>
  <c r="A31" i="1" s="1"/>
  <c r="C32" i="1"/>
  <c r="A32" i="1" s="1"/>
  <c r="C33" i="1"/>
  <c r="B33" i="1" s="1"/>
  <c r="C34" i="1"/>
  <c r="A34" i="1" s="1"/>
  <c r="C35" i="1"/>
  <c r="A35" i="1" s="1"/>
  <c r="C36" i="1"/>
  <c r="A36" i="1" s="1"/>
  <c r="C37" i="1"/>
  <c r="A37" i="1" s="1"/>
  <c r="C38" i="1"/>
  <c r="B38" i="1" s="1"/>
  <c r="C39" i="1"/>
  <c r="A39" i="1" s="1"/>
  <c r="C40" i="1"/>
  <c r="A40" i="1" s="1"/>
  <c r="C41" i="1"/>
  <c r="B41" i="1" s="1"/>
  <c r="C42" i="1"/>
  <c r="A42" i="1" s="1"/>
  <c r="C43" i="1"/>
  <c r="A43" i="1" s="1"/>
  <c r="C44" i="1"/>
  <c r="A44" i="1" s="1"/>
  <c r="C45" i="1"/>
  <c r="A45" i="1" s="1"/>
  <c r="C46" i="1"/>
  <c r="B46" i="1" s="1"/>
  <c r="C47" i="1"/>
  <c r="A47" i="1" s="1"/>
  <c r="C48" i="1"/>
  <c r="A48" i="1" s="1"/>
  <c r="C49" i="1"/>
  <c r="B49" i="1" s="1"/>
  <c r="C50" i="1"/>
  <c r="A50" i="1" s="1"/>
  <c r="C51" i="1"/>
  <c r="A51" i="1" s="1"/>
  <c r="C52" i="1"/>
  <c r="A52" i="1" s="1"/>
  <c r="C53" i="1"/>
  <c r="A53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B42" i="1" l="1"/>
  <c r="B21" i="1"/>
  <c r="B5" i="1"/>
  <c r="B53" i="1"/>
  <c r="B37" i="1"/>
  <c r="B20" i="1"/>
  <c r="B4" i="1"/>
  <c r="B52" i="1"/>
  <c r="B36" i="1"/>
  <c r="B19" i="1"/>
  <c r="B3" i="1"/>
  <c r="B50" i="1"/>
  <c r="B13" i="1"/>
  <c r="B45" i="1"/>
  <c r="B29" i="1"/>
  <c r="B44" i="1"/>
  <c r="B11" i="1"/>
  <c r="B43" i="1"/>
  <c r="B10" i="1"/>
  <c r="B51" i="1"/>
  <c r="B35" i="1"/>
  <c r="B18" i="1"/>
  <c r="B2" i="1"/>
  <c r="B48" i="1"/>
  <c r="B40" i="1"/>
  <c r="B32" i="1"/>
  <c r="B24" i="1"/>
  <c r="B16" i="1"/>
  <c r="B8" i="1"/>
  <c r="A28" i="1"/>
  <c r="B47" i="1"/>
  <c r="B39" i="1"/>
  <c r="B31" i="1"/>
  <c r="B23" i="1"/>
  <c r="B15" i="1"/>
  <c r="B7" i="1"/>
  <c r="A49" i="1"/>
  <c r="A41" i="1"/>
  <c r="A33" i="1"/>
  <c r="A25" i="1"/>
  <c r="A17" i="1"/>
  <c r="A9" i="1"/>
  <c r="A46" i="1"/>
  <c r="A38" i="1"/>
  <c r="A30" i="1"/>
  <c r="A22" i="1"/>
  <c r="A14" i="1"/>
  <c r="A6" i="1"/>
</calcChain>
</file>

<file path=xl/sharedStrings.xml><?xml version="1.0" encoding="utf-8"?>
<sst xmlns="http://schemas.openxmlformats.org/spreadsheetml/2006/main" count="471" uniqueCount="163">
  <si>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</si>
  <si>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</si>
  <si>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</si>
  <si>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</si>
  <si>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</si>
  <si>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</si>
  <si>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</si>
  <si>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</si>
  <si>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</si>
  <si>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</si>
  <si>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</si>
  <si>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</si>
  <si>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</si>
  <si>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</si>
  <si>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</si>
  <si>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</si>
  <si>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</si>
  <si>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</si>
  <si>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</si>
  <si>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</si>
  <si>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</si>
  <si>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</si>
  <si>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</si>
  <si>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</si>
  <si>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</si>
  <si>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</si>
  <si>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</si>
  <si>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</si>
  <si>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</si>
  <si>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</si>
  <si>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</si>
  <si>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</si>
  <si>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</si>
  <si>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</si>
  <si>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</si>
  <si>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</si>
  <si>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</si>
  <si>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</si>
  <si>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</si>
  <si>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</si>
  <si>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</si>
  <si>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</si>
  <si>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</si>
  <si>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</si>
  <si>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</si>
  <si>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Angel Roldán García / 28033 Madrid</t>
  </si>
  <si>
    <t>AFM Jardinería, S.L. / 28430 Alpedrete</t>
  </si>
  <si>
    <t>Ecojardyn Podas y Jardinería, S.L. / 19170 El Casa</t>
  </si>
  <si>
    <t>Sagrera Canarias, S.A. / 38300 La Orotava (S.Cruz</t>
  </si>
  <si>
    <t>Castilla La Mancha</t>
  </si>
  <si>
    <t>Zona 9</t>
  </si>
  <si>
    <t>Madrid</t>
  </si>
  <si>
    <t>Madrid (29)</t>
  </si>
  <si>
    <t>Guadalajara (33)</t>
  </si>
  <si>
    <t>Islas Canarias</t>
  </si>
  <si>
    <t>Islas Canarias (50)</t>
  </si>
  <si>
    <t>Isabel y Nacho, S.L. / 28670 Villaviciosa de Odón</t>
  </si>
  <si>
    <t>03.03.2025 02:06:14</t>
  </si>
  <si>
    <t>ZESRPA1</t>
  </si>
  <si>
    <t>Robotic Process Automation rpa1</t>
  </si>
  <si>
    <t>Brico Garden Madrid, S.L. / 28021 Madrid</t>
  </si>
  <si>
    <t>12.02.2025 18:47:57</t>
  </si>
  <si>
    <t>ZESCASTRO</t>
  </si>
  <si>
    <t>Susana Castro Salcedo</t>
  </si>
  <si>
    <t>Grupo Ind.Sumin.y Ferr.Rome,SL / 28864 Ajalvir</t>
  </si>
  <si>
    <t>OOOO-ACCIONA</t>
  </si>
  <si>
    <t>03.03.2025 02:06:16</t>
  </si>
  <si>
    <t>ES01</t>
  </si>
  <si>
    <t>28-03-2025</t>
  </si>
  <si>
    <t>28.03.2025 12:57:30</t>
  </si>
  <si>
    <t>30.11.2024 15:11:22</t>
  </si>
  <si>
    <t>03.03.2025 10:46:38</t>
  </si>
  <si>
    <t>Multiservicios Master-pol S.L. / 28695 Navas Del R</t>
  </si>
  <si>
    <t>TEMPORADA PV 25</t>
  </si>
  <si>
    <t>05.03.2025 23:55:43</t>
  </si>
  <si>
    <t>PRBA COMP 2ª FASE</t>
  </si>
  <si>
    <t>10.03.2025 16:19:05</t>
  </si>
  <si>
    <t>++0024292060ES10/0001/ZESLOPEZE</t>
  </si>
  <si>
    <t>17/03</t>
  </si>
  <si>
    <t>20.03.2025 10:30:37</t>
  </si>
  <si>
    <t>25.03.2025 18:40:54</t>
  </si>
  <si>
    <t>31.03.2025 23:13:17</t>
  </si>
  <si>
    <t>31.03.2025 23:17:11</t>
  </si>
  <si>
    <t>01.04.2025 00:53:47</t>
  </si>
  <si>
    <t>OUTLET</t>
  </si>
  <si>
    <t>17.02.2021 13:01:02</t>
  </si>
  <si>
    <t>7082831 JUAN ESTUPIÑ</t>
  </si>
  <si>
    <t>31.03.2025 23:09:26</t>
  </si>
  <si>
    <t>CONSUMO Y MAQUINAS F</t>
  </si>
  <si>
    <t>31.03.2025 23:10:01</t>
  </si>
  <si>
    <t>FRANCISCO</t>
  </si>
  <si>
    <t>31.03.2025 23:10:54</t>
  </si>
  <si>
    <t>7083564 OROTAVA</t>
  </si>
  <si>
    <t>31.03.2025 23:12:31</t>
  </si>
  <si>
    <t>7083922 FRANCISCO</t>
  </si>
  <si>
    <t>31.03.2025 23:13:34</t>
  </si>
  <si>
    <t>7084630 TELDE</t>
  </si>
  <si>
    <t>31.03.2025 23:16:45</t>
  </si>
  <si>
    <t>7083716-7084578 TACO</t>
  </si>
  <si>
    <t>31.03.2025 23:16:55</t>
  </si>
  <si>
    <t>7085034 TODO ADEJE</t>
  </si>
  <si>
    <t>31.03.2025 23:19:55</t>
  </si>
  <si>
    <t>CIERRE 1º SEMESTRE 24</t>
  </si>
  <si>
    <t>31.03.2025 23:21:56</t>
  </si>
  <si>
    <t>7086949 ADEJE FOMENT</t>
  </si>
  <si>
    <t>31.03.2025 23:28:52</t>
  </si>
  <si>
    <t>REPARTO</t>
  </si>
  <si>
    <t>31.03.2025 23:29:16</t>
  </si>
  <si>
    <t>IMPLANTACION ADEJE</t>
  </si>
  <si>
    <t>31.03.2025 23:36:44</t>
  </si>
  <si>
    <t>ES02</t>
  </si>
  <si>
    <t>7087991 FRANCISCO</t>
  </si>
  <si>
    <t>31.03.2025 23:37:21</t>
  </si>
  <si>
    <t>7088053  MOISES</t>
  </si>
  <si>
    <t>31.03.2025 23:38:32</t>
  </si>
  <si>
    <t>7087707-873 TACORONT</t>
  </si>
  <si>
    <t>31.03.2025 23:40:16</t>
  </si>
  <si>
    <t>CIERRE 2º SEMESTRE 24</t>
  </si>
  <si>
    <t>31.03.2025 23:42:57</t>
  </si>
  <si>
    <t>7088497 TALLER OROTA</t>
  </si>
  <si>
    <t>31.03.2025 23:48:36</t>
  </si>
  <si>
    <t>NP ENERO 25</t>
  </si>
  <si>
    <t>31.03.2025 23:49:24</t>
  </si>
  <si>
    <t>7088576 MANOLO JR-FE</t>
  </si>
  <si>
    <t>31.03.2025 23:49:58</t>
  </si>
  <si>
    <t>7088476204-318-348 T</t>
  </si>
  <si>
    <t>01.04.2025 00:20:37</t>
  </si>
  <si>
    <t>7089539 GABRIEL</t>
  </si>
  <si>
    <t>01.04.2025 00:33:25</t>
  </si>
  <si>
    <t>7089542-547 TACORONT</t>
  </si>
  <si>
    <t>01.04.2025 00:37:34</t>
  </si>
  <si>
    <t>OOOO-AYTO.TACORONTE</t>
  </si>
  <si>
    <t>01.04.2025 00:45:10</t>
  </si>
  <si>
    <t>7089628 FRAN</t>
  </si>
  <si>
    <t>01.04.2025 00:45:23</t>
  </si>
  <si>
    <t>ACCIÓN BATERÍA 23</t>
  </si>
  <si>
    <t>01.04.2025 01:25:41</t>
  </si>
  <si>
    <t>7089811 FRAN</t>
  </si>
  <si>
    <t>01.04.2025 10:53:20</t>
  </si>
  <si>
    <t>7089814 TALLER TELDE</t>
  </si>
  <si>
    <t>01.04.2025 10:55:43</t>
  </si>
  <si>
    <t>7089807-801-TACORONT</t>
  </si>
  <si>
    <t>01.04.2025 10:56:43</t>
  </si>
  <si>
    <t>LA CUESTA-WURTH</t>
  </si>
  <si>
    <t>01.04.2025 10:57:14</t>
  </si>
  <si>
    <t>7089693 OROTAVA</t>
  </si>
  <si>
    <t>01.04.2025 10:58:23</t>
  </si>
  <si>
    <t>7089691 LA CUESTA TR</t>
  </si>
  <si>
    <t>01.04.2025 10:59:25</t>
  </si>
  <si>
    <t>7089771 TELDE</t>
  </si>
  <si>
    <t>01.04.2025 11:00:10</t>
  </si>
  <si>
    <t>7089463 TACORONTE</t>
  </si>
  <si>
    <t>01.04.2025 11:05:44</t>
  </si>
  <si>
    <t>7089622 ESTUPIÑAN</t>
  </si>
  <si>
    <t>01.04.2025 11:15:36</t>
  </si>
  <si>
    <t>7089702 GESPLAN TENE</t>
  </si>
  <si>
    <t>01.04.2025 11:18:12</t>
  </si>
  <si>
    <t>7089741 TELDE-JACINT</t>
  </si>
  <si>
    <t>01.04.2025 11:38:05</t>
  </si>
  <si>
    <t>7087839 TELDE</t>
  </si>
  <si>
    <t>02.12.2024 22:01:19</t>
  </si>
  <si>
    <t>7088190  ESTUPIÑA N</t>
  </si>
  <si>
    <t>08.01.2025 01:49:00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</si>
</sst>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7033564816" createdVersion="8" refreshedVersion="8" minRefreshableVersion="3" recordCount="52" xr:uid="{7BDDCAF5-80C2-4EF1-940E-EC16E4A33F4B}">
  <cacheSource type="worksheet">
    <worksheetSource name="Tabla1"/>
  </cacheSource>
  <cacheFields count="38">
    <cacheField name="Zona" numFmtId="0">
      <sharedItems count="9">
        <s v="Zona 9"/>
        <s v="Zona 7" u="1"/>
        <s v="Zona 2" u="1"/>
        <s v="Zona 3" u="1"/>
        <s v="Zona 5" u="1"/>
        <s v="Zona 6" u="1"/>
        <s v="Zona 8" u="1"/>
        <s v="Zona 4" u="1"/>
        <e v="#N/A" u="1"/>
      </sharedItems>
    </cacheField>
    <cacheField name="Comunidad" numFmtId="0">
      <sharedItems count="15">
        <s v="Madrid"/>
        <s v="Castilla La Mancha"/>
        <s v="Islas Canarias"/>
        <s v="Galicia" u="1"/>
        <s v="Asturias" u="1"/>
        <s v="País Vasco" u="1"/>
        <s v="Navarra" u="1"/>
        <s v="Aragón" u="1"/>
        <s v="Cataluña" u="1"/>
        <s v="Castilla León" u="1"/>
        <s v="C. Valenciana" u="1"/>
        <s v="Murcia" u="1"/>
        <s v="Extremadura" u="1"/>
        <s v="Andalucía" u="1"/>
        <e v="#N/A" u="1"/>
      </sharedItems>
    </cacheField>
    <cacheField name="Código de provincia" numFmtId="0">
      <sharedItems/>
    </cacheField>
    <cacheField name="Provincia" numFmtId="0">
      <sharedItems count="33">
        <s v="Madrid (29)"/>
        <s v="Guadalajara (33)"/>
        <s v="Islas Canarias (50)"/>
        <s v="Lugo (02)" u="1"/>
        <s v="Ourense (03)" u="1"/>
        <s v="Pontevedra (04)" u="1"/>
        <s v="Asturias (05)" u="1"/>
        <s v="Guipúzcoa (08)" u="1"/>
        <s v="Vizcaya (09)" u="1"/>
        <s v="Navarra (10)" u="1"/>
        <s v="Zaragoza (14)" u="1"/>
        <s v="Barcelona (15)" u="1"/>
        <s v="Gerona (16)" u="1"/>
        <s v="Ávila (20)" u="1"/>
        <s v="Valladolid (27)" u="1"/>
        <s v="Albacete (30)" u="1"/>
        <s v="Ciudad Real (31)" u="1"/>
        <s v="Cuenca (32)" u="1"/>
        <s v="Toledo (34)" u="1"/>
        <s v="Alicante (35)" u="1"/>
        <s v="Castellón (36)" u="1"/>
        <s v="Valencia (37)" u="1"/>
        <s v="Murcia (38)" u="1"/>
        <s v="Badajoz (39)" u="1"/>
        <s v="Almería (41)" u="1"/>
        <s v="Cádiz (42)" u="1"/>
        <s v="Córdoba (43)" u="1"/>
        <s v="Granada (44)" u="1"/>
        <s v="Huelva (45)" u="1"/>
        <s v="Jaén (46)" u="1"/>
        <s v="Málaga (47)" u="1"/>
        <s v="Sevilla (48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1">
        <n v="24291710"/>
        <n v="24291730"/>
        <n v="24291740"/>
        <n v="24291920"/>
        <n v="24291990"/>
        <n v="24292060"/>
        <n v="24330260"/>
        <n v="2450013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00180" u="1"/>
        <n v="24270370" u="1"/>
        <n v="24290570" u="1"/>
        <n v="24300200" u="1"/>
        <n v="24310730" u="1"/>
        <n v="24310750" u="1"/>
        <n v="24310820" u="1"/>
        <n v="24320360" u="1"/>
        <n v="2434042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20610" u="1"/>
        <n v="24420670" u="1"/>
        <n v="24430350" u="1"/>
        <n v="24430360" u="1"/>
        <n v="2443044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</sharedItems>
    </cacheField>
    <cacheField name="Descripción" numFmtId="0">
      <sharedItems containsBlank="1" count="72">
        <s v="Isabel y Nacho, S.L. / 28670 Villaviciosa de Odón"/>
        <s v="Brico Garden Madrid, S.L. / 28021 Madrid"/>
        <s v="Grupo Ind.Sumin.y Ferr.Rome,SL / 28864 Ajalvir"/>
        <s v="Angel Roldán García / 28033 Madrid"/>
        <s v="AFM Jardinería, S.L. / 28430 Alpedrete"/>
        <s v="Multiservicios Master-pol S.L. / 28695 Navas Del R"/>
        <s v="Ecojardyn Podas y Jardinería, S.L. / 19170 El Casa"/>
        <s v="Sagrera Canarias, S.A. / 38300 La Orotava (S.Cruz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Jesús Ignacio Olmedo Ramiro / 47400 Medina del Cam" u="1"/>
        <s v="Bosque y Jardin Algama, S.L. / 28294 Robledo de Ch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m u="1"/>
      </sharedItems>
    </cacheField>
    <cacheField name="Número documento" numFmtId="0">
      <sharedItems containsSemiMixedTypes="0" containsString="0" containsNumber="1" containsInteger="1" minValue="203651904" maxValue="209709397"/>
    </cacheField>
    <cacheField name="Referencia ext." numFmtId="0">
      <sharedItems containsDate="1" containsMixedTypes="1" minDate="1899-12-31T04:01:03" maxDate="1900-01-04T01:19:05"/>
    </cacheField>
    <cacheField name="Valor de crédito pendiente" numFmtId="4">
      <sharedItems containsSemiMixedTypes="0" containsString="0" containsNumber="1" minValue="4.6100000000000003" maxValue="5886.56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5000" maxValue="805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6582.56" maxValue="1025679.87"/>
    </cacheField>
    <cacheField name="Open Orders" numFmtId="4">
      <sharedItems containsSemiMixedTypes="0" containsString="0" containsNumber="1" minValue="-20.350000000000001" maxValue="21919.119999999999"/>
    </cacheField>
    <cacheField name="Clase de riesgo" numFmtId="0">
      <sharedItems/>
    </cacheField>
    <cacheField name="Compr.horiz.crédito" numFmtId="4">
      <sharedItems containsSemiMixedTypes="0" containsString="0" containsNumber="1" minValue="6562.21" maxValue="1035092.05"/>
    </cacheField>
    <cacheField name="Agotamiento %" numFmtId="164">
      <sharedItems containsSemiMixedTypes="0" containsString="0" containsNumber="1" minValue="38.299999999999997" maxValue="138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48.58" maxValue="181661.82"/>
    </cacheField>
    <cacheField name="31-60 Días" numFmtId="4">
      <sharedItems containsSemiMixedTypes="0" containsString="0" containsNumber="1" minValue="3046.04" maxValue="376234.58"/>
    </cacheField>
    <cacheField name="61-90 Días" numFmtId="4">
      <sharedItems containsSemiMixedTypes="0" containsString="0" containsNumber="1" minValue="688.73" maxValue="212052.17"/>
    </cacheField>
    <cacheField name="Sobr 90 Días" numFmtId="4">
      <sharedItems containsSemiMixedTypes="0" containsString="0" containsNumber="1" minValue="0" maxValue="316222.67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3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5275.92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ES/28"/>
    <x v="0"/>
    <x v="0"/>
    <x v="0"/>
    <n v="209524594"/>
    <n v="1"/>
    <n v="773.36"/>
    <s v="EUR"/>
    <n v="94000"/>
    <s v="EUR"/>
    <s v="Bloqueados"/>
    <n v="44052.72"/>
    <n v="975.48"/>
    <s v="Y30"/>
    <n v="45039.38"/>
    <n v="47.9"/>
    <s v="03.03.2025 02:06:14"/>
    <m/>
    <s v="ZESRPA1"/>
    <b v="1"/>
    <b v="0"/>
    <b v="0"/>
    <b v="0"/>
    <b v="0"/>
    <s v="Robotic Process Automation rpa1"/>
    <n v="19917.64"/>
    <n v="14567.1"/>
    <n v="3119.58"/>
    <n v="6448.4"/>
    <n v="1"/>
    <m/>
    <s v="ES00"/>
    <n v="1"/>
    <m/>
    <n v="731.31"/>
    <n v="0"/>
  </r>
  <r>
    <x v="0"/>
    <x v="0"/>
    <s v="ES/28"/>
    <x v="0"/>
    <x v="1"/>
    <x v="1"/>
    <n v="209447254"/>
    <d v="2025-12-02T00:00:00"/>
    <n v="2875.13"/>
    <s v="EUR"/>
    <n v="318000"/>
    <s v="EUR"/>
    <s v="Bloqueados"/>
    <n v="118602.4"/>
    <n v="6530.69"/>
    <s v="Y30"/>
    <n v="121714.05"/>
    <n v="38.299999999999997"/>
    <s v="12.02.2025 18:47:57"/>
    <m/>
    <s v="ZESCASTRO"/>
    <b v="1"/>
    <b v="0"/>
    <b v="0"/>
    <b v="0"/>
    <b v="0"/>
    <s v="Susana Castro Salcedo"/>
    <n v="66863.149999999994"/>
    <n v="36672.720000000001"/>
    <n v="5652.6"/>
    <n v="9413.93"/>
    <n v="1"/>
    <m/>
    <s v="ES00"/>
    <n v="1"/>
    <m/>
    <n v="2789.73"/>
    <n v="0"/>
  </r>
  <r>
    <x v="0"/>
    <x v="0"/>
    <s v="ES/28"/>
    <x v="0"/>
    <x v="2"/>
    <x v="2"/>
    <n v="209523732"/>
    <s v="OOOO-ACCIONA"/>
    <n v="2891.73"/>
    <s v="EUR"/>
    <n v="407000"/>
    <s v="EUR"/>
    <s v="Bloqueados"/>
    <n v="300210.34999999998"/>
    <n v="21919.119999999999"/>
    <s v="Y30"/>
    <n v="300474.93"/>
    <n v="73.8"/>
    <s v="03.03.2025 02:06:16"/>
    <m/>
    <s v="ZESRPA1"/>
    <b v="0"/>
    <b v="0"/>
    <b v="0"/>
    <b v="1"/>
    <b v="0"/>
    <s v="Robotic Process Automation rpa1"/>
    <n v="181661.82"/>
    <n v="83314.990000000005"/>
    <n v="22489.4"/>
    <n v="12744.14"/>
    <n v="1"/>
    <m/>
    <s v="ES01"/>
    <n v="1"/>
    <m/>
    <n v="72.14"/>
    <n v="0"/>
  </r>
  <r>
    <x v="0"/>
    <x v="0"/>
    <s v="ES/28"/>
    <x v="0"/>
    <x v="3"/>
    <x v="3"/>
    <n v="209691910"/>
    <s v="28-03-2025"/>
    <n v="5592.63"/>
    <s v="EUR"/>
    <n v="114000"/>
    <s v="EUR"/>
    <s v="Bloqueados"/>
    <n v="98980.21"/>
    <n v="9925.2800000000007"/>
    <s v="Y30"/>
    <n v="104543.48"/>
    <n v="91.7"/>
    <s v="28.03.2025 12:57:30"/>
    <m/>
    <s v="ZESCASTRO"/>
    <b v="1"/>
    <b v="0"/>
    <b v="0"/>
    <b v="1"/>
    <b v="0"/>
    <s v="Susana Castro Salcedo"/>
    <n v="46388.95"/>
    <n v="28723.23"/>
    <n v="23868.03"/>
    <n v="0"/>
    <n v="2"/>
    <m/>
    <s v="ES00"/>
    <n v="1"/>
    <m/>
    <n v="5151.26"/>
    <n v="0"/>
  </r>
  <r>
    <x v="0"/>
    <x v="0"/>
    <s v="ES/28"/>
    <x v="0"/>
    <x v="4"/>
    <x v="4"/>
    <n v="209112047"/>
    <n v="301124"/>
    <n v="394.73"/>
    <s v="EUR"/>
    <n v="59000"/>
    <s v="EUR"/>
    <s v="Bloqueados"/>
    <n v="54980.51"/>
    <n v="2915.51"/>
    <s v="Y30"/>
    <n v="56739.81"/>
    <n v="96.2"/>
    <s v="30.11.2024 15:11:22"/>
    <m/>
    <m/>
    <b v="1"/>
    <b v="0"/>
    <b v="0"/>
    <b v="0"/>
    <b v="0"/>
    <m/>
    <n v="36466.410000000003"/>
    <n v="13073.66"/>
    <n v="4654.82"/>
    <n v="785.62"/>
    <n v="1"/>
    <m/>
    <s v="ES00"/>
    <n v="1"/>
    <m/>
    <n v="1349.63"/>
    <n v="0"/>
  </r>
  <r>
    <x v="0"/>
    <x v="0"/>
    <s v="ES/28"/>
    <x v="0"/>
    <x v="4"/>
    <x v="4"/>
    <n v="209539577"/>
    <n v="30325"/>
    <n v="2580.91"/>
    <s v="EUR"/>
    <n v="59000"/>
    <s v="EUR"/>
    <s v="Bloqueados"/>
    <n v="54980.51"/>
    <n v="2915.51"/>
    <s v="Y30"/>
    <n v="56739.81"/>
    <n v="96.2"/>
    <s v="03.03.2025 10:46:38"/>
    <m/>
    <s v="ZESRPA1"/>
    <b v="1"/>
    <b v="0"/>
    <b v="0"/>
    <b v="0"/>
    <b v="0"/>
    <s v="Robotic Process Automation rpa1"/>
    <n v="36466.410000000003"/>
    <n v="13073.66"/>
    <n v="4654.82"/>
    <n v="785.62"/>
    <n v="1"/>
    <m/>
    <s v="ES00"/>
    <n v="1"/>
    <m/>
    <n v="1349.63"/>
    <n v="0"/>
  </r>
  <r>
    <x v="0"/>
    <x v="0"/>
    <s v="ES/28"/>
    <x v="0"/>
    <x v="5"/>
    <x v="5"/>
    <n v="209182431"/>
    <s v="TEMPORADA PV 25"/>
    <n v="2503.6"/>
    <s v="EUR"/>
    <n v="18000"/>
    <s v="EUR"/>
    <s v="Bloqueados"/>
    <n v="24841.49"/>
    <n v="968.81"/>
    <s v="Y30"/>
    <n v="24841.49"/>
    <n v="138"/>
    <s v="05.03.2025 23:55:43"/>
    <m/>
    <m/>
    <b v="1"/>
    <b v="0"/>
    <b v="0"/>
    <b v="0"/>
    <b v="0"/>
    <m/>
    <n v="6191.73"/>
    <n v="8267.99"/>
    <n v="10381.77"/>
    <n v="0"/>
    <n v="0"/>
    <m/>
    <m/>
    <n v="1"/>
    <m/>
    <n v="0"/>
    <n v="0"/>
  </r>
  <r>
    <x v="0"/>
    <x v="0"/>
    <s v="ES/28"/>
    <x v="0"/>
    <x v="5"/>
    <x v="5"/>
    <n v="209580144"/>
    <s v="PRBA COMP 2ª FASE"/>
    <n v="2522.04"/>
    <s v="EUR"/>
    <n v="18000"/>
    <s v="EUR"/>
    <s v="Bloqueados"/>
    <n v="24841.49"/>
    <n v="968.81"/>
    <s v="Y30"/>
    <n v="24841.49"/>
    <n v="138"/>
    <s v="10.03.2025 16:19:05"/>
    <m/>
    <m/>
    <b v="1"/>
    <b v="0"/>
    <b v="0"/>
    <b v="0"/>
    <b v="0"/>
    <m/>
    <n v="6191.73"/>
    <n v="8267.99"/>
    <n v="10381.77"/>
    <n v="0"/>
    <n v="0"/>
    <m/>
    <m/>
    <n v="2"/>
    <s v="++0024292060ES10/0001/ZESLOPEZE"/>
    <n v="0"/>
    <n v="0"/>
  </r>
  <r>
    <x v="0"/>
    <x v="0"/>
    <s v="ES/28"/>
    <x v="0"/>
    <x v="5"/>
    <x v="5"/>
    <n v="209641058"/>
    <s v="17/03"/>
    <n v="1167.1400000000001"/>
    <s v="EUR"/>
    <n v="18000"/>
    <s v="EUR"/>
    <s v="Bloqueados"/>
    <n v="24841.49"/>
    <n v="968.81"/>
    <s v="Y30"/>
    <n v="24841.49"/>
    <n v="138"/>
    <s v="20.03.2025 10:30:37"/>
    <m/>
    <m/>
    <b v="1"/>
    <b v="0"/>
    <b v="0"/>
    <b v="0"/>
    <b v="0"/>
    <m/>
    <n v="6191.73"/>
    <n v="8267.99"/>
    <n v="10381.77"/>
    <n v="0"/>
    <n v="0"/>
    <m/>
    <s v="ES00"/>
    <n v="1"/>
    <m/>
    <n v="0"/>
    <n v="0"/>
  </r>
  <r>
    <x v="0"/>
    <x v="0"/>
    <s v="ES/28"/>
    <x v="0"/>
    <x v="5"/>
    <x v="5"/>
    <n v="209671785"/>
    <n v="22.03"/>
    <n v="1001.7"/>
    <s v="EUR"/>
    <n v="18000"/>
    <s v="EUR"/>
    <s v="Bloqueados"/>
    <n v="24841.49"/>
    <n v="968.81"/>
    <s v="Y30"/>
    <n v="24841.49"/>
    <n v="138"/>
    <s v="25.03.2025 18:40:54"/>
    <m/>
    <m/>
    <b v="1"/>
    <b v="0"/>
    <b v="0"/>
    <b v="0"/>
    <b v="0"/>
    <m/>
    <n v="6191.73"/>
    <n v="8267.99"/>
    <n v="10381.77"/>
    <n v="0"/>
    <n v="0"/>
    <m/>
    <s v="ES00"/>
    <n v="1"/>
    <m/>
    <n v="0"/>
    <n v="0"/>
  </r>
  <r>
    <x v="0"/>
    <x v="1"/>
    <s v="ES/19"/>
    <x v="1"/>
    <x v="6"/>
    <x v="6"/>
    <n v="207618474"/>
    <n v="54"/>
    <n v="22.62"/>
    <s v="EUR"/>
    <n v="5000"/>
    <s v="EUR"/>
    <s v="Bloqueados"/>
    <n v="6582.56"/>
    <n v="-20.350000000000001"/>
    <s v="Y30"/>
    <n v="6562.21"/>
    <n v="131.19999999999999"/>
    <s v="31.03.2025 23:13:17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0"/>
    <x v="1"/>
    <s v="ES/19"/>
    <x v="1"/>
    <x v="6"/>
    <x v="6"/>
    <n v="207922359"/>
    <n v="62"/>
    <n v="106.71"/>
    <s v="EUR"/>
    <n v="5000"/>
    <s v="EUR"/>
    <s v="Bloqueados"/>
    <n v="6582.56"/>
    <n v="-20.350000000000001"/>
    <s v="Y30"/>
    <n v="6562.21"/>
    <n v="131.19999999999999"/>
    <s v="31.03.2025 23:17:11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0"/>
    <x v="1"/>
    <s v="ES/19"/>
    <x v="1"/>
    <x v="6"/>
    <x v="6"/>
    <n v="209652547"/>
    <n v="95"/>
    <n v="4.6100000000000003"/>
    <s v="EUR"/>
    <n v="5000"/>
    <s v="EUR"/>
    <s v="Bloqueados"/>
    <n v="6582.56"/>
    <n v="-20.350000000000001"/>
    <s v="Y30"/>
    <n v="6562.21"/>
    <n v="131.19999999999999"/>
    <s v="01.04.2025 00:53:47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0"/>
    <x v="1"/>
    <s v="ES/19"/>
    <x v="1"/>
    <x v="6"/>
    <x v="6"/>
    <n v="203651904"/>
    <s v="OUTLET"/>
    <n v="370.79"/>
    <s v="EUR"/>
    <n v="5000"/>
    <s v="EUR"/>
    <s v="Bloqueados"/>
    <n v="6582.56"/>
    <n v="-20.350000000000001"/>
    <s v="Y30"/>
    <n v="6562.21"/>
    <n v="131.19999999999999"/>
    <s v="17.02.2021 13:01:02"/>
    <m/>
    <m/>
    <b v="0"/>
    <b v="0"/>
    <b v="0"/>
    <b v="1"/>
    <b v="0"/>
    <m/>
    <n v="48.58"/>
    <n v="3046.04"/>
    <n v="688.73"/>
    <n v="2799.21"/>
    <n v="0"/>
    <m/>
    <m/>
    <m/>
    <m/>
    <n v="0"/>
    <n v="0"/>
  </r>
  <r>
    <x v="0"/>
    <x v="2"/>
    <s v="ES/38"/>
    <x v="2"/>
    <x v="7"/>
    <x v="7"/>
    <n v="207381716"/>
    <s v="7082831 JUAN ESTUPIÑ"/>
    <n v="370.88"/>
    <s v="EUR"/>
    <n v="805000"/>
    <s v="EUR"/>
    <s v="Bloqueados"/>
    <n v="1025679.87"/>
    <n v="17963.599999999999"/>
    <s v="Y30"/>
    <n v="1035092.05"/>
    <n v="128.6"/>
    <s v="31.03.2025 23:09:2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408115"/>
    <s v="CONSUMO Y MAQUINAS F"/>
    <n v="129.81"/>
    <s v="EUR"/>
    <n v="805000"/>
    <s v="EUR"/>
    <s v="Bloqueados"/>
    <n v="1025679.87"/>
    <n v="17963.599999999999"/>
    <s v="Y30"/>
    <n v="1035092.05"/>
    <n v="128.6"/>
    <s v="31.03.2025 23:10:0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449325"/>
    <s v="FRANCISCO"/>
    <n v="443.97"/>
    <s v="EUR"/>
    <n v="805000"/>
    <s v="EUR"/>
    <s v="Bloqueados"/>
    <n v="1025679.87"/>
    <n v="17963.599999999999"/>
    <s v="Y30"/>
    <n v="1035092.05"/>
    <n v="128.6"/>
    <s v="31.03.2025 23:10:5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566330"/>
    <s v="7083564 OROTAVA"/>
    <n v="185.44"/>
    <s v="EUR"/>
    <n v="805000"/>
    <s v="EUR"/>
    <s v="Bloqueados"/>
    <n v="1025679.87"/>
    <n v="17963.599999999999"/>
    <s v="Y30"/>
    <n v="1035092.05"/>
    <n v="128.6"/>
    <s v="31.03.2025 23:12:3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650520"/>
    <s v="7083922 FRANCISCO"/>
    <n v="443.97"/>
    <s v="EUR"/>
    <n v="805000"/>
    <s v="EUR"/>
    <s v="Bloqueados"/>
    <n v="1025679.87"/>
    <n v="17963.599999999999"/>
    <s v="Y30"/>
    <n v="1035092.05"/>
    <n v="128.6"/>
    <s v="31.03.2025 23:13:3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893560"/>
    <s v="7084630 TELDE"/>
    <n v="132.05000000000001"/>
    <s v="EUR"/>
    <n v="805000"/>
    <s v="EUR"/>
    <s v="Bloqueados"/>
    <n v="1025679.87"/>
    <n v="17963.599999999999"/>
    <s v="Y30"/>
    <n v="1035092.05"/>
    <n v="128.6"/>
    <s v="31.03.2025 23:16:4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7911625"/>
    <s v="7083716-7084578 TACO"/>
    <n v="158.46"/>
    <s v="EUR"/>
    <n v="805000"/>
    <s v="EUR"/>
    <s v="Bloqueados"/>
    <n v="1025679.87"/>
    <n v="17963.599999999999"/>
    <s v="Y30"/>
    <n v="1035092.05"/>
    <n v="128.6"/>
    <s v="31.03.2025 23:16:5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8115321"/>
    <s v="7085034 TODO ADEJE"/>
    <n v="134.87"/>
    <s v="EUR"/>
    <n v="805000"/>
    <s v="EUR"/>
    <s v="Bloqueados"/>
    <n v="1025679.87"/>
    <n v="17963.599999999999"/>
    <s v="Y30"/>
    <n v="1035092.05"/>
    <n v="128.6"/>
    <s v="31.03.2025 23:19:5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8222495"/>
    <s v="CIERRE 1º SEMESTRE 24"/>
    <n v="741.74"/>
    <s v="EUR"/>
    <n v="805000"/>
    <s v="EUR"/>
    <s v="Bloqueados"/>
    <n v="1025679.87"/>
    <n v="17963.599999999999"/>
    <s v="Y30"/>
    <n v="1035092.05"/>
    <n v="128.6"/>
    <s v="31.03.2025 23:21:56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0"/>
    <x v="2"/>
    <s v="ES/38"/>
    <x v="2"/>
    <x v="7"/>
    <x v="7"/>
    <n v="208783112"/>
    <s v="7086949 ADEJE FOMENT"/>
    <n v="110.14"/>
    <s v="EUR"/>
    <n v="805000"/>
    <s v="EUR"/>
    <s v="Bloqueados"/>
    <n v="1025679.87"/>
    <n v="17963.599999999999"/>
    <s v="Y30"/>
    <n v="1035092.05"/>
    <n v="128.6"/>
    <s v="31.03.2025 23:28:52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8807575"/>
    <s v="REPARTO"/>
    <n v="148.34"/>
    <s v="EUR"/>
    <n v="805000"/>
    <s v="EUR"/>
    <s v="Bloqueados"/>
    <n v="1025679.87"/>
    <n v="17963.599999999999"/>
    <s v="Y30"/>
    <n v="1035092.05"/>
    <n v="128.6"/>
    <s v="31.03.2025 23:29:1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123479"/>
    <s v="IMPLANTACION ADEJE"/>
    <n v="391.12"/>
    <s v="EUR"/>
    <n v="805000"/>
    <s v="EUR"/>
    <s v="Bloqueados"/>
    <n v="1025679.87"/>
    <n v="17963.599999999999"/>
    <s v="Y30"/>
    <n v="1035092.05"/>
    <n v="128.6"/>
    <s v="31.03.2025 23:36:44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0"/>
    <x v="2"/>
    <s v="ES/38"/>
    <x v="2"/>
    <x v="7"/>
    <x v="7"/>
    <n v="209135709"/>
    <s v="7087991 FRANCISCO"/>
    <n v="132.06"/>
    <s v="EUR"/>
    <n v="805000"/>
    <s v="EUR"/>
    <s v="Bloqueados"/>
    <n v="1025679.87"/>
    <n v="17963.599999999999"/>
    <s v="Y30"/>
    <n v="1035092.05"/>
    <n v="128.6"/>
    <s v="31.03.2025 23:37:2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168393"/>
    <s v="7088053  MOISES"/>
    <n v="396.16"/>
    <s v="EUR"/>
    <n v="805000"/>
    <s v="EUR"/>
    <s v="Bloqueados"/>
    <n v="1025679.87"/>
    <n v="17963.599999999999"/>
    <s v="Y30"/>
    <n v="1035092.05"/>
    <n v="128.6"/>
    <s v="31.03.2025 23:38:32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188427"/>
    <s v="7087707-873 TACORONT"/>
    <n v="195.3"/>
    <s v="EUR"/>
    <n v="805000"/>
    <s v="EUR"/>
    <s v="Bloqueados"/>
    <n v="1025679.87"/>
    <n v="17963.599999999999"/>
    <s v="Y30"/>
    <n v="1035092.05"/>
    <n v="128.6"/>
    <s v="31.03.2025 23:40:1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223221"/>
    <s v="CIERRE 2º SEMESTRE 24"/>
    <n v="185.44"/>
    <s v="EUR"/>
    <n v="805000"/>
    <s v="EUR"/>
    <s v="Bloqueados"/>
    <n v="1025679.87"/>
    <n v="17963.599999999999"/>
    <s v="Y30"/>
    <n v="1035092.05"/>
    <n v="128.6"/>
    <s v="31.03.2025 23:42:57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0"/>
    <x v="2"/>
    <s v="ES/38"/>
    <x v="2"/>
    <x v="7"/>
    <x v="7"/>
    <n v="209285615"/>
    <s v="7088497 TALLER OROTA"/>
    <n v="101.15"/>
    <s v="EUR"/>
    <n v="805000"/>
    <s v="EUR"/>
    <s v="Bloqueados"/>
    <n v="1025679.87"/>
    <n v="17963.599999999999"/>
    <s v="Y30"/>
    <n v="1035092.05"/>
    <n v="128.6"/>
    <s v="31.03.2025 23:48:3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298037"/>
    <s v="NP ENERO 25"/>
    <n v="2926.8"/>
    <s v="EUR"/>
    <n v="805000"/>
    <s v="EUR"/>
    <s v="Bloqueados"/>
    <n v="1025679.87"/>
    <n v="17963.599999999999"/>
    <s v="Y30"/>
    <n v="1035092.05"/>
    <n v="128.6"/>
    <s v="31.03.2025 23:49:24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0"/>
    <x v="2"/>
    <s v="ES/38"/>
    <x v="2"/>
    <x v="7"/>
    <x v="7"/>
    <n v="209305397"/>
    <s v="7088576 MANOLO JR-FE"/>
    <n v="427.76"/>
    <s v="EUR"/>
    <n v="805000"/>
    <s v="EUR"/>
    <s v="Bloqueados"/>
    <n v="1025679.87"/>
    <n v="17963.599999999999"/>
    <s v="Y30"/>
    <n v="1035092.05"/>
    <n v="128.6"/>
    <s v="31.03.2025 23:49:58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535611"/>
    <s v="7088476204-318-348 T"/>
    <n v="413.82"/>
    <s v="EUR"/>
    <n v="805000"/>
    <s v="EUR"/>
    <s v="Bloqueados"/>
    <n v="1025679.87"/>
    <n v="17963.599999999999"/>
    <s v="Y30"/>
    <n v="1035092.05"/>
    <n v="128.6"/>
    <s v="01.04.2025 00:20:37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592310"/>
    <s v="7089539 GABRIEL"/>
    <n v="125.44"/>
    <s v="EUR"/>
    <n v="805000"/>
    <s v="EUR"/>
    <s v="Bloqueados"/>
    <n v="1025679.87"/>
    <n v="17963.599999999999"/>
    <s v="Y30"/>
    <n v="1035092.05"/>
    <n v="128.6"/>
    <s v="01.04.2025 00:33:2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602569"/>
    <s v="7089542-547 TACORONT"/>
    <n v="287.64"/>
    <s v="EUR"/>
    <n v="805000"/>
    <s v="EUR"/>
    <s v="Bloqueados"/>
    <n v="1025679.87"/>
    <n v="17963.599999999999"/>
    <s v="Y30"/>
    <n v="1035092.05"/>
    <n v="128.6"/>
    <s v="01.04.2025 00:37:34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0"/>
    <x v="2"/>
    <s v="ES/38"/>
    <x v="2"/>
    <x v="7"/>
    <x v="7"/>
    <n v="209628052"/>
    <s v="OOOO-AYTO.TACORONTE"/>
    <n v="968.45"/>
    <s v="EUR"/>
    <n v="805000"/>
    <s v="EUR"/>
    <s v="Bloqueados"/>
    <n v="1025679.87"/>
    <n v="17963.599999999999"/>
    <s v="Y30"/>
    <n v="1035092.05"/>
    <n v="128.6"/>
    <s v="01.04.2025 00:45:10"/>
    <m/>
    <m/>
    <b v="1"/>
    <b v="0"/>
    <b v="0"/>
    <b v="0"/>
    <b v="0"/>
    <m/>
    <n v="121170.45"/>
    <n v="376234.58"/>
    <n v="212052.17"/>
    <n v="316222.67"/>
    <n v="2"/>
    <m/>
    <s v="ES01"/>
    <n v="31"/>
    <m/>
    <n v="5275.92"/>
    <n v="0"/>
  </r>
  <r>
    <x v="0"/>
    <x v="2"/>
    <s v="ES/38"/>
    <x v="2"/>
    <x v="7"/>
    <x v="7"/>
    <n v="209628361"/>
    <s v="7089628 FRAN"/>
    <n v="132.59"/>
    <s v="EUR"/>
    <n v="805000"/>
    <s v="EUR"/>
    <s v="Bloqueados"/>
    <n v="1025679.87"/>
    <n v="17963.599999999999"/>
    <s v="Y30"/>
    <n v="1035092.05"/>
    <n v="128.6"/>
    <s v="01.04.2025 00:45:2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6197116"/>
    <s v="ACCIÓN BATERÍA 23"/>
    <n v="914.02"/>
    <s v="EUR"/>
    <n v="805000"/>
    <s v="EUR"/>
    <s v="Bloqueados"/>
    <n v="1025679.87"/>
    <n v="17963.599999999999"/>
    <s v="Y30"/>
    <n v="1035092.05"/>
    <n v="128.6"/>
    <s v="01.04.2025 01:25:41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0"/>
    <x v="2"/>
    <s v="ES/38"/>
    <x v="2"/>
    <x v="7"/>
    <x v="7"/>
    <n v="209708757"/>
    <s v="7089811 FRAN"/>
    <n v="585.23"/>
    <s v="EUR"/>
    <n v="805000"/>
    <s v="EUR"/>
    <s v="Bloqueados"/>
    <n v="1025679.87"/>
    <n v="17963.599999999999"/>
    <s v="Y30"/>
    <n v="1035092.05"/>
    <n v="128.6"/>
    <s v="01.04.2025 10:53:20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791"/>
    <s v="7089814 TALLER TELDE"/>
    <n v="475.64"/>
    <s v="EUR"/>
    <n v="805000"/>
    <s v="EUR"/>
    <s v="Bloqueados"/>
    <n v="1025679.87"/>
    <n v="17963.599999999999"/>
    <s v="Y30"/>
    <n v="1035092.05"/>
    <n v="128.6"/>
    <s v="01.04.2025 10:55:4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804"/>
    <s v="7089807-801-TACORONT"/>
    <n v="293.83999999999997"/>
    <s v="EUR"/>
    <n v="805000"/>
    <s v="EUR"/>
    <s v="Bloqueados"/>
    <n v="1025679.87"/>
    <n v="17963.599999999999"/>
    <s v="Y30"/>
    <n v="1035092.05"/>
    <n v="128.6"/>
    <s v="01.04.2025 10:56:4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811"/>
    <s v="LA CUESTA-WURTH"/>
    <n v="143.13999999999999"/>
    <s v="EUR"/>
    <n v="805000"/>
    <s v="EUR"/>
    <s v="Bloqueados"/>
    <n v="1025679.87"/>
    <n v="17963.599999999999"/>
    <s v="Y30"/>
    <n v="1035092.05"/>
    <n v="128.6"/>
    <s v="01.04.2025 10:57:1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827"/>
    <s v="7089693 OROTAVA"/>
    <n v="151.47"/>
    <s v="EUR"/>
    <n v="805000"/>
    <s v="EUR"/>
    <s v="Bloqueados"/>
    <n v="1025679.87"/>
    <n v="17963.599999999999"/>
    <s v="Y30"/>
    <n v="1035092.05"/>
    <n v="128.6"/>
    <s v="01.04.2025 10:58:2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830"/>
    <s v="7089691 LA CUESTA TR"/>
    <n v="214.41"/>
    <s v="EUR"/>
    <n v="805000"/>
    <s v="EUR"/>
    <s v="Bloqueados"/>
    <n v="1025679.87"/>
    <n v="17963.599999999999"/>
    <s v="Y30"/>
    <n v="1035092.05"/>
    <n v="128.6"/>
    <s v="01.04.2025 10:59:2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835"/>
    <s v="7089771 TELDE"/>
    <n v="145.97999999999999"/>
    <s v="EUR"/>
    <n v="805000"/>
    <s v="EUR"/>
    <s v="Bloqueados"/>
    <n v="1025679.87"/>
    <n v="17963.599999999999"/>
    <s v="Y30"/>
    <n v="1035092.05"/>
    <n v="128.6"/>
    <s v="01.04.2025 11:00:10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8918"/>
    <s v="7089463 TACORONTE"/>
    <n v="3092.09"/>
    <s v="EUR"/>
    <n v="805000"/>
    <s v="EUR"/>
    <s v="Bloqueados"/>
    <n v="1025679.87"/>
    <n v="17963.599999999999"/>
    <s v="Y30"/>
    <n v="1035092.05"/>
    <n v="128.6"/>
    <s v="01.04.2025 11:05:4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9122"/>
    <s v="7089622 ESTUPIÑAN"/>
    <n v="2775.84"/>
    <s v="EUR"/>
    <n v="805000"/>
    <s v="EUR"/>
    <s v="Bloqueados"/>
    <n v="1025679.87"/>
    <n v="17963.599999999999"/>
    <s v="Y30"/>
    <n v="1035092.05"/>
    <n v="128.6"/>
    <s v="01.04.2025 11:15:3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709184"/>
    <s v="7089702 GESPLAN TENE"/>
    <n v="398.26"/>
    <s v="EUR"/>
    <n v="805000"/>
    <s v="EUR"/>
    <s v="Bloqueados"/>
    <n v="1025679.87"/>
    <n v="17963.599999999999"/>
    <s v="Y30"/>
    <n v="1035092.05"/>
    <n v="128.6"/>
    <s v="01.04.2025 11:18:12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0"/>
    <x v="2"/>
    <s v="ES/38"/>
    <x v="2"/>
    <x v="7"/>
    <x v="7"/>
    <n v="209709397"/>
    <s v="7089741 TELDE-JACINT"/>
    <n v="323.07"/>
    <s v="EUR"/>
    <n v="805000"/>
    <s v="EUR"/>
    <s v="Bloqueados"/>
    <n v="1025679.87"/>
    <n v="17963.599999999999"/>
    <s v="Y30"/>
    <n v="1035092.05"/>
    <n v="128.6"/>
    <s v="01.04.2025 11:38:0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123165"/>
    <s v="7087839 TELDE"/>
    <n v="5886.56"/>
    <s v="EUR"/>
    <n v="805000"/>
    <s v="EUR"/>
    <s v="Bloqueados"/>
    <n v="1025679.87"/>
    <n v="17963.599999999999"/>
    <s v="Y30"/>
    <n v="1035092.05"/>
    <n v="128.6"/>
    <s v="02.12.2024 22:01:19"/>
    <m/>
    <m/>
    <b v="0"/>
    <b v="0"/>
    <b v="0"/>
    <b v="1"/>
    <b v="0"/>
    <m/>
    <n v="121170.45"/>
    <n v="376234.58"/>
    <n v="212052.17"/>
    <n v="316222.67"/>
    <n v="2"/>
    <m/>
    <s v="ES00"/>
    <n v="31"/>
    <m/>
    <n v="5275.92"/>
    <n v="0"/>
  </r>
  <r>
    <x v="0"/>
    <x v="2"/>
    <s v="ES/38"/>
    <x v="2"/>
    <x v="7"/>
    <x v="7"/>
    <n v="209215321"/>
    <s v="7088190  ESTUPIÑA N"/>
    <n v="4719.1400000000003"/>
    <s v="EUR"/>
    <n v="805000"/>
    <s v="EUR"/>
    <s v="Bloqueados"/>
    <n v="1025679.87"/>
    <n v="17963.599999999999"/>
    <s v="Y30"/>
    <n v="1035092.05"/>
    <n v="128.6"/>
    <s v="08.01.2025 01:49:00"/>
    <m/>
    <s v="ZESRPA1"/>
    <b v="0"/>
    <b v="0"/>
    <b v="0"/>
    <b v="1"/>
    <b v="0"/>
    <s v="Robotic Process Automation rpa1"/>
    <n v="121170.45"/>
    <n v="376234.58"/>
    <n v="212052.17"/>
    <n v="316222.67"/>
    <n v="2"/>
    <m/>
    <s v="ES00"/>
    <n v="31"/>
    <m/>
    <n v="5275.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63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9" firstHeaderRow="1" firstDataRow="1" firstDataCol="2"/>
  <pivotFields count="38">
    <pivotField axis="axisRow" showAll="0">
      <items count="10">
        <item m="1" x="1"/>
        <item m="1" x="2"/>
        <item m="1" x="3"/>
        <item m="1" x="4"/>
        <item x="0"/>
        <item m="1" x="5"/>
        <item m="1" x="6"/>
        <item m="1" x="7"/>
        <item m="1" x="8"/>
        <item t="default"/>
      </items>
    </pivotField>
    <pivotField axis="axisRow" showAll="0">
      <items count="16">
        <item sd="0" m="1" x="3"/>
        <item m="1" x="4"/>
        <item m="1" x="5"/>
        <item m="1" x="6"/>
        <item m="1" x="7"/>
        <item m="1" x="8"/>
        <item m="1" x="9"/>
        <item x="0"/>
        <item x="1"/>
        <item m="1" x="10"/>
        <item m="1" x="11"/>
        <item m="1" x="12"/>
        <item m="1" x="13"/>
        <item x="2"/>
        <item m="1" x="14"/>
        <item t="default" sd="0"/>
      </items>
    </pivotField>
    <pivotField showAll="0"/>
    <pivotField axis="axisRow" showAll="0">
      <items count="34">
        <item sd="0" m="1" x="5"/>
        <item m="1" x="3"/>
        <item m="1" x="4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m="1" x="15"/>
        <item m="1" x="16"/>
        <item m="1" x="17"/>
        <item x="1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2"/>
        <item m="1" x="32"/>
        <item t="default" sd="0"/>
      </items>
    </pivotField>
    <pivotField axis="axisRow" outline="0" showAll="0" defaultSubtotal="0">
      <items count="71"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3"/>
        <item x="4"/>
        <item m="1" x="26"/>
        <item m="1" x="27"/>
        <item m="1" x="28"/>
        <item m="1" x="29"/>
        <item m="1" x="30"/>
        <item x="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x="7"/>
        <item x="0"/>
        <item x="1"/>
        <item x="2"/>
        <item x="5"/>
      </items>
    </pivotField>
    <pivotField axis="axisRow" showAll="0">
      <items count="73">
        <item m="1" x="11"/>
        <item m="1" x="8"/>
        <item m="1" x="9"/>
        <item m="1"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3"/>
        <item x="4"/>
        <item m="1" x="26"/>
        <item m="1" x="27"/>
        <item m="1" x="28"/>
        <item m="1" x="29"/>
        <item m="1" x="30"/>
        <item x="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x="7"/>
        <item m="1" x="71"/>
        <item x="0"/>
        <item x="1"/>
        <item x="2"/>
        <item x="5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6">
    <i>
      <x v="4"/>
    </i>
    <i r="1">
      <x v="7"/>
    </i>
    <i r="2">
      <x v="12"/>
    </i>
    <i r="3">
      <x v="18"/>
      <x v="18"/>
    </i>
    <i r="3">
      <x v="19"/>
      <x v="19"/>
    </i>
    <i r="3">
      <x v="67"/>
      <x v="68"/>
    </i>
    <i r="3">
      <x v="68"/>
      <x v="69"/>
    </i>
    <i r="3">
      <x v="69"/>
      <x v="70"/>
    </i>
    <i r="3">
      <x v="70"/>
      <x v="71"/>
    </i>
    <i r="1">
      <x v="8"/>
    </i>
    <i r="2">
      <x v="16"/>
    </i>
    <i r="3">
      <x v="25"/>
      <x v="25"/>
    </i>
    <i r="1">
      <x v="13"/>
    </i>
    <i r="2">
      <x v="31"/>
    </i>
    <i r="3">
      <x v="66"/>
      <x v="66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53" totalsRowShown="0" headerRowDxfId="37" dataDxfId="35" headerRowBorderDxfId="36" tableBorderDxfId="34">
  <autoFilter ref="A1:AL53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9"/>
  <sheetViews>
    <sheetView tabSelected="1" workbookViewId="0">
      <selection activeCell="A3" sqref="A3:C19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50</v>
      </c>
      <c r="C4" s="11">
        <v>52609.789999999994</v>
      </c>
    </row>
    <row r="5" spans="1:3" x14ac:dyDescent="0.2">
      <c r="A5" s="6" t="s">
        <v>51</v>
      </c>
      <c r="C5" s="11">
        <v>22302.97</v>
      </c>
    </row>
    <row r="6" spans="1:3" x14ac:dyDescent="0.2">
      <c r="A6" s="8" t="s">
        <v>52</v>
      </c>
      <c r="C6" s="11">
        <v>22302.97</v>
      </c>
    </row>
    <row r="7" spans="1:3" x14ac:dyDescent="0.2">
      <c r="A7" s="9">
        <v>24291920</v>
      </c>
      <c r="B7" s="5" t="s">
        <v>45</v>
      </c>
      <c r="C7" s="11">
        <v>5592.63</v>
      </c>
    </row>
    <row r="8" spans="1:3" x14ac:dyDescent="0.2">
      <c r="A8" s="9">
        <v>24291990</v>
      </c>
      <c r="B8" s="5" t="s">
        <v>46</v>
      </c>
      <c r="C8" s="11">
        <v>2975.64</v>
      </c>
    </row>
    <row r="9" spans="1:3" x14ac:dyDescent="0.2">
      <c r="A9" s="9">
        <v>24291710</v>
      </c>
      <c r="B9" s="5" t="s">
        <v>56</v>
      </c>
      <c r="C9" s="11">
        <v>773.36</v>
      </c>
    </row>
    <row r="10" spans="1:3" x14ac:dyDescent="0.2">
      <c r="A10" s="9">
        <v>24291730</v>
      </c>
      <c r="B10" s="5" t="s">
        <v>60</v>
      </c>
      <c r="C10" s="11">
        <v>2875.13</v>
      </c>
    </row>
    <row r="11" spans="1:3" x14ac:dyDescent="0.2">
      <c r="A11" s="9">
        <v>24291740</v>
      </c>
      <c r="B11" s="5" t="s">
        <v>64</v>
      </c>
      <c r="C11" s="11">
        <v>2891.73</v>
      </c>
    </row>
    <row r="12" spans="1:3" x14ac:dyDescent="0.2">
      <c r="A12" s="9">
        <v>24292060</v>
      </c>
      <c r="B12" s="5" t="s">
        <v>72</v>
      </c>
      <c r="C12" s="11">
        <v>7194.48</v>
      </c>
    </row>
    <row r="13" spans="1:3" x14ac:dyDescent="0.2">
      <c r="A13" s="6" t="s">
        <v>49</v>
      </c>
      <c r="C13" s="11">
        <v>504.73</v>
      </c>
    </row>
    <row r="14" spans="1:3" x14ac:dyDescent="0.2">
      <c r="A14" s="8" t="s">
        <v>53</v>
      </c>
      <c r="C14" s="11">
        <v>504.73</v>
      </c>
    </row>
    <row r="15" spans="1:3" x14ac:dyDescent="0.2">
      <c r="A15" s="9">
        <v>24330260</v>
      </c>
      <c r="B15" s="5" t="s">
        <v>47</v>
      </c>
      <c r="C15" s="11">
        <v>504.73</v>
      </c>
    </row>
    <row r="16" spans="1:3" x14ac:dyDescent="0.2">
      <c r="A16" s="6" t="s">
        <v>54</v>
      </c>
      <c r="C16" s="11">
        <v>29802.089999999997</v>
      </c>
    </row>
    <row r="17" spans="1:3" x14ac:dyDescent="0.2">
      <c r="A17" s="8" t="s">
        <v>55</v>
      </c>
      <c r="C17" s="11">
        <v>29802.089999999997</v>
      </c>
    </row>
    <row r="18" spans="1:3" x14ac:dyDescent="0.2">
      <c r="A18" s="9">
        <v>24500130</v>
      </c>
      <c r="B18" s="5" t="s">
        <v>48</v>
      </c>
      <c r="C18" s="11">
        <v>29802.089999999997</v>
      </c>
    </row>
    <row r="19" spans="1:3" x14ac:dyDescent="0.2">
      <c r="A19" s="5" t="s">
        <v>3</v>
      </c>
      <c r="C19" s="11">
        <v>52609.789999999994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53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9</v>
      </c>
      <c r="B2" t="str">
        <f>+VLOOKUP(Tabla1[[#This Row],[Código de provincia]],[1]Zona!$A:$N,8,0)</f>
        <v>Madrid</v>
      </c>
      <c r="C2" t="str">
        <f>+VLOOKUP(TEXT(Tabla1[[#This Row],[Socio comercial]],"00000000"),[1]Clientes!$A:$E,3,0)</f>
        <v>ES/28</v>
      </c>
      <c r="D2" t="str">
        <f>+VLOOKUP(TEXT(Tabla1[[#This Row],[Socio comercial]],"00000000"),[1]Clientes!$A:$E,4,0)</f>
        <v>Madrid (29)</v>
      </c>
      <c r="E2" s="1">
        <v>24291710</v>
      </c>
      <c r="F2" s="1" t="s">
        <v>56</v>
      </c>
      <c r="G2" s="1">
        <v>209524594</v>
      </c>
      <c r="H2" s="1">
        <v>1</v>
      </c>
      <c r="I2" s="2">
        <v>773.36</v>
      </c>
      <c r="J2" s="1" t="s">
        <v>41</v>
      </c>
      <c r="K2" s="2">
        <v>94000</v>
      </c>
      <c r="L2" s="1" t="s">
        <v>41</v>
      </c>
      <c r="M2" s="1" t="s">
        <v>42</v>
      </c>
      <c r="N2" s="2">
        <v>44052.72</v>
      </c>
      <c r="O2" s="2">
        <v>975.48</v>
      </c>
      <c r="P2" s="1" t="s">
        <v>43</v>
      </c>
      <c r="Q2" s="2">
        <v>45039.38</v>
      </c>
      <c r="R2" s="3">
        <v>47.9</v>
      </c>
      <c r="S2" s="1" t="s">
        <v>57</v>
      </c>
      <c r="T2" s="1"/>
      <c r="U2" s="1" t="s">
        <v>58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59</v>
      </c>
      <c r="AB2" s="2">
        <v>19917.64</v>
      </c>
      <c r="AC2" s="2">
        <v>14567.1</v>
      </c>
      <c r="AD2" s="2">
        <v>3119.58</v>
      </c>
      <c r="AE2" s="2">
        <v>6448.4</v>
      </c>
      <c r="AF2" s="1">
        <v>1</v>
      </c>
      <c r="AG2" s="1"/>
      <c r="AH2" s="1" t="s">
        <v>44</v>
      </c>
      <c r="AI2" s="1">
        <v>1</v>
      </c>
      <c r="AJ2" s="1"/>
      <c r="AK2" s="2">
        <v>731.31</v>
      </c>
      <c r="AL2" s="2">
        <v>0</v>
      </c>
    </row>
    <row r="3" spans="1:38" x14ac:dyDescent="0.2">
      <c r="A3" t="str">
        <f>+VLOOKUP(Tabla1[[#This Row],[Código de provincia]],[1]Zona!$A:$N,14,0)</f>
        <v>Zona 9</v>
      </c>
      <c r="B3" t="str">
        <f>+VLOOKUP(Tabla1[[#This Row],[Código de provincia]],[1]Zona!$A:$N,8,0)</f>
        <v>Madrid</v>
      </c>
      <c r="C3" t="str">
        <f>+VLOOKUP(TEXT(Tabla1[[#This Row],[Socio comercial]],"00000000"),[1]Clientes!$A:$E,3,0)</f>
        <v>ES/28</v>
      </c>
      <c r="D3" t="str">
        <f>+VLOOKUP(TEXT(Tabla1[[#This Row],[Socio comercial]],"00000000"),[1]Clientes!$A:$E,4,0)</f>
        <v>Madrid (29)</v>
      </c>
      <c r="E3" s="1">
        <v>24291730</v>
      </c>
      <c r="F3" s="1" t="s">
        <v>60</v>
      </c>
      <c r="G3" s="1">
        <v>209447254</v>
      </c>
      <c r="H3" s="10">
        <v>45993</v>
      </c>
      <c r="I3" s="2">
        <v>2875.13</v>
      </c>
      <c r="J3" s="1" t="s">
        <v>41</v>
      </c>
      <c r="K3" s="2">
        <v>318000</v>
      </c>
      <c r="L3" s="1" t="s">
        <v>41</v>
      </c>
      <c r="M3" s="1" t="s">
        <v>42</v>
      </c>
      <c r="N3" s="2">
        <v>118602.4</v>
      </c>
      <c r="O3" s="2">
        <v>6530.69</v>
      </c>
      <c r="P3" s="1" t="s">
        <v>43</v>
      </c>
      <c r="Q3" s="2">
        <v>121714.05</v>
      </c>
      <c r="R3" s="3">
        <v>38.299999999999997</v>
      </c>
      <c r="S3" s="1" t="s">
        <v>61</v>
      </c>
      <c r="T3" s="1"/>
      <c r="U3" s="1" t="s">
        <v>62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63</v>
      </c>
      <c r="AB3" s="2">
        <v>66863.149999999994</v>
      </c>
      <c r="AC3" s="2">
        <v>36672.720000000001</v>
      </c>
      <c r="AD3" s="2">
        <v>5652.6</v>
      </c>
      <c r="AE3" s="2">
        <v>9413.93</v>
      </c>
      <c r="AF3" s="1">
        <v>1</v>
      </c>
      <c r="AG3" s="1"/>
      <c r="AH3" s="1" t="s">
        <v>44</v>
      </c>
      <c r="AI3" s="1">
        <v>1</v>
      </c>
      <c r="AJ3" s="1"/>
      <c r="AK3" s="2">
        <v>2789.73</v>
      </c>
      <c r="AL3" s="2">
        <v>0</v>
      </c>
    </row>
    <row r="4" spans="1:38" x14ac:dyDescent="0.2">
      <c r="A4" t="str">
        <f>+VLOOKUP(Tabla1[[#This Row],[Código de provincia]],[1]Zona!$A:$N,14,0)</f>
        <v>Zona 9</v>
      </c>
      <c r="B4" t="str">
        <f>+VLOOKUP(Tabla1[[#This Row],[Código de provincia]],[1]Zona!$A:$N,8,0)</f>
        <v>Madrid</v>
      </c>
      <c r="C4" t="str">
        <f>+VLOOKUP(TEXT(Tabla1[[#This Row],[Socio comercial]],"00000000"),[1]Clientes!$A:$E,3,0)</f>
        <v>ES/28</v>
      </c>
      <c r="D4" t="str">
        <f>+VLOOKUP(TEXT(Tabla1[[#This Row],[Socio comercial]],"00000000"),[1]Clientes!$A:$E,4,0)</f>
        <v>Madrid (29)</v>
      </c>
      <c r="E4" s="1">
        <v>24291740</v>
      </c>
      <c r="F4" s="1" t="s">
        <v>64</v>
      </c>
      <c r="G4" s="1">
        <v>209523732</v>
      </c>
      <c r="H4" s="1" t="s">
        <v>65</v>
      </c>
      <c r="I4" s="2">
        <v>2891.73</v>
      </c>
      <c r="J4" s="1" t="s">
        <v>41</v>
      </c>
      <c r="K4" s="2">
        <v>407000</v>
      </c>
      <c r="L4" s="1" t="s">
        <v>41</v>
      </c>
      <c r="M4" s="1" t="s">
        <v>42</v>
      </c>
      <c r="N4" s="2">
        <v>300210.34999999998</v>
      </c>
      <c r="O4" s="2">
        <v>21919.119999999999</v>
      </c>
      <c r="P4" s="1" t="s">
        <v>43</v>
      </c>
      <c r="Q4" s="2">
        <v>300474.93</v>
      </c>
      <c r="R4" s="3">
        <v>73.8</v>
      </c>
      <c r="S4" s="1" t="s">
        <v>66</v>
      </c>
      <c r="T4" s="1"/>
      <c r="U4" s="1" t="s">
        <v>58</v>
      </c>
      <c r="V4" s="1" t="b">
        <v>0</v>
      </c>
      <c r="W4" s="1" t="b">
        <v>0</v>
      </c>
      <c r="X4" s="1" t="b">
        <v>0</v>
      </c>
      <c r="Y4" s="1" t="b">
        <v>1</v>
      </c>
      <c r="Z4" s="1" t="b">
        <v>0</v>
      </c>
      <c r="AA4" s="1" t="s">
        <v>59</v>
      </c>
      <c r="AB4" s="2">
        <v>181661.82</v>
      </c>
      <c r="AC4" s="2">
        <v>83314.990000000005</v>
      </c>
      <c r="AD4" s="2">
        <v>22489.4</v>
      </c>
      <c r="AE4" s="2">
        <v>12744.14</v>
      </c>
      <c r="AF4" s="1">
        <v>1</v>
      </c>
      <c r="AG4" s="1"/>
      <c r="AH4" s="1" t="s">
        <v>67</v>
      </c>
      <c r="AI4" s="1">
        <v>1</v>
      </c>
      <c r="AJ4" s="1"/>
      <c r="AK4" s="2">
        <v>72.14</v>
      </c>
      <c r="AL4" s="2">
        <v>0</v>
      </c>
    </row>
    <row r="5" spans="1:38" x14ac:dyDescent="0.2">
      <c r="A5" t="str">
        <f>+VLOOKUP(Tabla1[[#This Row],[Código de provincia]],[1]Zona!$A:$N,14,0)</f>
        <v>Zona 9</v>
      </c>
      <c r="B5" t="str">
        <f>+VLOOKUP(Tabla1[[#This Row],[Código de provincia]],[1]Zona!$A:$N,8,0)</f>
        <v>Madrid</v>
      </c>
      <c r="C5" t="str">
        <f>+VLOOKUP(TEXT(Tabla1[[#This Row],[Socio comercial]],"00000000"),[1]Clientes!$A:$E,3,0)</f>
        <v>ES/28</v>
      </c>
      <c r="D5" t="str">
        <f>+VLOOKUP(TEXT(Tabla1[[#This Row],[Socio comercial]],"00000000"),[1]Clientes!$A:$E,4,0)</f>
        <v>Madrid (29)</v>
      </c>
      <c r="E5" s="1">
        <v>24291920</v>
      </c>
      <c r="F5" s="1" t="s">
        <v>45</v>
      </c>
      <c r="G5" s="1">
        <v>209691910</v>
      </c>
      <c r="H5" s="1" t="s">
        <v>68</v>
      </c>
      <c r="I5" s="2">
        <v>5592.63</v>
      </c>
      <c r="J5" s="1" t="s">
        <v>41</v>
      </c>
      <c r="K5" s="2">
        <v>114000</v>
      </c>
      <c r="L5" s="1" t="s">
        <v>41</v>
      </c>
      <c r="M5" s="1" t="s">
        <v>42</v>
      </c>
      <c r="N5" s="2">
        <v>98980.21</v>
      </c>
      <c r="O5" s="2">
        <v>9925.2800000000007</v>
      </c>
      <c r="P5" s="1" t="s">
        <v>43</v>
      </c>
      <c r="Q5" s="2">
        <v>104543.48</v>
      </c>
      <c r="R5" s="3">
        <v>91.7</v>
      </c>
      <c r="S5" s="1" t="s">
        <v>69</v>
      </c>
      <c r="T5" s="1"/>
      <c r="U5" s="1" t="s">
        <v>62</v>
      </c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 t="s">
        <v>63</v>
      </c>
      <c r="AB5" s="2">
        <v>46388.95</v>
      </c>
      <c r="AC5" s="2">
        <v>28723.23</v>
      </c>
      <c r="AD5" s="2">
        <v>23868.03</v>
      </c>
      <c r="AE5" s="2">
        <v>0</v>
      </c>
      <c r="AF5" s="1">
        <v>2</v>
      </c>
      <c r="AG5" s="1"/>
      <c r="AH5" s="1" t="s">
        <v>44</v>
      </c>
      <c r="AI5" s="1">
        <v>1</v>
      </c>
      <c r="AJ5" s="1"/>
      <c r="AK5" s="2">
        <v>5151.26</v>
      </c>
      <c r="AL5" s="2">
        <v>0</v>
      </c>
    </row>
    <row r="6" spans="1:38" x14ac:dyDescent="0.2">
      <c r="A6" t="str">
        <f>+VLOOKUP(Tabla1[[#This Row],[Código de provincia]],[1]Zona!$A:$N,14,0)</f>
        <v>Zona 9</v>
      </c>
      <c r="B6" t="str">
        <f>+VLOOKUP(Tabla1[[#This Row],[Código de provincia]],[1]Zona!$A:$N,8,0)</f>
        <v>Madrid</v>
      </c>
      <c r="C6" t="str">
        <f>+VLOOKUP(TEXT(Tabla1[[#This Row],[Socio comercial]],"00000000"),[1]Clientes!$A:$E,3,0)</f>
        <v>ES/28</v>
      </c>
      <c r="D6" t="str">
        <f>+VLOOKUP(TEXT(Tabla1[[#This Row],[Socio comercial]],"00000000"),[1]Clientes!$A:$E,4,0)</f>
        <v>Madrid (29)</v>
      </c>
      <c r="E6" s="1">
        <v>24291990</v>
      </c>
      <c r="F6" s="1" t="s">
        <v>46</v>
      </c>
      <c r="G6" s="1">
        <v>209112047</v>
      </c>
      <c r="H6" s="1">
        <v>301124</v>
      </c>
      <c r="I6" s="2">
        <v>394.73</v>
      </c>
      <c r="J6" s="1" t="s">
        <v>41</v>
      </c>
      <c r="K6" s="2">
        <v>59000</v>
      </c>
      <c r="L6" s="1" t="s">
        <v>41</v>
      </c>
      <c r="M6" s="1" t="s">
        <v>42</v>
      </c>
      <c r="N6" s="2">
        <v>54980.51</v>
      </c>
      <c r="O6" s="2">
        <v>2915.51</v>
      </c>
      <c r="P6" s="1" t="s">
        <v>43</v>
      </c>
      <c r="Q6" s="2">
        <v>56739.81</v>
      </c>
      <c r="R6" s="3">
        <v>96.2</v>
      </c>
      <c r="S6" s="1" t="s">
        <v>70</v>
      </c>
      <c r="T6" s="1"/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36466.410000000003</v>
      </c>
      <c r="AC6" s="2">
        <v>13073.66</v>
      </c>
      <c r="AD6" s="2">
        <v>4654.82</v>
      </c>
      <c r="AE6" s="2">
        <v>785.62</v>
      </c>
      <c r="AF6" s="1">
        <v>1</v>
      </c>
      <c r="AG6" s="1"/>
      <c r="AH6" s="1" t="s">
        <v>44</v>
      </c>
      <c r="AI6" s="1">
        <v>1</v>
      </c>
      <c r="AJ6" s="1"/>
      <c r="AK6" s="2">
        <v>1349.63</v>
      </c>
      <c r="AL6" s="2">
        <v>0</v>
      </c>
    </row>
    <row r="7" spans="1:38" x14ac:dyDescent="0.2">
      <c r="A7" t="str">
        <f>+VLOOKUP(Tabla1[[#This Row],[Código de provincia]],[1]Zona!$A:$N,14,0)</f>
        <v>Zona 9</v>
      </c>
      <c r="B7" t="str">
        <f>+VLOOKUP(Tabla1[[#This Row],[Código de provincia]],[1]Zona!$A:$N,8,0)</f>
        <v>Madrid</v>
      </c>
      <c r="C7" t="str">
        <f>+VLOOKUP(TEXT(Tabla1[[#This Row],[Socio comercial]],"00000000"),[1]Clientes!$A:$E,3,0)</f>
        <v>ES/28</v>
      </c>
      <c r="D7" t="str">
        <f>+VLOOKUP(TEXT(Tabla1[[#This Row],[Socio comercial]],"00000000"),[1]Clientes!$A:$E,4,0)</f>
        <v>Madrid (29)</v>
      </c>
      <c r="E7" s="1">
        <v>24291990</v>
      </c>
      <c r="F7" s="1" t="s">
        <v>46</v>
      </c>
      <c r="G7" s="1">
        <v>209539577</v>
      </c>
      <c r="H7" s="1">
        <v>30325</v>
      </c>
      <c r="I7" s="2">
        <v>2580.91</v>
      </c>
      <c r="J7" s="1" t="s">
        <v>41</v>
      </c>
      <c r="K7" s="2">
        <v>59000</v>
      </c>
      <c r="L7" s="1" t="s">
        <v>41</v>
      </c>
      <c r="M7" s="1" t="s">
        <v>42</v>
      </c>
      <c r="N7" s="2">
        <v>54980.51</v>
      </c>
      <c r="O7" s="2">
        <v>2915.51</v>
      </c>
      <c r="P7" s="1" t="s">
        <v>43</v>
      </c>
      <c r="Q7" s="2">
        <v>56739.81</v>
      </c>
      <c r="R7" s="3">
        <v>96.2</v>
      </c>
      <c r="S7" s="1" t="s">
        <v>71</v>
      </c>
      <c r="T7" s="1"/>
      <c r="U7" s="1" t="s">
        <v>58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 t="s">
        <v>59</v>
      </c>
      <c r="AB7" s="2">
        <v>36466.410000000003</v>
      </c>
      <c r="AC7" s="2">
        <v>13073.66</v>
      </c>
      <c r="AD7" s="2">
        <v>4654.82</v>
      </c>
      <c r="AE7" s="2">
        <v>785.62</v>
      </c>
      <c r="AF7" s="1">
        <v>1</v>
      </c>
      <c r="AG7" s="1"/>
      <c r="AH7" s="1" t="s">
        <v>44</v>
      </c>
      <c r="AI7" s="1">
        <v>1</v>
      </c>
      <c r="AJ7" s="1"/>
      <c r="AK7" s="2">
        <v>1349.63</v>
      </c>
      <c r="AL7" s="2">
        <v>0</v>
      </c>
    </row>
    <row r="8" spans="1:38" x14ac:dyDescent="0.2">
      <c r="A8" t="str">
        <f>+VLOOKUP(Tabla1[[#This Row],[Código de provincia]],[1]Zona!$A:$N,14,0)</f>
        <v>Zona 9</v>
      </c>
      <c r="B8" t="str">
        <f>+VLOOKUP(Tabla1[[#This Row],[Código de provincia]],[1]Zona!$A:$N,8,0)</f>
        <v>Madrid</v>
      </c>
      <c r="C8" t="str">
        <f>+VLOOKUP(TEXT(Tabla1[[#This Row],[Socio comercial]],"00000000"),[1]Clientes!$A:$E,3,0)</f>
        <v>ES/28</v>
      </c>
      <c r="D8" t="str">
        <f>+VLOOKUP(TEXT(Tabla1[[#This Row],[Socio comercial]],"00000000"),[1]Clientes!$A:$E,4,0)</f>
        <v>Madrid (29)</v>
      </c>
      <c r="E8" s="1">
        <v>24292060</v>
      </c>
      <c r="F8" s="1" t="s">
        <v>72</v>
      </c>
      <c r="G8" s="1">
        <v>209182431</v>
      </c>
      <c r="H8" s="1" t="s">
        <v>73</v>
      </c>
      <c r="I8" s="2">
        <v>2503.6</v>
      </c>
      <c r="J8" s="1" t="s">
        <v>41</v>
      </c>
      <c r="K8" s="2">
        <v>18000</v>
      </c>
      <c r="L8" s="1" t="s">
        <v>41</v>
      </c>
      <c r="M8" s="1" t="s">
        <v>42</v>
      </c>
      <c r="N8" s="2">
        <v>24841.49</v>
      </c>
      <c r="O8" s="2">
        <v>968.81</v>
      </c>
      <c r="P8" s="1" t="s">
        <v>43</v>
      </c>
      <c r="Q8" s="2">
        <v>24841.49</v>
      </c>
      <c r="R8" s="3">
        <v>138</v>
      </c>
      <c r="S8" s="1" t="s">
        <v>74</v>
      </c>
      <c r="T8" s="1"/>
      <c r="U8" s="1"/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/>
      <c r="AB8" s="2">
        <v>6191.73</v>
      </c>
      <c r="AC8" s="2">
        <v>8267.99</v>
      </c>
      <c r="AD8" s="2">
        <v>10381.77</v>
      </c>
      <c r="AE8" s="2">
        <v>0</v>
      </c>
      <c r="AF8" s="1">
        <v>0</v>
      </c>
      <c r="AG8" s="1"/>
      <c r="AH8" s="1"/>
      <c r="AI8" s="1">
        <v>1</v>
      </c>
      <c r="AJ8" s="1"/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9</v>
      </c>
      <c r="B9" t="str">
        <f>+VLOOKUP(Tabla1[[#This Row],[Código de provincia]],[1]Zona!$A:$N,8,0)</f>
        <v>Madrid</v>
      </c>
      <c r="C9" t="str">
        <f>+VLOOKUP(TEXT(Tabla1[[#This Row],[Socio comercial]],"00000000"),[1]Clientes!$A:$E,3,0)</f>
        <v>ES/28</v>
      </c>
      <c r="D9" t="str">
        <f>+VLOOKUP(TEXT(Tabla1[[#This Row],[Socio comercial]],"00000000"),[1]Clientes!$A:$E,4,0)</f>
        <v>Madrid (29)</v>
      </c>
      <c r="E9" s="1">
        <v>24292060</v>
      </c>
      <c r="F9" s="1" t="s">
        <v>72</v>
      </c>
      <c r="G9" s="1">
        <v>209580144</v>
      </c>
      <c r="H9" s="1" t="s">
        <v>75</v>
      </c>
      <c r="I9" s="2">
        <v>2522.04</v>
      </c>
      <c r="J9" s="1" t="s">
        <v>41</v>
      </c>
      <c r="K9" s="2">
        <v>18000</v>
      </c>
      <c r="L9" s="1" t="s">
        <v>41</v>
      </c>
      <c r="M9" s="1" t="s">
        <v>42</v>
      </c>
      <c r="N9" s="2">
        <v>24841.49</v>
      </c>
      <c r="O9" s="2">
        <v>968.81</v>
      </c>
      <c r="P9" s="1" t="s">
        <v>43</v>
      </c>
      <c r="Q9" s="2">
        <v>24841.49</v>
      </c>
      <c r="R9" s="3">
        <v>138</v>
      </c>
      <c r="S9" s="1" t="s">
        <v>76</v>
      </c>
      <c r="T9" s="1"/>
      <c r="U9" s="1"/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/>
      <c r="AB9" s="2">
        <v>6191.73</v>
      </c>
      <c r="AC9" s="2">
        <v>8267.99</v>
      </c>
      <c r="AD9" s="2">
        <v>10381.77</v>
      </c>
      <c r="AE9" s="2">
        <v>0</v>
      </c>
      <c r="AF9" s="1">
        <v>0</v>
      </c>
      <c r="AG9" s="1"/>
      <c r="AH9" s="1"/>
      <c r="AI9" s="1">
        <v>2</v>
      </c>
      <c r="AJ9" s="1" t="s">
        <v>77</v>
      </c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9</v>
      </c>
      <c r="B10" t="str">
        <f>+VLOOKUP(Tabla1[[#This Row],[Código de provincia]],[1]Zona!$A:$N,8,0)</f>
        <v>Madrid</v>
      </c>
      <c r="C10" t="str">
        <f>+VLOOKUP(TEXT(Tabla1[[#This Row],[Socio comercial]],"00000000"),[1]Clientes!$A:$E,3,0)</f>
        <v>ES/28</v>
      </c>
      <c r="D10" t="str">
        <f>+VLOOKUP(TEXT(Tabla1[[#This Row],[Socio comercial]],"00000000"),[1]Clientes!$A:$E,4,0)</f>
        <v>Madrid (29)</v>
      </c>
      <c r="E10" s="1">
        <v>24292060</v>
      </c>
      <c r="F10" s="1" t="s">
        <v>72</v>
      </c>
      <c r="G10" s="1">
        <v>209641058</v>
      </c>
      <c r="H10" s="1" t="s">
        <v>78</v>
      </c>
      <c r="I10" s="2">
        <v>1167.1400000000001</v>
      </c>
      <c r="J10" s="1" t="s">
        <v>41</v>
      </c>
      <c r="K10" s="2">
        <v>18000</v>
      </c>
      <c r="L10" s="1" t="s">
        <v>41</v>
      </c>
      <c r="M10" s="1" t="s">
        <v>42</v>
      </c>
      <c r="N10" s="2">
        <v>24841.49</v>
      </c>
      <c r="O10" s="2">
        <v>968.81</v>
      </c>
      <c r="P10" s="1" t="s">
        <v>43</v>
      </c>
      <c r="Q10" s="2">
        <v>24841.49</v>
      </c>
      <c r="R10" s="3">
        <v>138</v>
      </c>
      <c r="S10" s="1" t="s">
        <v>79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0</v>
      </c>
      <c r="Z10" s="1" t="b">
        <v>0</v>
      </c>
      <c r="AA10" s="1"/>
      <c r="AB10" s="2">
        <v>6191.73</v>
      </c>
      <c r="AC10" s="2">
        <v>8267.99</v>
      </c>
      <c r="AD10" s="2">
        <v>10381.77</v>
      </c>
      <c r="AE10" s="2">
        <v>0</v>
      </c>
      <c r="AF10" s="1">
        <v>0</v>
      </c>
      <c r="AG10" s="1"/>
      <c r="AH10" s="1" t="s">
        <v>44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9</v>
      </c>
      <c r="B11" t="str">
        <f>+VLOOKUP(Tabla1[[#This Row],[Código de provincia]],[1]Zona!$A:$N,8,0)</f>
        <v>Madrid</v>
      </c>
      <c r="C11" t="str">
        <f>+VLOOKUP(TEXT(Tabla1[[#This Row],[Socio comercial]],"00000000"),[1]Clientes!$A:$E,3,0)</f>
        <v>ES/28</v>
      </c>
      <c r="D11" t="str">
        <f>+VLOOKUP(TEXT(Tabla1[[#This Row],[Socio comercial]],"00000000"),[1]Clientes!$A:$E,4,0)</f>
        <v>Madrid (29)</v>
      </c>
      <c r="E11" s="1">
        <v>24292060</v>
      </c>
      <c r="F11" s="1" t="s">
        <v>72</v>
      </c>
      <c r="G11" s="1">
        <v>209671785</v>
      </c>
      <c r="H11" s="1">
        <v>22.03</v>
      </c>
      <c r="I11" s="2">
        <v>1001.7</v>
      </c>
      <c r="J11" s="1" t="s">
        <v>41</v>
      </c>
      <c r="K11" s="2">
        <v>18000</v>
      </c>
      <c r="L11" s="1" t="s">
        <v>41</v>
      </c>
      <c r="M11" s="1" t="s">
        <v>42</v>
      </c>
      <c r="N11" s="2">
        <v>24841.49</v>
      </c>
      <c r="O11" s="2">
        <v>968.81</v>
      </c>
      <c r="P11" s="1" t="s">
        <v>43</v>
      </c>
      <c r="Q11" s="2">
        <v>24841.49</v>
      </c>
      <c r="R11" s="3">
        <v>138</v>
      </c>
      <c r="S11" s="1" t="s">
        <v>80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/>
      <c r="AB11" s="2">
        <v>6191.73</v>
      </c>
      <c r="AC11" s="2">
        <v>8267.99</v>
      </c>
      <c r="AD11" s="2">
        <v>10381.77</v>
      </c>
      <c r="AE11" s="2">
        <v>0</v>
      </c>
      <c r="AF11" s="1">
        <v>0</v>
      </c>
      <c r="AG11" s="1"/>
      <c r="AH11" s="1" t="s">
        <v>44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9</v>
      </c>
      <c r="B12" t="str">
        <f>+VLOOKUP(Tabla1[[#This Row],[Código de provincia]],[1]Zona!$A:$N,8,0)</f>
        <v>Castilla La Mancha</v>
      </c>
      <c r="C12" t="str">
        <f>+VLOOKUP(TEXT(Tabla1[[#This Row],[Socio comercial]],"00000000"),[1]Clientes!$A:$E,3,0)</f>
        <v>ES/19</v>
      </c>
      <c r="D12" t="str">
        <f>+VLOOKUP(TEXT(Tabla1[[#This Row],[Socio comercial]],"00000000"),[1]Clientes!$A:$E,4,0)</f>
        <v>Guadalajara (33)</v>
      </c>
      <c r="E12" s="1">
        <v>24330260</v>
      </c>
      <c r="F12" s="1" t="s">
        <v>47</v>
      </c>
      <c r="G12" s="1">
        <v>207618474</v>
      </c>
      <c r="H12" s="1">
        <v>54</v>
      </c>
      <c r="I12" s="2">
        <v>22.62</v>
      </c>
      <c r="J12" s="1" t="s">
        <v>41</v>
      </c>
      <c r="K12" s="2">
        <v>5000</v>
      </c>
      <c r="L12" s="1" t="s">
        <v>41</v>
      </c>
      <c r="M12" s="1" t="s">
        <v>42</v>
      </c>
      <c r="N12" s="2">
        <v>6582.56</v>
      </c>
      <c r="O12" s="2">
        <v>-20.350000000000001</v>
      </c>
      <c r="P12" s="1" t="s">
        <v>43</v>
      </c>
      <c r="Q12" s="2">
        <v>6562.21</v>
      </c>
      <c r="R12" s="3">
        <v>131.19999999999999</v>
      </c>
      <c r="S12" s="1" t="s">
        <v>81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48.58</v>
      </c>
      <c r="AC12" s="2">
        <v>3046.04</v>
      </c>
      <c r="AD12" s="2">
        <v>688.73</v>
      </c>
      <c r="AE12" s="2">
        <v>2799.21</v>
      </c>
      <c r="AF12" s="1">
        <v>0</v>
      </c>
      <c r="AG12" s="1"/>
      <c r="AH12" s="1" t="s">
        <v>44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9</v>
      </c>
      <c r="B13" t="str">
        <f>+VLOOKUP(Tabla1[[#This Row],[Código de provincia]],[1]Zona!$A:$N,8,0)</f>
        <v>Castilla La Mancha</v>
      </c>
      <c r="C13" t="str">
        <f>+VLOOKUP(TEXT(Tabla1[[#This Row],[Socio comercial]],"00000000"),[1]Clientes!$A:$E,3,0)</f>
        <v>ES/19</v>
      </c>
      <c r="D13" t="str">
        <f>+VLOOKUP(TEXT(Tabla1[[#This Row],[Socio comercial]],"00000000"),[1]Clientes!$A:$E,4,0)</f>
        <v>Guadalajara (33)</v>
      </c>
      <c r="E13" s="1">
        <v>24330260</v>
      </c>
      <c r="F13" s="1" t="s">
        <v>47</v>
      </c>
      <c r="G13" s="1">
        <v>207922359</v>
      </c>
      <c r="H13" s="1">
        <v>62</v>
      </c>
      <c r="I13" s="2">
        <v>106.71</v>
      </c>
      <c r="J13" s="1" t="s">
        <v>41</v>
      </c>
      <c r="K13" s="2">
        <v>5000</v>
      </c>
      <c r="L13" s="1" t="s">
        <v>41</v>
      </c>
      <c r="M13" s="1" t="s">
        <v>42</v>
      </c>
      <c r="N13" s="2">
        <v>6582.56</v>
      </c>
      <c r="O13" s="2">
        <v>-20.350000000000001</v>
      </c>
      <c r="P13" s="1" t="s">
        <v>43</v>
      </c>
      <c r="Q13" s="2">
        <v>6562.21</v>
      </c>
      <c r="R13" s="3">
        <v>131.19999999999999</v>
      </c>
      <c r="S13" s="1" t="s">
        <v>82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48.58</v>
      </c>
      <c r="AC13" s="2">
        <v>3046.04</v>
      </c>
      <c r="AD13" s="2">
        <v>688.73</v>
      </c>
      <c r="AE13" s="2">
        <v>2799.21</v>
      </c>
      <c r="AF13" s="1">
        <v>0</v>
      </c>
      <c r="AG13" s="1"/>
      <c r="AH13" s="1" t="s">
        <v>44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9</v>
      </c>
      <c r="B14" t="str">
        <f>+VLOOKUP(Tabla1[[#This Row],[Código de provincia]],[1]Zona!$A:$N,8,0)</f>
        <v>Castilla La Mancha</v>
      </c>
      <c r="C14" t="str">
        <f>+VLOOKUP(TEXT(Tabla1[[#This Row],[Socio comercial]],"00000000"),[1]Clientes!$A:$E,3,0)</f>
        <v>ES/19</v>
      </c>
      <c r="D14" t="str">
        <f>+VLOOKUP(TEXT(Tabla1[[#This Row],[Socio comercial]],"00000000"),[1]Clientes!$A:$E,4,0)</f>
        <v>Guadalajara (33)</v>
      </c>
      <c r="E14" s="1">
        <v>24330260</v>
      </c>
      <c r="F14" s="1" t="s">
        <v>47</v>
      </c>
      <c r="G14" s="1">
        <v>209652547</v>
      </c>
      <c r="H14" s="1">
        <v>95</v>
      </c>
      <c r="I14" s="2">
        <v>4.6100000000000003</v>
      </c>
      <c r="J14" s="1" t="s">
        <v>41</v>
      </c>
      <c r="K14" s="2">
        <v>5000</v>
      </c>
      <c r="L14" s="1" t="s">
        <v>41</v>
      </c>
      <c r="M14" s="1" t="s">
        <v>42</v>
      </c>
      <c r="N14" s="2">
        <v>6582.56</v>
      </c>
      <c r="O14" s="2">
        <v>-20.350000000000001</v>
      </c>
      <c r="P14" s="1" t="s">
        <v>43</v>
      </c>
      <c r="Q14" s="2">
        <v>6562.21</v>
      </c>
      <c r="R14" s="3">
        <v>131.19999999999999</v>
      </c>
      <c r="S14" s="1" t="s">
        <v>83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/>
      <c r="AB14" s="2">
        <v>48.58</v>
      </c>
      <c r="AC14" s="2">
        <v>3046.04</v>
      </c>
      <c r="AD14" s="2">
        <v>688.73</v>
      </c>
      <c r="AE14" s="2">
        <v>2799.21</v>
      </c>
      <c r="AF14" s="1">
        <v>0</v>
      </c>
      <c r="AG14" s="1"/>
      <c r="AH14" s="1" t="s">
        <v>44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9</v>
      </c>
      <c r="B15" t="str">
        <f>+VLOOKUP(Tabla1[[#This Row],[Código de provincia]],[1]Zona!$A:$N,8,0)</f>
        <v>Castilla La Mancha</v>
      </c>
      <c r="C15" t="str">
        <f>+VLOOKUP(TEXT(Tabla1[[#This Row],[Socio comercial]],"00000000"),[1]Clientes!$A:$E,3,0)</f>
        <v>ES/19</v>
      </c>
      <c r="D15" t="str">
        <f>+VLOOKUP(TEXT(Tabla1[[#This Row],[Socio comercial]],"00000000"),[1]Clientes!$A:$E,4,0)</f>
        <v>Guadalajara (33)</v>
      </c>
      <c r="E15" s="1">
        <v>24330260</v>
      </c>
      <c r="F15" s="1" t="s">
        <v>47</v>
      </c>
      <c r="G15" s="1">
        <v>203651904</v>
      </c>
      <c r="H15" s="1" t="s">
        <v>84</v>
      </c>
      <c r="I15" s="2">
        <v>370.79</v>
      </c>
      <c r="J15" s="1" t="s">
        <v>41</v>
      </c>
      <c r="K15" s="2">
        <v>5000</v>
      </c>
      <c r="L15" s="1" t="s">
        <v>41</v>
      </c>
      <c r="M15" s="1" t="s">
        <v>42</v>
      </c>
      <c r="N15" s="2">
        <v>6582.56</v>
      </c>
      <c r="O15" s="2">
        <v>-20.350000000000001</v>
      </c>
      <c r="P15" s="1" t="s">
        <v>43</v>
      </c>
      <c r="Q15" s="2">
        <v>6562.21</v>
      </c>
      <c r="R15" s="3">
        <v>131.19999999999999</v>
      </c>
      <c r="S15" s="1" t="s">
        <v>85</v>
      </c>
      <c r="T15" s="1"/>
      <c r="U15" s="1"/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/>
      <c r="AB15" s="2">
        <v>48.58</v>
      </c>
      <c r="AC15" s="2">
        <v>3046.04</v>
      </c>
      <c r="AD15" s="2">
        <v>688.73</v>
      </c>
      <c r="AE15" s="2">
        <v>2799.21</v>
      </c>
      <c r="AF15" s="1">
        <v>0</v>
      </c>
      <c r="AG15" s="1"/>
      <c r="AH15" s="1"/>
      <c r="AI15" s="1"/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9</v>
      </c>
      <c r="B16" t="str">
        <f>+VLOOKUP(Tabla1[[#This Row],[Código de provincia]],[1]Zona!$A:$N,8,0)</f>
        <v>Islas Canarias</v>
      </c>
      <c r="C16" t="str">
        <f>+VLOOKUP(TEXT(Tabla1[[#This Row],[Socio comercial]],"00000000"),[1]Clientes!$A:$E,3,0)</f>
        <v>ES/38</v>
      </c>
      <c r="D16" t="str">
        <f>+VLOOKUP(TEXT(Tabla1[[#This Row],[Socio comercial]],"00000000"),[1]Clientes!$A:$E,4,0)</f>
        <v>Islas Canarias (50)</v>
      </c>
      <c r="E16" s="1">
        <v>24500130</v>
      </c>
      <c r="F16" s="1" t="s">
        <v>48</v>
      </c>
      <c r="G16" s="1">
        <v>207381716</v>
      </c>
      <c r="H16" s="1" t="s">
        <v>86</v>
      </c>
      <c r="I16" s="2">
        <v>370.88</v>
      </c>
      <c r="J16" s="1" t="s">
        <v>41</v>
      </c>
      <c r="K16" s="2">
        <v>805000</v>
      </c>
      <c r="L16" s="1" t="s">
        <v>41</v>
      </c>
      <c r="M16" s="1" t="s">
        <v>42</v>
      </c>
      <c r="N16" s="2">
        <v>1025679.87</v>
      </c>
      <c r="O16" s="2">
        <v>17963.599999999999</v>
      </c>
      <c r="P16" s="1" t="s">
        <v>43</v>
      </c>
      <c r="Q16" s="2">
        <v>1035092.05</v>
      </c>
      <c r="R16" s="3">
        <v>128.6</v>
      </c>
      <c r="S16" s="1" t="s">
        <v>87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/>
      <c r="AB16" s="2">
        <v>121170.45</v>
      </c>
      <c r="AC16" s="2">
        <v>376234.58</v>
      </c>
      <c r="AD16" s="2">
        <v>212052.17</v>
      </c>
      <c r="AE16" s="2">
        <v>316222.67</v>
      </c>
      <c r="AF16" s="1">
        <v>2</v>
      </c>
      <c r="AG16" s="1"/>
      <c r="AH16" s="1" t="s">
        <v>44</v>
      </c>
      <c r="AI16" s="1">
        <v>31</v>
      </c>
      <c r="AJ16" s="1"/>
      <c r="AK16" s="2">
        <v>5275.92</v>
      </c>
      <c r="AL16" s="2">
        <v>0</v>
      </c>
    </row>
    <row r="17" spans="1:38" x14ac:dyDescent="0.2">
      <c r="A17" t="str">
        <f>+VLOOKUP(Tabla1[[#This Row],[Código de provincia]],[1]Zona!$A:$N,14,0)</f>
        <v>Zona 9</v>
      </c>
      <c r="B17" t="str">
        <f>+VLOOKUP(Tabla1[[#This Row],[Código de provincia]],[1]Zona!$A:$N,8,0)</f>
        <v>Islas Canarias</v>
      </c>
      <c r="C17" t="str">
        <f>+VLOOKUP(TEXT(Tabla1[[#This Row],[Socio comercial]],"00000000"),[1]Clientes!$A:$E,3,0)</f>
        <v>ES/38</v>
      </c>
      <c r="D17" t="str">
        <f>+VLOOKUP(TEXT(Tabla1[[#This Row],[Socio comercial]],"00000000"),[1]Clientes!$A:$E,4,0)</f>
        <v>Islas Canarias (50)</v>
      </c>
      <c r="E17" s="1">
        <v>24500130</v>
      </c>
      <c r="F17" s="1" t="s">
        <v>48</v>
      </c>
      <c r="G17" s="1">
        <v>207408115</v>
      </c>
      <c r="H17" s="1" t="s">
        <v>88</v>
      </c>
      <c r="I17" s="2">
        <v>129.81</v>
      </c>
      <c r="J17" s="1" t="s">
        <v>41</v>
      </c>
      <c r="K17" s="2">
        <v>805000</v>
      </c>
      <c r="L17" s="1" t="s">
        <v>41</v>
      </c>
      <c r="M17" s="1" t="s">
        <v>42</v>
      </c>
      <c r="N17" s="2">
        <v>1025679.87</v>
      </c>
      <c r="O17" s="2">
        <v>17963.599999999999</v>
      </c>
      <c r="P17" s="1" t="s">
        <v>43</v>
      </c>
      <c r="Q17" s="2">
        <v>1035092.05</v>
      </c>
      <c r="R17" s="3">
        <v>128.6</v>
      </c>
      <c r="S17" s="1" t="s">
        <v>89</v>
      </c>
      <c r="T17" s="1"/>
      <c r="U17" s="1"/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/>
      <c r="AB17" s="2">
        <v>121170.45</v>
      </c>
      <c r="AC17" s="2">
        <v>376234.58</v>
      </c>
      <c r="AD17" s="2">
        <v>212052.17</v>
      </c>
      <c r="AE17" s="2">
        <v>316222.67</v>
      </c>
      <c r="AF17" s="1">
        <v>2</v>
      </c>
      <c r="AG17" s="1"/>
      <c r="AH17" s="1" t="s">
        <v>44</v>
      </c>
      <c r="AI17" s="1">
        <v>31</v>
      </c>
      <c r="AJ17" s="1"/>
      <c r="AK17" s="2">
        <v>5275.92</v>
      </c>
      <c r="AL17" s="2">
        <v>0</v>
      </c>
    </row>
    <row r="18" spans="1:38" x14ac:dyDescent="0.2">
      <c r="A18" t="str">
        <f>+VLOOKUP(Tabla1[[#This Row],[Código de provincia]],[1]Zona!$A:$N,14,0)</f>
        <v>Zona 9</v>
      </c>
      <c r="B18" t="str">
        <f>+VLOOKUP(Tabla1[[#This Row],[Código de provincia]],[1]Zona!$A:$N,8,0)</f>
        <v>Islas Canarias</v>
      </c>
      <c r="C18" t="str">
        <f>+VLOOKUP(TEXT(Tabla1[[#This Row],[Socio comercial]],"00000000"),[1]Clientes!$A:$E,3,0)</f>
        <v>ES/38</v>
      </c>
      <c r="D18" t="str">
        <f>+VLOOKUP(TEXT(Tabla1[[#This Row],[Socio comercial]],"00000000"),[1]Clientes!$A:$E,4,0)</f>
        <v>Islas Canarias (50)</v>
      </c>
      <c r="E18" s="1">
        <v>24500130</v>
      </c>
      <c r="F18" s="1" t="s">
        <v>48</v>
      </c>
      <c r="G18" s="1">
        <v>207449325</v>
      </c>
      <c r="H18" s="1" t="s">
        <v>90</v>
      </c>
      <c r="I18" s="2">
        <v>443.97</v>
      </c>
      <c r="J18" s="1" t="s">
        <v>41</v>
      </c>
      <c r="K18" s="2">
        <v>805000</v>
      </c>
      <c r="L18" s="1" t="s">
        <v>41</v>
      </c>
      <c r="M18" s="1" t="s">
        <v>42</v>
      </c>
      <c r="N18" s="2">
        <v>1025679.87</v>
      </c>
      <c r="O18" s="2">
        <v>17963.599999999999</v>
      </c>
      <c r="P18" s="1" t="s">
        <v>43</v>
      </c>
      <c r="Q18" s="2">
        <v>1035092.05</v>
      </c>
      <c r="R18" s="3">
        <v>128.6</v>
      </c>
      <c r="S18" s="1" t="s">
        <v>91</v>
      </c>
      <c r="T18" s="1"/>
      <c r="U18" s="1"/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/>
      <c r="AB18" s="2">
        <v>121170.45</v>
      </c>
      <c r="AC18" s="2">
        <v>376234.58</v>
      </c>
      <c r="AD18" s="2">
        <v>212052.17</v>
      </c>
      <c r="AE18" s="2">
        <v>316222.67</v>
      </c>
      <c r="AF18" s="1">
        <v>2</v>
      </c>
      <c r="AG18" s="1"/>
      <c r="AH18" s="1" t="s">
        <v>44</v>
      </c>
      <c r="AI18" s="1">
        <v>31</v>
      </c>
      <c r="AJ18" s="1"/>
      <c r="AK18" s="2">
        <v>5275.92</v>
      </c>
      <c r="AL18" s="2">
        <v>0</v>
      </c>
    </row>
    <row r="19" spans="1:38" x14ac:dyDescent="0.2">
      <c r="A19" t="str">
        <f>+VLOOKUP(Tabla1[[#This Row],[Código de provincia]],[1]Zona!$A:$N,14,0)</f>
        <v>Zona 9</v>
      </c>
      <c r="B19" t="str">
        <f>+VLOOKUP(Tabla1[[#This Row],[Código de provincia]],[1]Zona!$A:$N,8,0)</f>
        <v>Islas Canarias</v>
      </c>
      <c r="C19" t="str">
        <f>+VLOOKUP(TEXT(Tabla1[[#This Row],[Socio comercial]],"00000000"),[1]Clientes!$A:$E,3,0)</f>
        <v>ES/38</v>
      </c>
      <c r="D19" t="str">
        <f>+VLOOKUP(TEXT(Tabla1[[#This Row],[Socio comercial]],"00000000"),[1]Clientes!$A:$E,4,0)</f>
        <v>Islas Canarias (50)</v>
      </c>
      <c r="E19" s="1">
        <v>24500130</v>
      </c>
      <c r="F19" s="1" t="s">
        <v>48</v>
      </c>
      <c r="G19" s="1">
        <v>207566330</v>
      </c>
      <c r="H19" s="1" t="s">
        <v>92</v>
      </c>
      <c r="I19" s="2">
        <v>185.44</v>
      </c>
      <c r="J19" s="1" t="s">
        <v>41</v>
      </c>
      <c r="K19" s="2">
        <v>805000</v>
      </c>
      <c r="L19" s="1" t="s">
        <v>41</v>
      </c>
      <c r="M19" s="1" t="s">
        <v>42</v>
      </c>
      <c r="N19" s="2">
        <v>1025679.87</v>
      </c>
      <c r="O19" s="2">
        <v>17963.599999999999</v>
      </c>
      <c r="P19" s="1" t="s">
        <v>43</v>
      </c>
      <c r="Q19" s="2">
        <v>1035092.05</v>
      </c>
      <c r="R19" s="3">
        <v>128.6</v>
      </c>
      <c r="S19" s="1" t="s">
        <v>93</v>
      </c>
      <c r="T19" s="1"/>
      <c r="U19" s="1"/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/>
      <c r="AB19" s="2">
        <v>121170.45</v>
      </c>
      <c r="AC19" s="2">
        <v>376234.58</v>
      </c>
      <c r="AD19" s="2">
        <v>212052.17</v>
      </c>
      <c r="AE19" s="2">
        <v>316222.67</v>
      </c>
      <c r="AF19" s="1">
        <v>2</v>
      </c>
      <c r="AG19" s="1"/>
      <c r="AH19" s="1" t="s">
        <v>44</v>
      </c>
      <c r="AI19" s="1">
        <v>31</v>
      </c>
      <c r="AJ19" s="1"/>
      <c r="AK19" s="2">
        <v>5275.92</v>
      </c>
      <c r="AL19" s="2">
        <v>0</v>
      </c>
    </row>
    <row r="20" spans="1:38" x14ac:dyDescent="0.2">
      <c r="A20" t="str">
        <f>+VLOOKUP(Tabla1[[#This Row],[Código de provincia]],[1]Zona!$A:$N,14,0)</f>
        <v>Zona 9</v>
      </c>
      <c r="B20" t="str">
        <f>+VLOOKUP(Tabla1[[#This Row],[Código de provincia]],[1]Zona!$A:$N,8,0)</f>
        <v>Islas Canarias</v>
      </c>
      <c r="C20" t="str">
        <f>+VLOOKUP(TEXT(Tabla1[[#This Row],[Socio comercial]],"00000000"),[1]Clientes!$A:$E,3,0)</f>
        <v>ES/38</v>
      </c>
      <c r="D20" t="str">
        <f>+VLOOKUP(TEXT(Tabla1[[#This Row],[Socio comercial]],"00000000"),[1]Clientes!$A:$E,4,0)</f>
        <v>Islas Canarias (50)</v>
      </c>
      <c r="E20" s="1">
        <v>24500130</v>
      </c>
      <c r="F20" s="1" t="s">
        <v>48</v>
      </c>
      <c r="G20" s="1">
        <v>207650520</v>
      </c>
      <c r="H20" s="1" t="s">
        <v>94</v>
      </c>
      <c r="I20" s="2">
        <v>443.97</v>
      </c>
      <c r="J20" s="1" t="s">
        <v>41</v>
      </c>
      <c r="K20" s="2">
        <v>805000</v>
      </c>
      <c r="L20" s="1" t="s">
        <v>41</v>
      </c>
      <c r="M20" s="1" t="s">
        <v>42</v>
      </c>
      <c r="N20" s="2">
        <v>1025679.87</v>
      </c>
      <c r="O20" s="2">
        <v>17963.599999999999</v>
      </c>
      <c r="P20" s="1" t="s">
        <v>43</v>
      </c>
      <c r="Q20" s="2">
        <v>1035092.05</v>
      </c>
      <c r="R20" s="3">
        <v>128.6</v>
      </c>
      <c r="S20" s="1" t="s">
        <v>95</v>
      </c>
      <c r="T20" s="1"/>
      <c r="U20" s="1"/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/>
      <c r="AB20" s="2">
        <v>121170.45</v>
      </c>
      <c r="AC20" s="2">
        <v>376234.58</v>
      </c>
      <c r="AD20" s="2">
        <v>212052.17</v>
      </c>
      <c r="AE20" s="2">
        <v>316222.67</v>
      </c>
      <c r="AF20" s="1">
        <v>2</v>
      </c>
      <c r="AG20" s="1"/>
      <c r="AH20" s="1" t="s">
        <v>44</v>
      </c>
      <c r="AI20" s="1">
        <v>31</v>
      </c>
      <c r="AJ20" s="1"/>
      <c r="AK20" s="2">
        <v>5275.92</v>
      </c>
      <c r="AL20" s="2">
        <v>0</v>
      </c>
    </row>
    <row r="21" spans="1:38" x14ac:dyDescent="0.2">
      <c r="A21" t="str">
        <f>+VLOOKUP(Tabla1[[#This Row],[Código de provincia]],[1]Zona!$A:$N,14,0)</f>
        <v>Zona 9</v>
      </c>
      <c r="B21" t="str">
        <f>+VLOOKUP(Tabla1[[#This Row],[Código de provincia]],[1]Zona!$A:$N,8,0)</f>
        <v>Islas Canarias</v>
      </c>
      <c r="C21" t="str">
        <f>+VLOOKUP(TEXT(Tabla1[[#This Row],[Socio comercial]],"00000000"),[1]Clientes!$A:$E,3,0)</f>
        <v>ES/38</v>
      </c>
      <c r="D21" t="str">
        <f>+VLOOKUP(TEXT(Tabla1[[#This Row],[Socio comercial]],"00000000"),[1]Clientes!$A:$E,4,0)</f>
        <v>Islas Canarias (50)</v>
      </c>
      <c r="E21" s="1">
        <v>24500130</v>
      </c>
      <c r="F21" s="1" t="s">
        <v>48</v>
      </c>
      <c r="G21" s="1">
        <v>207893560</v>
      </c>
      <c r="H21" s="1" t="s">
        <v>96</v>
      </c>
      <c r="I21" s="2">
        <v>132.05000000000001</v>
      </c>
      <c r="J21" s="1" t="s">
        <v>41</v>
      </c>
      <c r="K21" s="2">
        <v>805000</v>
      </c>
      <c r="L21" s="1" t="s">
        <v>41</v>
      </c>
      <c r="M21" s="1" t="s">
        <v>42</v>
      </c>
      <c r="N21" s="2">
        <v>1025679.87</v>
      </c>
      <c r="O21" s="2">
        <v>17963.599999999999</v>
      </c>
      <c r="P21" s="1" t="s">
        <v>43</v>
      </c>
      <c r="Q21" s="2">
        <v>1035092.05</v>
      </c>
      <c r="R21" s="3">
        <v>128.6</v>
      </c>
      <c r="S21" s="1" t="s">
        <v>97</v>
      </c>
      <c r="T21" s="1"/>
      <c r="U21" s="1"/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/>
      <c r="AB21" s="2">
        <v>121170.45</v>
      </c>
      <c r="AC21" s="2">
        <v>376234.58</v>
      </c>
      <c r="AD21" s="2">
        <v>212052.17</v>
      </c>
      <c r="AE21" s="2">
        <v>316222.67</v>
      </c>
      <c r="AF21" s="1">
        <v>2</v>
      </c>
      <c r="AG21" s="1"/>
      <c r="AH21" s="1" t="s">
        <v>44</v>
      </c>
      <c r="AI21" s="1">
        <v>31</v>
      </c>
      <c r="AJ21" s="1"/>
      <c r="AK21" s="2">
        <v>5275.92</v>
      </c>
      <c r="AL21" s="2">
        <v>0</v>
      </c>
    </row>
    <row r="22" spans="1:38" x14ac:dyDescent="0.2">
      <c r="A22" t="str">
        <f>+VLOOKUP(Tabla1[[#This Row],[Código de provincia]],[1]Zona!$A:$N,14,0)</f>
        <v>Zona 9</v>
      </c>
      <c r="B22" t="str">
        <f>+VLOOKUP(Tabla1[[#This Row],[Código de provincia]],[1]Zona!$A:$N,8,0)</f>
        <v>Islas Canarias</v>
      </c>
      <c r="C22" t="str">
        <f>+VLOOKUP(TEXT(Tabla1[[#This Row],[Socio comercial]],"00000000"),[1]Clientes!$A:$E,3,0)</f>
        <v>ES/38</v>
      </c>
      <c r="D22" t="str">
        <f>+VLOOKUP(TEXT(Tabla1[[#This Row],[Socio comercial]],"00000000"),[1]Clientes!$A:$E,4,0)</f>
        <v>Islas Canarias (50)</v>
      </c>
      <c r="E22" s="1">
        <v>24500130</v>
      </c>
      <c r="F22" s="1" t="s">
        <v>48</v>
      </c>
      <c r="G22" s="1">
        <v>207911625</v>
      </c>
      <c r="H22" s="1" t="s">
        <v>98</v>
      </c>
      <c r="I22" s="2">
        <v>158.46</v>
      </c>
      <c r="J22" s="1" t="s">
        <v>41</v>
      </c>
      <c r="K22" s="2">
        <v>805000</v>
      </c>
      <c r="L22" s="1" t="s">
        <v>41</v>
      </c>
      <c r="M22" s="1" t="s">
        <v>42</v>
      </c>
      <c r="N22" s="2">
        <v>1025679.87</v>
      </c>
      <c r="O22" s="2">
        <v>17963.599999999999</v>
      </c>
      <c r="P22" s="1" t="s">
        <v>43</v>
      </c>
      <c r="Q22" s="2">
        <v>1035092.05</v>
      </c>
      <c r="R22" s="3">
        <v>128.6</v>
      </c>
      <c r="S22" s="1" t="s">
        <v>99</v>
      </c>
      <c r="T22" s="1"/>
      <c r="U22" s="1"/>
      <c r="V22" s="1" t="b">
        <v>1</v>
      </c>
      <c r="W22" s="1" t="b">
        <v>0</v>
      </c>
      <c r="X22" s="1" t="b">
        <v>0</v>
      </c>
      <c r="Y22" s="1" t="b">
        <v>0</v>
      </c>
      <c r="Z22" s="1" t="b">
        <v>0</v>
      </c>
      <c r="AA22" s="1"/>
      <c r="AB22" s="2">
        <v>121170.45</v>
      </c>
      <c r="AC22" s="2">
        <v>376234.58</v>
      </c>
      <c r="AD22" s="2">
        <v>212052.17</v>
      </c>
      <c r="AE22" s="2">
        <v>316222.67</v>
      </c>
      <c r="AF22" s="1">
        <v>2</v>
      </c>
      <c r="AG22" s="1"/>
      <c r="AH22" s="1" t="s">
        <v>44</v>
      </c>
      <c r="AI22" s="1">
        <v>31</v>
      </c>
      <c r="AJ22" s="1"/>
      <c r="AK22" s="2">
        <v>5275.92</v>
      </c>
      <c r="AL22" s="2">
        <v>0</v>
      </c>
    </row>
    <row r="23" spans="1:38" x14ac:dyDescent="0.2">
      <c r="A23" t="str">
        <f>+VLOOKUP(Tabla1[[#This Row],[Código de provincia]],[1]Zona!$A:$N,14,0)</f>
        <v>Zona 9</v>
      </c>
      <c r="B23" t="str">
        <f>+VLOOKUP(Tabla1[[#This Row],[Código de provincia]],[1]Zona!$A:$N,8,0)</f>
        <v>Islas Canarias</v>
      </c>
      <c r="C23" t="str">
        <f>+VLOOKUP(TEXT(Tabla1[[#This Row],[Socio comercial]],"00000000"),[1]Clientes!$A:$E,3,0)</f>
        <v>ES/38</v>
      </c>
      <c r="D23" t="str">
        <f>+VLOOKUP(TEXT(Tabla1[[#This Row],[Socio comercial]],"00000000"),[1]Clientes!$A:$E,4,0)</f>
        <v>Islas Canarias (50)</v>
      </c>
      <c r="E23" s="1">
        <v>24500130</v>
      </c>
      <c r="F23" s="1" t="s">
        <v>48</v>
      </c>
      <c r="G23" s="1">
        <v>208115321</v>
      </c>
      <c r="H23" s="1" t="s">
        <v>100</v>
      </c>
      <c r="I23" s="2">
        <v>134.87</v>
      </c>
      <c r="J23" s="1" t="s">
        <v>41</v>
      </c>
      <c r="K23" s="2">
        <v>805000</v>
      </c>
      <c r="L23" s="1" t="s">
        <v>41</v>
      </c>
      <c r="M23" s="1" t="s">
        <v>42</v>
      </c>
      <c r="N23" s="2">
        <v>1025679.87</v>
      </c>
      <c r="O23" s="2">
        <v>17963.599999999999</v>
      </c>
      <c r="P23" s="1" t="s">
        <v>43</v>
      </c>
      <c r="Q23" s="2">
        <v>1035092.05</v>
      </c>
      <c r="R23" s="3">
        <v>128.6</v>
      </c>
      <c r="S23" s="1" t="s">
        <v>101</v>
      </c>
      <c r="T23" s="1"/>
      <c r="U23" s="1"/>
      <c r="V23" s="1" t="b">
        <v>1</v>
      </c>
      <c r="W23" s="1" t="b">
        <v>0</v>
      </c>
      <c r="X23" s="1" t="b">
        <v>0</v>
      </c>
      <c r="Y23" s="1" t="b">
        <v>0</v>
      </c>
      <c r="Z23" s="1" t="b">
        <v>0</v>
      </c>
      <c r="AA23" s="1"/>
      <c r="AB23" s="2">
        <v>121170.45</v>
      </c>
      <c r="AC23" s="2">
        <v>376234.58</v>
      </c>
      <c r="AD23" s="2">
        <v>212052.17</v>
      </c>
      <c r="AE23" s="2">
        <v>316222.67</v>
      </c>
      <c r="AF23" s="1">
        <v>2</v>
      </c>
      <c r="AG23" s="1"/>
      <c r="AH23" s="1" t="s">
        <v>44</v>
      </c>
      <c r="AI23" s="1">
        <v>31</v>
      </c>
      <c r="AJ23" s="1"/>
      <c r="AK23" s="2">
        <v>5275.92</v>
      </c>
      <c r="AL23" s="2">
        <v>0</v>
      </c>
    </row>
    <row r="24" spans="1:38" x14ac:dyDescent="0.2">
      <c r="A24" t="str">
        <f>+VLOOKUP(Tabla1[[#This Row],[Código de provincia]],[1]Zona!$A:$N,14,0)</f>
        <v>Zona 9</v>
      </c>
      <c r="B24" t="str">
        <f>+VLOOKUP(Tabla1[[#This Row],[Código de provincia]],[1]Zona!$A:$N,8,0)</f>
        <v>Islas Canarias</v>
      </c>
      <c r="C24" t="str">
        <f>+VLOOKUP(TEXT(Tabla1[[#This Row],[Socio comercial]],"00000000"),[1]Clientes!$A:$E,3,0)</f>
        <v>ES/38</v>
      </c>
      <c r="D24" t="str">
        <f>+VLOOKUP(TEXT(Tabla1[[#This Row],[Socio comercial]],"00000000"),[1]Clientes!$A:$E,4,0)</f>
        <v>Islas Canarias (50)</v>
      </c>
      <c r="E24" s="1">
        <v>24500130</v>
      </c>
      <c r="F24" s="1" t="s">
        <v>48</v>
      </c>
      <c r="G24" s="1">
        <v>208222495</v>
      </c>
      <c r="H24" s="1" t="s">
        <v>102</v>
      </c>
      <c r="I24" s="2">
        <v>741.74</v>
      </c>
      <c r="J24" s="1" t="s">
        <v>41</v>
      </c>
      <c r="K24" s="2">
        <v>805000</v>
      </c>
      <c r="L24" s="1" t="s">
        <v>41</v>
      </c>
      <c r="M24" s="1" t="s">
        <v>42</v>
      </c>
      <c r="N24" s="2">
        <v>1025679.87</v>
      </c>
      <c r="O24" s="2">
        <v>17963.599999999999</v>
      </c>
      <c r="P24" s="1" t="s">
        <v>43</v>
      </c>
      <c r="Q24" s="2">
        <v>1035092.05</v>
      </c>
      <c r="R24" s="3">
        <v>128.6</v>
      </c>
      <c r="S24" s="1" t="s">
        <v>103</v>
      </c>
      <c r="T24" s="1"/>
      <c r="U24" s="1"/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/>
      <c r="AB24" s="2">
        <v>121170.45</v>
      </c>
      <c r="AC24" s="2">
        <v>376234.58</v>
      </c>
      <c r="AD24" s="2">
        <v>212052.17</v>
      </c>
      <c r="AE24" s="2">
        <v>316222.67</v>
      </c>
      <c r="AF24" s="1">
        <v>2</v>
      </c>
      <c r="AG24" s="1"/>
      <c r="AH24" s="1"/>
      <c r="AI24" s="1">
        <v>31</v>
      </c>
      <c r="AJ24" s="1"/>
      <c r="AK24" s="2">
        <v>5275.92</v>
      </c>
      <c r="AL24" s="2">
        <v>0</v>
      </c>
    </row>
    <row r="25" spans="1:38" x14ac:dyDescent="0.2">
      <c r="A25" t="str">
        <f>+VLOOKUP(Tabla1[[#This Row],[Código de provincia]],[1]Zona!$A:$N,14,0)</f>
        <v>Zona 9</v>
      </c>
      <c r="B25" t="str">
        <f>+VLOOKUP(Tabla1[[#This Row],[Código de provincia]],[1]Zona!$A:$N,8,0)</f>
        <v>Islas Canarias</v>
      </c>
      <c r="C25" t="str">
        <f>+VLOOKUP(TEXT(Tabla1[[#This Row],[Socio comercial]],"00000000"),[1]Clientes!$A:$E,3,0)</f>
        <v>ES/38</v>
      </c>
      <c r="D25" t="str">
        <f>+VLOOKUP(TEXT(Tabla1[[#This Row],[Socio comercial]],"00000000"),[1]Clientes!$A:$E,4,0)</f>
        <v>Islas Canarias (50)</v>
      </c>
      <c r="E25" s="1">
        <v>24500130</v>
      </c>
      <c r="F25" s="1" t="s">
        <v>48</v>
      </c>
      <c r="G25" s="1">
        <v>208783112</v>
      </c>
      <c r="H25" s="1" t="s">
        <v>104</v>
      </c>
      <c r="I25" s="2">
        <v>110.14</v>
      </c>
      <c r="J25" s="1" t="s">
        <v>41</v>
      </c>
      <c r="K25" s="2">
        <v>805000</v>
      </c>
      <c r="L25" s="1" t="s">
        <v>41</v>
      </c>
      <c r="M25" s="1" t="s">
        <v>42</v>
      </c>
      <c r="N25" s="2">
        <v>1025679.87</v>
      </c>
      <c r="O25" s="2">
        <v>17963.599999999999</v>
      </c>
      <c r="P25" s="1" t="s">
        <v>43</v>
      </c>
      <c r="Q25" s="2">
        <v>1035092.05</v>
      </c>
      <c r="R25" s="3">
        <v>128.6</v>
      </c>
      <c r="S25" s="1" t="s">
        <v>105</v>
      </c>
      <c r="T25" s="1"/>
      <c r="U25" s="1"/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/>
      <c r="AB25" s="2">
        <v>121170.45</v>
      </c>
      <c r="AC25" s="2">
        <v>376234.58</v>
      </c>
      <c r="AD25" s="2">
        <v>212052.17</v>
      </c>
      <c r="AE25" s="2">
        <v>316222.67</v>
      </c>
      <c r="AF25" s="1">
        <v>2</v>
      </c>
      <c r="AG25" s="1"/>
      <c r="AH25" s="1" t="s">
        <v>44</v>
      </c>
      <c r="AI25" s="1">
        <v>31</v>
      </c>
      <c r="AJ25" s="1"/>
      <c r="AK25" s="2">
        <v>5275.92</v>
      </c>
      <c r="AL25" s="2">
        <v>0</v>
      </c>
    </row>
    <row r="26" spans="1:38" x14ac:dyDescent="0.2">
      <c r="A26" t="str">
        <f>+VLOOKUP(Tabla1[[#This Row],[Código de provincia]],[1]Zona!$A:$N,14,0)</f>
        <v>Zona 9</v>
      </c>
      <c r="B26" t="str">
        <f>+VLOOKUP(Tabla1[[#This Row],[Código de provincia]],[1]Zona!$A:$N,8,0)</f>
        <v>Islas Canarias</v>
      </c>
      <c r="C26" t="str">
        <f>+VLOOKUP(TEXT(Tabla1[[#This Row],[Socio comercial]],"00000000"),[1]Clientes!$A:$E,3,0)</f>
        <v>ES/38</v>
      </c>
      <c r="D26" t="str">
        <f>+VLOOKUP(TEXT(Tabla1[[#This Row],[Socio comercial]],"00000000"),[1]Clientes!$A:$E,4,0)</f>
        <v>Islas Canarias (50)</v>
      </c>
      <c r="E26" s="1">
        <v>24500130</v>
      </c>
      <c r="F26" s="1" t="s">
        <v>48</v>
      </c>
      <c r="G26" s="1">
        <v>208807575</v>
      </c>
      <c r="H26" s="1" t="s">
        <v>106</v>
      </c>
      <c r="I26" s="2">
        <v>148.34</v>
      </c>
      <c r="J26" s="1" t="s">
        <v>41</v>
      </c>
      <c r="K26" s="2">
        <v>805000</v>
      </c>
      <c r="L26" s="1" t="s">
        <v>41</v>
      </c>
      <c r="M26" s="1" t="s">
        <v>42</v>
      </c>
      <c r="N26" s="2">
        <v>1025679.87</v>
      </c>
      <c r="O26" s="2">
        <v>17963.599999999999</v>
      </c>
      <c r="P26" s="1" t="s">
        <v>43</v>
      </c>
      <c r="Q26" s="2">
        <v>1035092.05</v>
      </c>
      <c r="R26" s="3">
        <v>128.6</v>
      </c>
      <c r="S26" s="1" t="s">
        <v>107</v>
      </c>
      <c r="T26" s="1"/>
      <c r="U26" s="1"/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/>
      <c r="AB26" s="2">
        <v>121170.45</v>
      </c>
      <c r="AC26" s="2">
        <v>376234.58</v>
      </c>
      <c r="AD26" s="2">
        <v>212052.17</v>
      </c>
      <c r="AE26" s="2">
        <v>316222.67</v>
      </c>
      <c r="AF26" s="1">
        <v>2</v>
      </c>
      <c r="AG26" s="1"/>
      <c r="AH26" s="1" t="s">
        <v>44</v>
      </c>
      <c r="AI26" s="1">
        <v>31</v>
      </c>
      <c r="AJ26" s="1"/>
      <c r="AK26" s="2">
        <v>5275.92</v>
      </c>
      <c r="AL26" s="2">
        <v>0</v>
      </c>
    </row>
    <row r="27" spans="1:38" x14ac:dyDescent="0.2">
      <c r="A27" t="str">
        <f>+VLOOKUP(Tabla1[[#This Row],[Código de provincia]],[1]Zona!$A:$N,14,0)</f>
        <v>Zona 9</v>
      </c>
      <c r="B27" t="str">
        <f>+VLOOKUP(Tabla1[[#This Row],[Código de provincia]],[1]Zona!$A:$N,8,0)</f>
        <v>Islas Canarias</v>
      </c>
      <c r="C27" t="str">
        <f>+VLOOKUP(TEXT(Tabla1[[#This Row],[Socio comercial]],"00000000"),[1]Clientes!$A:$E,3,0)</f>
        <v>ES/38</v>
      </c>
      <c r="D27" t="str">
        <f>+VLOOKUP(TEXT(Tabla1[[#This Row],[Socio comercial]],"00000000"),[1]Clientes!$A:$E,4,0)</f>
        <v>Islas Canarias (50)</v>
      </c>
      <c r="E27" s="1">
        <v>24500130</v>
      </c>
      <c r="F27" s="1" t="s">
        <v>48</v>
      </c>
      <c r="G27" s="1">
        <v>209123479</v>
      </c>
      <c r="H27" s="1" t="s">
        <v>108</v>
      </c>
      <c r="I27" s="2">
        <v>391.12</v>
      </c>
      <c r="J27" s="1" t="s">
        <v>41</v>
      </c>
      <c r="K27" s="2">
        <v>805000</v>
      </c>
      <c r="L27" s="1" t="s">
        <v>41</v>
      </c>
      <c r="M27" s="1" t="s">
        <v>42</v>
      </c>
      <c r="N27" s="2">
        <v>1025679.87</v>
      </c>
      <c r="O27" s="2">
        <v>17963.599999999999</v>
      </c>
      <c r="P27" s="1" t="s">
        <v>43</v>
      </c>
      <c r="Q27" s="2">
        <v>1035092.05</v>
      </c>
      <c r="R27" s="3">
        <v>128.6</v>
      </c>
      <c r="S27" s="1" t="s">
        <v>109</v>
      </c>
      <c r="T27" s="1"/>
      <c r="U27" s="1"/>
      <c r="V27" s="1" t="b">
        <v>1</v>
      </c>
      <c r="W27" s="1" t="b">
        <v>0</v>
      </c>
      <c r="X27" s="1" t="b">
        <v>0</v>
      </c>
      <c r="Y27" s="1" t="b">
        <v>0</v>
      </c>
      <c r="Z27" s="1" t="b">
        <v>0</v>
      </c>
      <c r="AA27" s="1"/>
      <c r="AB27" s="2">
        <v>121170.45</v>
      </c>
      <c r="AC27" s="2">
        <v>376234.58</v>
      </c>
      <c r="AD27" s="2">
        <v>212052.17</v>
      </c>
      <c r="AE27" s="2">
        <v>316222.67</v>
      </c>
      <c r="AF27" s="1">
        <v>2</v>
      </c>
      <c r="AG27" s="1"/>
      <c r="AH27" s="1" t="s">
        <v>110</v>
      </c>
      <c r="AI27" s="1">
        <v>31</v>
      </c>
      <c r="AJ27" s="1"/>
      <c r="AK27" s="2">
        <v>5275.92</v>
      </c>
      <c r="AL27" s="2">
        <v>0</v>
      </c>
    </row>
    <row r="28" spans="1:38" x14ac:dyDescent="0.2">
      <c r="A28" t="str">
        <f>+VLOOKUP(Tabla1[[#This Row],[Código de provincia]],[1]Zona!$A:$N,14,0)</f>
        <v>Zona 9</v>
      </c>
      <c r="B28" t="str">
        <f>+VLOOKUP(Tabla1[[#This Row],[Código de provincia]],[1]Zona!$A:$N,8,0)</f>
        <v>Islas Canarias</v>
      </c>
      <c r="C28" t="str">
        <f>+VLOOKUP(TEXT(Tabla1[[#This Row],[Socio comercial]],"00000000"),[1]Clientes!$A:$E,3,0)</f>
        <v>ES/38</v>
      </c>
      <c r="D28" t="str">
        <f>+VLOOKUP(TEXT(Tabla1[[#This Row],[Socio comercial]],"00000000"),[1]Clientes!$A:$E,4,0)</f>
        <v>Islas Canarias (50)</v>
      </c>
      <c r="E28" s="1">
        <v>24500130</v>
      </c>
      <c r="F28" s="1" t="s">
        <v>48</v>
      </c>
      <c r="G28" s="1">
        <v>209135709</v>
      </c>
      <c r="H28" s="1" t="s">
        <v>111</v>
      </c>
      <c r="I28" s="2">
        <v>132.06</v>
      </c>
      <c r="J28" s="1" t="s">
        <v>41</v>
      </c>
      <c r="K28" s="2">
        <v>805000</v>
      </c>
      <c r="L28" s="1" t="s">
        <v>41</v>
      </c>
      <c r="M28" s="1" t="s">
        <v>42</v>
      </c>
      <c r="N28" s="2">
        <v>1025679.87</v>
      </c>
      <c r="O28" s="2">
        <v>17963.599999999999</v>
      </c>
      <c r="P28" s="1" t="s">
        <v>43</v>
      </c>
      <c r="Q28" s="2">
        <v>1035092.05</v>
      </c>
      <c r="R28" s="3">
        <v>128.6</v>
      </c>
      <c r="S28" s="1" t="s">
        <v>112</v>
      </c>
      <c r="T28" s="1"/>
      <c r="U28" s="1"/>
      <c r="V28" s="1" t="b">
        <v>1</v>
      </c>
      <c r="W28" s="1" t="b">
        <v>0</v>
      </c>
      <c r="X28" s="1" t="b">
        <v>0</v>
      </c>
      <c r="Y28" s="1" t="b">
        <v>0</v>
      </c>
      <c r="Z28" s="1" t="b">
        <v>0</v>
      </c>
      <c r="AA28" s="1"/>
      <c r="AB28" s="2">
        <v>121170.45</v>
      </c>
      <c r="AC28" s="2">
        <v>376234.58</v>
      </c>
      <c r="AD28" s="2">
        <v>212052.17</v>
      </c>
      <c r="AE28" s="2">
        <v>316222.67</v>
      </c>
      <c r="AF28" s="1">
        <v>2</v>
      </c>
      <c r="AG28" s="1"/>
      <c r="AH28" s="1" t="s">
        <v>44</v>
      </c>
      <c r="AI28" s="1">
        <v>31</v>
      </c>
      <c r="AJ28" s="1"/>
      <c r="AK28" s="2">
        <v>5275.92</v>
      </c>
      <c r="AL28" s="2">
        <v>0</v>
      </c>
    </row>
    <row r="29" spans="1:38" x14ac:dyDescent="0.2">
      <c r="A29" t="str">
        <f>+VLOOKUP(Tabla1[[#This Row],[Código de provincia]],[1]Zona!$A:$N,14,0)</f>
        <v>Zona 9</v>
      </c>
      <c r="B29" t="str">
        <f>+VLOOKUP(Tabla1[[#This Row],[Código de provincia]],[1]Zona!$A:$N,8,0)</f>
        <v>Islas Canarias</v>
      </c>
      <c r="C29" t="str">
        <f>+VLOOKUP(TEXT(Tabla1[[#This Row],[Socio comercial]],"00000000"),[1]Clientes!$A:$E,3,0)</f>
        <v>ES/38</v>
      </c>
      <c r="D29" t="str">
        <f>+VLOOKUP(TEXT(Tabla1[[#This Row],[Socio comercial]],"00000000"),[1]Clientes!$A:$E,4,0)</f>
        <v>Islas Canarias (50)</v>
      </c>
      <c r="E29" s="1">
        <v>24500130</v>
      </c>
      <c r="F29" s="1" t="s">
        <v>48</v>
      </c>
      <c r="G29" s="1">
        <v>209168393</v>
      </c>
      <c r="H29" s="1" t="s">
        <v>113</v>
      </c>
      <c r="I29" s="2">
        <v>396.16</v>
      </c>
      <c r="J29" s="1" t="s">
        <v>41</v>
      </c>
      <c r="K29" s="2">
        <v>805000</v>
      </c>
      <c r="L29" s="1" t="s">
        <v>41</v>
      </c>
      <c r="M29" s="1" t="s">
        <v>42</v>
      </c>
      <c r="N29" s="2">
        <v>1025679.87</v>
      </c>
      <c r="O29" s="2">
        <v>17963.599999999999</v>
      </c>
      <c r="P29" s="1" t="s">
        <v>43</v>
      </c>
      <c r="Q29" s="2">
        <v>1035092.05</v>
      </c>
      <c r="R29" s="3">
        <v>128.6</v>
      </c>
      <c r="S29" s="1" t="s">
        <v>114</v>
      </c>
      <c r="T29" s="1"/>
      <c r="U29" s="1"/>
      <c r="V29" s="1" t="b">
        <v>1</v>
      </c>
      <c r="W29" s="1" t="b">
        <v>0</v>
      </c>
      <c r="X29" s="1" t="b">
        <v>0</v>
      </c>
      <c r="Y29" s="1" t="b">
        <v>0</v>
      </c>
      <c r="Z29" s="1" t="b">
        <v>0</v>
      </c>
      <c r="AA29" s="1"/>
      <c r="AB29" s="2">
        <v>121170.45</v>
      </c>
      <c r="AC29" s="2">
        <v>376234.58</v>
      </c>
      <c r="AD29" s="2">
        <v>212052.17</v>
      </c>
      <c r="AE29" s="2">
        <v>316222.67</v>
      </c>
      <c r="AF29" s="1">
        <v>2</v>
      </c>
      <c r="AG29" s="1"/>
      <c r="AH29" s="1" t="s">
        <v>44</v>
      </c>
      <c r="AI29" s="1">
        <v>31</v>
      </c>
      <c r="AJ29" s="1"/>
      <c r="AK29" s="2">
        <v>5275.92</v>
      </c>
      <c r="AL29" s="2">
        <v>0</v>
      </c>
    </row>
    <row r="30" spans="1:38" x14ac:dyDescent="0.2">
      <c r="A30" t="str">
        <f>+VLOOKUP(Tabla1[[#This Row],[Código de provincia]],[1]Zona!$A:$N,14,0)</f>
        <v>Zona 9</v>
      </c>
      <c r="B30" t="str">
        <f>+VLOOKUP(Tabla1[[#This Row],[Código de provincia]],[1]Zona!$A:$N,8,0)</f>
        <v>Islas Canarias</v>
      </c>
      <c r="C30" t="str">
        <f>+VLOOKUP(TEXT(Tabla1[[#This Row],[Socio comercial]],"00000000"),[1]Clientes!$A:$E,3,0)</f>
        <v>ES/38</v>
      </c>
      <c r="D30" t="str">
        <f>+VLOOKUP(TEXT(Tabla1[[#This Row],[Socio comercial]],"00000000"),[1]Clientes!$A:$E,4,0)</f>
        <v>Islas Canarias (50)</v>
      </c>
      <c r="E30" s="1">
        <v>24500130</v>
      </c>
      <c r="F30" s="1" t="s">
        <v>48</v>
      </c>
      <c r="G30" s="1">
        <v>209188427</v>
      </c>
      <c r="H30" s="1" t="s">
        <v>115</v>
      </c>
      <c r="I30" s="2">
        <v>195.3</v>
      </c>
      <c r="J30" s="1" t="s">
        <v>41</v>
      </c>
      <c r="K30" s="2">
        <v>805000</v>
      </c>
      <c r="L30" s="1" t="s">
        <v>41</v>
      </c>
      <c r="M30" s="1" t="s">
        <v>42</v>
      </c>
      <c r="N30" s="2">
        <v>1025679.87</v>
      </c>
      <c r="O30" s="2">
        <v>17963.599999999999</v>
      </c>
      <c r="P30" s="1" t="s">
        <v>43</v>
      </c>
      <c r="Q30" s="2">
        <v>1035092.05</v>
      </c>
      <c r="R30" s="3">
        <v>128.6</v>
      </c>
      <c r="S30" s="1" t="s">
        <v>116</v>
      </c>
      <c r="T30" s="1"/>
      <c r="U30" s="1"/>
      <c r="V30" s="1" t="b">
        <v>1</v>
      </c>
      <c r="W30" s="1" t="b">
        <v>0</v>
      </c>
      <c r="X30" s="1" t="b">
        <v>0</v>
      </c>
      <c r="Y30" s="1" t="b">
        <v>0</v>
      </c>
      <c r="Z30" s="1" t="b">
        <v>0</v>
      </c>
      <c r="AA30" s="1"/>
      <c r="AB30" s="2">
        <v>121170.45</v>
      </c>
      <c r="AC30" s="2">
        <v>376234.58</v>
      </c>
      <c r="AD30" s="2">
        <v>212052.17</v>
      </c>
      <c r="AE30" s="2">
        <v>316222.67</v>
      </c>
      <c r="AF30" s="1">
        <v>2</v>
      </c>
      <c r="AG30" s="1"/>
      <c r="AH30" s="1" t="s">
        <v>44</v>
      </c>
      <c r="AI30" s="1">
        <v>31</v>
      </c>
      <c r="AJ30" s="1"/>
      <c r="AK30" s="2">
        <v>5275.92</v>
      </c>
      <c r="AL30" s="2">
        <v>0</v>
      </c>
    </row>
    <row r="31" spans="1:38" x14ac:dyDescent="0.2">
      <c r="A31" t="str">
        <f>+VLOOKUP(Tabla1[[#This Row],[Código de provincia]],[1]Zona!$A:$N,14,0)</f>
        <v>Zona 9</v>
      </c>
      <c r="B31" t="str">
        <f>+VLOOKUP(Tabla1[[#This Row],[Código de provincia]],[1]Zona!$A:$N,8,0)</f>
        <v>Islas Canarias</v>
      </c>
      <c r="C31" t="str">
        <f>+VLOOKUP(TEXT(Tabla1[[#This Row],[Socio comercial]],"00000000"),[1]Clientes!$A:$E,3,0)</f>
        <v>ES/38</v>
      </c>
      <c r="D31" t="str">
        <f>+VLOOKUP(TEXT(Tabla1[[#This Row],[Socio comercial]],"00000000"),[1]Clientes!$A:$E,4,0)</f>
        <v>Islas Canarias (50)</v>
      </c>
      <c r="E31" s="1">
        <v>24500130</v>
      </c>
      <c r="F31" s="1" t="s">
        <v>48</v>
      </c>
      <c r="G31" s="1">
        <v>209223221</v>
      </c>
      <c r="H31" s="1" t="s">
        <v>117</v>
      </c>
      <c r="I31" s="2">
        <v>185.44</v>
      </c>
      <c r="J31" s="1" t="s">
        <v>41</v>
      </c>
      <c r="K31" s="2">
        <v>805000</v>
      </c>
      <c r="L31" s="1" t="s">
        <v>41</v>
      </c>
      <c r="M31" s="1" t="s">
        <v>42</v>
      </c>
      <c r="N31" s="2">
        <v>1025679.87</v>
      </c>
      <c r="O31" s="2">
        <v>17963.599999999999</v>
      </c>
      <c r="P31" s="1" t="s">
        <v>43</v>
      </c>
      <c r="Q31" s="2">
        <v>1035092.05</v>
      </c>
      <c r="R31" s="3">
        <v>128.6</v>
      </c>
      <c r="S31" s="1" t="s">
        <v>118</v>
      </c>
      <c r="T31" s="1"/>
      <c r="U31" s="1"/>
      <c r="V31" s="1" t="b">
        <v>1</v>
      </c>
      <c r="W31" s="1" t="b">
        <v>0</v>
      </c>
      <c r="X31" s="1" t="b">
        <v>0</v>
      </c>
      <c r="Y31" s="1" t="b">
        <v>0</v>
      </c>
      <c r="Z31" s="1" t="b">
        <v>0</v>
      </c>
      <c r="AA31" s="1"/>
      <c r="AB31" s="2">
        <v>121170.45</v>
      </c>
      <c r="AC31" s="2">
        <v>376234.58</v>
      </c>
      <c r="AD31" s="2">
        <v>212052.17</v>
      </c>
      <c r="AE31" s="2">
        <v>316222.67</v>
      </c>
      <c r="AF31" s="1">
        <v>2</v>
      </c>
      <c r="AG31" s="1"/>
      <c r="AH31" s="1"/>
      <c r="AI31" s="1">
        <v>31</v>
      </c>
      <c r="AJ31" s="1"/>
      <c r="AK31" s="2">
        <v>5275.92</v>
      </c>
      <c r="AL31" s="2">
        <v>0</v>
      </c>
    </row>
    <row r="32" spans="1:38" x14ac:dyDescent="0.2">
      <c r="A32" t="str">
        <f>+VLOOKUP(Tabla1[[#This Row],[Código de provincia]],[1]Zona!$A:$N,14,0)</f>
        <v>Zona 9</v>
      </c>
      <c r="B32" t="str">
        <f>+VLOOKUP(Tabla1[[#This Row],[Código de provincia]],[1]Zona!$A:$N,8,0)</f>
        <v>Islas Canarias</v>
      </c>
      <c r="C32" t="str">
        <f>+VLOOKUP(TEXT(Tabla1[[#This Row],[Socio comercial]],"00000000"),[1]Clientes!$A:$E,3,0)</f>
        <v>ES/38</v>
      </c>
      <c r="D32" t="str">
        <f>+VLOOKUP(TEXT(Tabla1[[#This Row],[Socio comercial]],"00000000"),[1]Clientes!$A:$E,4,0)</f>
        <v>Islas Canarias (50)</v>
      </c>
      <c r="E32" s="1">
        <v>24500130</v>
      </c>
      <c r="F32" s="1" t="s">
        <v>48</v>
      </c>
      <c r="G32" s="1">
        <v>209285615</v>
      </c>
      <c r="H32" s="1" t="s">
        <v>119</v>
      </c>
      <c r="I32" s="2">
        <v>101.15</v>
      </c>
      <c r="J32" s="1" t="s">
        <v>41</v>
      </c>
      <c r="K32" s="2">
        <v>805000</v>
      </c>
      <c r="L32" s="1" t="s">
        <v>41</v>
      </c>
      <c r="M32" s="1" t="s">
        <v>42</v>
      </c>
      <c r="N32" s="2">
        <v>1025679.87</v>
      </c>
      <c r="O32" s="2">
        <v>17963.599999999999</v>
      </c>
      <c r="P32" s="1" t="s">
        <v>43</v>
      </c>
      <c r="Q32" s="2">
        <v>1035092.05</v>
      </c>
      <c r="R32" s="3">
        <v>128.6</v>
      </c>
      <c r="S32" s="1" t="s">
        <v>120</v>
      </c>
      <c r="T32" s="1"/>
      <c r="U32" s="1"/>
      <c r="V32" s="1" t="b">
        <v>1</v>
      </c>
      <c r="W32" s="1" t="b">
        <v>0</v>
      </c>
      <c r="X32" s="1" t="b">
        <v>0</v>
      </c>
      <c r="Y32" s="1" t="b">
        <v>0</v>
      </c>
      <c r="Z32" s="1" t="b">
        <v>0</v>
      </c>
      <c r="AA32" s="1"/>
      <c r="AB32" s="2">
        <v>121170.45</v>
      </c>
      <c r="AC32" s="2">
        <v>376234.58</v>
      </c>
      <c r="AD32" s="2">
        <v>212052.17</v>
      </c>
      <c r="AE32" s="2">
        <v>316222.67</v>
      </c>
      <c r="AF32" s="1">
        <v>2</v>
      </c>
      <c r="AG32" s="1"/>
      <c r="AH32" s="1" t="s">
        <v>44</v>
      </c>
      <c r="AI32" s="1">
        <v>31</v>
      </c>
      <c r="AJ32" s="1"/>
      <c r="AK32" s="2">
        <v>5275.92</v>
      </c>
      <c r="AL32" s="2">
        <v>0</v>
      </c>
    </row>
    <row r="33" spans="1:38" x14ac:dyDescent="0.2">
      <c r="A33" t="str">
        <f>+VLOOKUP(Tabla1[[#This Row],[Código de provincia]],[1]Zona!$A:$N,14,0)</f>
        <v>Zona 9</v>
      </c>
      <c r="B33" t="str">
        <f>+VLOOKUP(Tabla1[[#This Row],[Código de provincia]],[1]Zona!$A:$N,8,0)</f>
        <v>Islas Canarias</v>
      </c>
      <c r="C33" t="str">
        <f>+VLOOKUP(TEXT(Tabla1[[#This Row],[Socio comercial]],"00000000"),[1]Clientes!$A:$E,3,0)</f>
        <v>ES/38</v>
      </c>
      <c r="D33" t="str">
        <f>+VLOOKUP(TEXT(Tabla1[[#This Row],[Socio comercial]],"00000000"),[1]Clientes!$A:$E,4,0)</f>
        <v>Islas Canarias (50)</v>
      </c>
      <c r="E33" s="1">
        <v>24500130</v>
      </c>
      <c r="F33" s="1" t="s">
        <v>48</v>
      </c>
      <c r="G33" s="1">
        <v>209298037</v>
      </c>
      <c r="H33" s="1" t="s">
        <v>121</v>
      </c>
      <c r="I33" s="2">
        <v>2926.8</v>
      </c>
      <c r="J33" s="1" t="s">
        <v>41</v>
      </c>
      <c r="K33" s="2">
        <v>805000</v>
      </c>
      <c r="L33" s="1" t="s">
        <v>41</v>
      </c>
      <c r="M33" s="1" t="s">
        <v>42</v>
      </c>
      <c r="N33" s="2">
        <v>1025679.87</v>
      </c>
      <c r="O33" s="2">
        <v>17963.599999999999</v>
      </c>
      <c r="P33" s="1" t="s">
        <v>43</v>
      </c>
      <c r="Q33" s="2">
        <v>1035092.05</v>
      </c>
      <c r="R33" s="3">
        <v>128.6</v>
      </c>
      <c r="S33" s="1" t="s">
        <v>122</v>
      </c>
      <c r="T33" s="1"/>
      <c r="U33" s="1"/>
      <c r="V33" s="1" t="b">
        <v>1</v>
      </c>
      <c r="W33" s="1" t="b">
        <v>0</v>
      </c>
      <c r="X33" s="1" t="b">
        <v>0</v>
      </c>
      <c r="Y33" s="1" t="b">
        <v>0</v>
      </c>
      <c r="Z33" s="1" t="b">
        <v>0</v>
      </c>
      <c r="AA33" s="1"/>
      <c r="AB33" s="2">
        <v>121170.45</v>
      </c>
      <c r="AC33" s="2">
        <v>376234.58</v>
      </c>
      <c r="AD33" s="2">
        <v>212052.17</v>
      </c>
      <c r="AE33" s="2">
        <v>316222.67</v>
      </c>
      <c r="AF33" s="1">
        <v>2</v>
      </c>
      <c r="AG33" s="1"/>
      <c r="AH33" s="1"/>
      <c r="AI33" s="1">
        <v>31</v>
      </c>
      <c r="AJ33" s="1"/>
      <c r="AK33" s="2">
        <v>5275.92</v>
      </c>
      <c r="AL33" s="2">
        <v>0</v>
      </c>
    </row>
    <row r="34" spans="1:38" x14ac:dyDescent="0.2">
      <c r="A34" t="str">
        <f>+VLOOKUP(Tabla1[[#This Row],[Código de provincia]],[1]Zona!$A:$N,14,0)</f>
        <v>Zona 9</v>
      </c>
      <c r="B34" t="str">
        <f>+VLOOKUP(Tabla1[[#This Row],[Código de provincia]],[1]Zona!$A:$N,8,0)</f>
        <v>Islas Canarias</v>
      </c>
      <c r="C34" t="str">
        <f>+VLOOKUP(TEXT(Tabla1[[#This Row],[Socio comercial]],"00000000"),[1]Clientes!$A:$E,3,0)</f>
        <v>ES/38</v>
      </c>
      <c r="D34" t="str">
        <f>+VLOOKUP(TEXT(Tabla1[[#This Row],[Socio comercial]],"00000000"),[1]Clientes!$A:$E,4,0)</f>
        <v>Islas Canarias (50)</v>
      </c>
      <c r="E34" s="1">
        <v>24500130</v>
      </c>
      <c r="F34" s="1" t="s">
        <v>48</v>
      </c>
      <c r="G34" s="1">
        <v>209305397</v>
      </c>
      <c r="H34" s="1" t="s">
        <v>123</v>
      </c>
      <c r="I34" s="2">
        <v>427.76</v>
      </c>
      <c r="J34" s="1" t="s">
        <v>41</v>
      </c>
      <c r="K34" s="2">
        <v>805000</v>
      </c>
      <c r="L34" s="1" t="s">
        <v>41</v>
      </c>
      <c r="M34" s="1" t="s">
        <v>42</v>
      </c>
      <c r="N34" s="2">
        <v>1025679.87</v>
      </c>
      <c r="O34" s="2">
        <v>17963.599999999999</v>
      </c>
      <c r="P34" s="1" t="s">
        <v>43</v>
      </c>
      <c r="Q34" s="2">
        <v>1035092.05</v>
      </c>
      <c r="R34" s="3">
        <v>128.6</v>
      </c>
      <c r="S34" s="1" t="s">
        <v>124</v>
      </c>
      <c r="T34" s="1"/>
      <c r="U34" s="1"/>
      <c r="V34" s="1" t="b">
        <v>1</v>
      </c>
      <c r="W34" s="1" t="b">
        <v>0</v>
      </c>
      <c r="X34" s="1" t="b">
        <v>0</v>
      </c>
      <c r="Y34" s="1" t="b">
        <v>0</v>
      </c>
      <c r="Z34" s="1" t="b">
        <v>0</v>
      </c>
      <c r="AA34" s="1"/>
      <c r="AB34" s="2">
        <v>121170.45</v>
      </c>
      <c r="AC34" s="2">
        <v>376234.58</v>
      </c>
      <c r="AD34" s="2">
        <v>212052.17</v>
      </c>
      <c r="AE34" s="2">
        <v>316222.67</v>
      </c>
      <c r="AF34" s="1">
        <v>2</v>
      </c>
      <c r="AG34" s="1"/>
      <c r="AH34" s="1" t="s">
        <v>44</v>
      </c>
      <c r="AI34" s="1">
        <v>31</v>
      </c>
      <c r="AJ34" s="1"/>
      <c r="AK34" s="2">
        <v>5275.92</v>
      </c>
      <c r="AL34" s="2">
        <v>0</v>
      </c>
    </row>
    <row r="35" spans="1:38" x14ac:dyDescent="0.2">
      <c r="A35" t="str">
        <f>+VLOOKUP(Tabla1[[#This Row],[Código de provincia]],[1]Zona!$A:$N,14,0)</f>
        <v>Zona 9</v>
      </c>
      <c r="B35" t="str">
        <f>+VLOOKUP(Tabla1[[#This Row],[Código de provincia]],[1]Zona!$A:$N,8,0)</f>
        <v>Islas Canarias</v>
      </c>
      <c r="C35" t="str">
        <f>+VLOOKUP(TEXT(Tabla1[[#This Row],[Socio comercial]],"00000000"),[1]Clientes!$A:$E,3,0)</f>
        <v>ES/38</v>
      </c>
      <c r="D35" t="str">
        <f>+VLOOKUP(TEXT(Tabla1[[#This Row],[Socio comercial]],"00000000"),[1]Clientes!$A:$E,4,0)</f>
        <v>Islas Canarias (50)</v>
      </c>
      <c r="E35" s="1">
        <v>24500130</v>
      </c>
      <c r="F35" s="1" t="s">
        <v>48</v>
      </c>
      <c r="G35" s="1">
        <v>209535611</v>
      </c>
      <c r="H35" s="1" t="s">
        <v>125</v>
      </c>
      <c r="I35" s="2">
        <v>413.82</v>
      </c>
      <c r="J35" s="1" t="s">
        <v>41</v>
      </c>
      <c r="K35" s="2">
        <v>805000</v>
      </c>
      <c r="L35" s="1" t="s">
        <v>41</v>
      </c>
      <c r="M35" s="1" t="s">
        <v>42</v>
      </c>
      <c r="N35" s="2">
        <v>1025679.87</v>
      </c>
      <c r="O35" s="2">
        <v>17963.599999999999</v>
      </c>
      <c r="P35" s="1" t="s">
        <v>43</v>
      </c>
      <c r="Q35" s="2">
        <v>1035092.05</v>
      </c>
      <c r="R35" s="3">
        <v>128.6</v>
      </c>
      <c r="S35" s="1" t="s">
        <v>126</v>
      </c>
      <c r="T35" s="1"/>
      <c r="U35" s="1"/>
      <c r="V35" s="1" t="b">
        <v>1</v>
      </c>
      <c r="W35" s="1" t="b">
        <v>0</v>
      </c>
      <c r="X35" s="1" t="b">
        <v>0</v>
      </c>
      <c r="Y35" s="1" t="b">
        <v>0</v>
      </c>
      <c r="Z35" s="1" t="b">
        <v>0</v>
      </c>
      <c r="AA35" s="1"/>
      <c r="AB35" s="2">
        <v>121170.45</v>
      </c>
      <c r="AC35" s="2">
        <v>376234.58</v>
      </c>
      <c r="AD35" s="2">
        <v>212052.17</v>
      </c>
      <c r="AE35" s="2">
        <v>316222.67</v>
      </c>
      <c r="AF35" s="1">
        <v>2</v>
      </c>
      <c r="AG35" s="1"/>
      <c r="AH35" s="1" t="s">
        <v>44</v>
      </c>
      <c r="AI35" s="1">
        <v>31</v>
      </c>
      <c r="AJ35" s="1"/>
      <c r="AK35" s="2">
        <v>5275.92</v>
      </c>
      <c r="AL35" s="2">
        <v>0</v>
      </c>
    </row>
    <row r="36" spans="1:38" x14ac:dyDescent="0.2">
      <c r="A36" t="str">
        <f>+VLOOKUP(Tabla1[[#This Row],[Código de provincia]],[1]Zona!$A:$N,14,0)</f>
        <v>Zona 9</v>
      </c>
      <c r="B36" t="str">
        <f>+VLOOKUP(Tabla1[[#This Row],[Código de provincia]],[1]Zona!$A:$N,8,0)</f>
        <v>Islas Canarias</v>
      </c>
      <c r="C36" t="str">
        <f>+VLOOKUP(TEXT(Tabla1[[#This Row],[Socio comercial]],"00000000"),[1]Clientes!$A:$E,3,0)</f>
        <v>ES/38</v>
      </c>
      <c r="D36" t="str">
        <f>+VLOOKUP(TEXT(Tabla1[[#This Row],[Socio comercial]],"00000000"),[1]Clientes!$A:$E,4,0)</f>
        <v>Islas Canarias (50)</v>
      </c>
      <c r="E36" s="1">
        <v>24500130</v>
      </c>
      <c r="F36" s="1" t="s">
        <v>48</v>
      </c>
      <c r="G36" s="1">
        <v>209592310</v>
      </c>
      <c r="H36" s="1" t="s">
        <v>127</v>
      </c>
      <c r="I36" s="2">
        <v>125.44</v>
      </c>
      <c r="J36" s="1" t="s">
        <v>41</v>
      </c>
      <c r="K36" s="2">
        <v>805000</v>
      </c>
      <c r="L36" s="1" t="s">
        <v>41</v>
      </c>
      <c r="M36" s="1" t="s">
        <v>42</v>
      </c>
      <c r="N36" s="2">
        <v>1025679.87</v>
      </c>
      <c r="O36" s="2">
        <v>17963.599999999999</v>
      </c>
      <c r="P36" s="1" t="s">
        <v>43</v>
      </c>
      <c r="Q36" s="2">
        <v>1035092.05</v>
      </c>
      <c r="R36" s="3">
        <v>128.6</v>
      </c>
      <c r="S36" s="1" t="s">
        <v>128</v>
      </c>
      <c r="T36" s="1"/>
      <c r="U36" s="1"/>
      <c r="V36" s="1" t="b">
        <v>1</v>
      </c>
      <c r="W36" s="1" t="b">
        <v>0</v>
      </c>
      <c r="X36" s="1" t="b">
        <v>0</v>
      </c>
      <c r="Y36" s="1" t="b">
        <v>0</v>
      </c>
      <c r="Z36" s="1" t="b">
        <v>0</v>
      </c>
      <c r="AA36" s="1"/>
      <c r="AB36" s="2">
        <v>121170.45</v>
      </c>
      <c r="AC36" s="2">
        <v>376234.58</v>
      </c>
      <c r="AD36" s="2">
        <v>212052.17</v>
      </c>
      <c r="AE36" s="2">
        <v>316222.67</v>
      </c>
      <c r="AF36" s="1">
        <v>2</v>
      </c>
      <c r="AG36" s="1"/>
      <c r="AH36" s="1" t="s">
        <v>44</v>
      </c>
      <c r="AI36" s="1">
        <v>31</v>
      </c>
      <c r="AJ36" s="1"/>
      <c r="AK36" s="2">
        <v>5275.92</v>
      </c>
      <c r="AL36" s="2">
        <v>0</v>
      </c>
    </row>
    <row r="37" spans="1:38" x14ac:dyDescent="0.2">
      <c r="A37" t="str">
        <f>+VLOOKUP(Tabla1[[#This Row],[Código de provincia]],[1]Zona!$A:$N,14,0)</f>
        <v>Zona 9</v>
      </c>
      <c r="B37" t="str">
        <f>+VLOOKUP(Tabla1[[#This Row],[Código de provincia]],[1]Zona!$A:$N,8,0)</f>
        <v>Islas Canarias</v>
      </c>
      <c r="C37" t="str">
        <f>+VLOOKUP(TEXT(Tabla1[[#This Row],[Socio comercial]],"00000000"),[1]Clientes!$A:$E,3,0)</f>
        <v>ES/38</v>
      </c>
      <c r="D37" t="str">
        <f>+VLOOKUP(TEXT(Tabla1[[#This Row],[Socio comercial]],"00000000"),[1]Clientes!$A:$E,4,0)</f>
        <v>Islas Canarias (50)</v>
      </c>
      <c r="E37" s="1">
        <v>24500130</v>
      </c>
      <c r="F37" s="1" t="s">
        <v>48</v>
      </c>
      <c r="G37" s="1">
        <v>209602569</v>
      </c>
      <c r="H37" s="1" t="s">
        <v>129</v>
      </c>
      <c r="I37" s="2">
        <v>287.64</v>
      </c>
      <c r="J37" s="1" t="s">
        <v>41</v>
      </c>
      <c r="K37" s="2">
        <v>805000</v>
      </c>
      <c r="L37" s="1" t="s">
        <v>41</v>
      </c>
      <c r="M37" s="1" t="s">
        <v>42</v>
      </c>
      <c r="N37" s="2">
        <v>1025679.87</v>
      </c>
      <c r="O37" s="2">
        <v>17963.599999999999</v>
      </c>
      <c r="P37" s="1" t="s">
        <v>43</v>
      </c>
      <c r="Q37" s="2">
        <v>1035092.05</v>
      </c>
      <c r="R37" s="3">
        <v>128.6</v>
      </c>
      <c r="S37" s="1" t="s">
        <v>130</v>
      </c>
      <c r="T37" s="1"/>
      <c r="U37" s="1"/>
      <c r="V37" s="1" t="b">
        <v>1</v>
      </c>
      <c r="W37" s="1" t="b">
        <v>0</v>
      </c>
      <c r="X37" s="1" t="b">
        <v>0</v>
      </c>
      <c r="Y37" s="1" t="b">
        <v>0</v>
      </c>
      <c r="Z37" s="1" t="b">
        <v>0</v>
      </c>
      <c r="AA37" s="1"/>
      <c r="AB37" s="2">
        <v>121170.45</v>
      </c>
      <c r="AC37" s="2">
        <v>376234.58</v>
      </c>
      <c r="AD37" s="2">
        <v>212052.17</v>
      </c>
      <c r="AE37" s="2">
        <v>316222.67</v>
      </c>
      <c r="AF37" s="1">
        <v>2</v>
      </c>
      <c r="AG37" s="1"/>
      <c r="AH37" s="1" t="s">
        <v>110</v>
      </c>
      <c r="AI37" s="1">
        <v>31</v>
      </c>
      <c r="AJ37" s="1"/>
      <c r="AK37" s="2">
        <v>5275.92</v>
      </c>
      <c r="AL37" s="2">
        <v>0</v>
      </c>
    </row>
    <row r="38" spans="1:38" x14ac:dyDescent="0.2">
      <c r="A38" t="str">
        <f>+VLOOKUP(Tabla1[[#This Row],[Código de provincia]],[1]Zona!$A:$N,14,0)</f>
        <v>Zona 9</v>
      </c>
      <c r="B38" t="str">
        <f>+VLOOKUP(Tabla1[[#This Row],[Código de provincia]],[1]Zona!$A:$N,8,0)</f>
        <v>Islas Canarias</v>
      </c>
      <c r="C38" t="str">
        <f>+VLOOKUP(TEXT(Tabla1[[#This Row],[Socio comercial]],"00000000"),[1]Clientes!$A:$E,3,0)</f>
        <v>ES/38</v>
      </c>
      <c r="D38" t="str">
        <f>+VLOOKUP(TEXT(Tabla1[[#This Row],[Socio comercial]],"00000000"),[1]Clientes!$A:$E,4,0)</f>
        <v>Islas Canarias (50)</v>
      </c>
      <c r="E38" s="1">
        <v>24500130</v>
      </c>
      <c r="F38" s="1" t="s">
        <v>48</v>
      </c>
      <c r="G38" s="1">
        <v>209628052</v>
      </c>
      <c r="H38" s="1" t="s">
        <v>131</v>
      </c>
      <c r="I38" s="2">
        <v>968.45</v>
      </c>
      <c r="J38" s="1" t="s">
        <v>41</v>
      </c>
      <c r="K38" s="2">
        <v>805000</v>
      </c>
      <c r="L38" s="1" t="s">
        <v>41</v>
      </c>
      <c r="M38" s="1" t="s">
        <v>42</v>
      </c>
      <c r="N38" s="2">
        <v>1025679.87</v>
      </c>
      <c r="O38" s="2">
        <v>17963.599999999999</v>
      </c>
      <c r="P38" s="1" t="s">
        <v>43</v>
      </c>
      <c r="Q38" s="2">
        <v>1035092.05</v>
      </c>
      <c r="R38" s="3">
        <v>128.6</v>
      </c>
      <c r="S38" s="1" t="s">
        <v>132</v>
      </c>
      <c r="T38" s="1"/>
      <c r="U38" s="1"/>
      <c r="V38" s="1" t="b">
        <v>1</v>
      </c>
      <c r="W38" s="1" t="b">
        <v>0</v>
      </c>
      <c r="X38" s="1" t="b">
        <v>0</v>
      </c>
      <c r="Y38" s="1" t="b">
        <v>0</v>
      </c>
      <c r="Z38" s="1" t="b">
        <v>0</v>
      </c>
      <c r="AA38" s="1"/>
      <c r="AB38" s="2">
        <v>121170.45</v>
      </c>
      <c r="AC38" s="2">
        <v>376234.58</v>
      </c>
      <c r="AD38" s="2">
        <v>212052.17</v>
      </c>
      <c r="AE38" s="2">
        <v>316222.67</v>
      </c>
      <c r="AF38" s="1">
        <v>2</v>
      </c>
      <c r="AG38" s="1"/>
      <c r="AH38" s="1" t="s">
        <v>67</v>
      </c>
      <c r="AI38" s="1">
        <v>31</v>
      </c>
      <c r="AJ38" s="1"/>
      <c r="AK38" s="2">
        <v>5275.92</v>
      </c>
      <c r="AL38" s="2">
        <v>0</v>
      </c>
    </row>
    <row r="39" spans="1:38" x14ac:dyDescent="0.2">
      <c r="A39" t="str">
        <f>+VLOOKUP(Tabla1[[#This Row],[Código de provincia]],[1]Zona!$A:$N,14,0)</f>
        <v>Zona 9</v>
      </c>
      <c r="B39" t="str">
        <f>+VLOOKUP(Tabla1[[#This Row],[Código de provincia]],[1]Zona!$A:$N,8,0)</f>
        <v>Islas Canarias</v>
      </c>
      <c r="C39" t="str">
        <f>+VLOOKUP(TEXT(Tabla1[[#This Row],[Socio comercial]],"00000000"),[1]Clientes!$A:$E,3,0)</f>
        <v>ES/38</v>
      </c>
      <c r="D39" t="str">
        <f>+VLOOKUP(TEXT(Tabla1[[#This Row],[Socio comercial]],"00000000"),[1]Clientes!$A:$E,4,0)</f>
        <v>Islas Canarias (50)</v>
      </c>
      <c r="E39" s="1">
        <v>24500130</v>
      </c>
      <c r="F39" s="1" t="s">
        <v>48</v>
      </c>
      <c r="G39" s="1">
        <v>209628361</v>
      </c>
      <c r="H39" s="1" t="s">
        <v>133</v>
      </c>
      <c r="I39" s="2">
        <v>132.59</v>
      </c>
      <c r="J39" s="1" t="s">
        <v>41</v>
      </c>
      <c r="K39" s="2">
        <v>805000</v>
      </c>
      <c r="L39" s="1" t="s">
        <v>41</v>
      </c>
      <c r="M39" s="1" t="s">
        <v>42</v>
      </c>
      <c r="N39" s="2">
        <v>1025679.87</v>
      </c>
      <c r="O39" s="2">
        <v>17963.599999999999</v>
      </c>
      <c r="P39" s="1" t="s">
        <v>43</v>
      </c>
      <c r="Q39" s="2">
        <v>1035092.05</v>
      </c>
      <c r="R39" s="3">
        <v>128.6</v>
      </c>
      <c r="S39" s="1" t="s">
        <v>134</v>
      </c>
      <c r="T39" s="1"/>
      <c r="U39" s="1"/>
      <c r="V39" s="1" t="b">
        <v>1</v>
      </c>
      <c r="W39" s="1" t="b">
        <v>0</v>
      </c>
      <c r="X39" s="1" t="b">
        <v>0</v>
      </c>
      <c r="Y39" s="1" t="b">
        <v>0</v>
      </c>
      <c r="Z39" s="1" t="b">
        <v>0</v>
      </c>
      <c r="AA39" s="1"/>
      <c r="AB39" s="2">
        <v>121170.45</v>
      </c>
      <c r="AC39" s="2">
        <v>376234.58</v>
      </c>
      <c r="AD39" s="2">
        <v>212052.17</v>
      </c>
      <c r="AE39" s="2">
        <v>316222.67</v>
      </c>
      <c r="AF39" s="1">
        <v>2</v>
      </c>
      <c r="AG39" s="1"/>
      <c r="AH39" s="1" t="s">
        <v>44</v>
      </c>
      <c r="AI39" s="1">
        <v>31</v>
      </c>
      <c r="AJ39" s="1"/>
      <c r="AK39" s="2">
        <v>5275.92</v>
      </c>
      <c r="AL39" s="2">
        <v>0</v>
      </c>
    </row>
    <row r="40" spans="1:38" x14ac:dyDescent="0.2">
      <c r="A40" t="str">
        <f>+VLOOKUP(Tabla1[[#This Row],[Código de provincia]],[1]Zona!$A:$N,14,0)</f>
        <v>Zona 9</v>
      </c>
      <c r="B40" t="str">
        <f>+VLOOKUP(Tabla1[[#This Row],[Código de provincia]],[1]Zona!$A:$N,8,0)</f>
        <v>Islas Canarias</v>
      </c>
      <c r="C40" t="str">
        <f>+VLOOKUP(TEXT(Tabla1[[#This Row],[Socio comercial]],"00000000"),[1]Clientes!$A:$E,3,0)</f>
        <v>ES/38</v>
      </c>
      <c r="D40" t="str">
        <f>+VLOOKUP(TEXT(Tabla1[[#This Row],[Socio comercial]],"00000000"),[1]Clientes!$A:$E,4,0)</f>
        <v>Islas Canarias (50)</v>
      </c>
      <c r="E40" s="1">
        <v>24500130</v>
      </c>
      <c r="F40" s="1" t="s">
        <v>48</v>
      </c>
      <c r="G40" s="1">
        <v>206197116</v>
      </c>
      <c r="H40" s="1" t="s">
        <v>135</v>
      </c>
      <c r="I40" s="2">
        <v>914.02</v>
      </c>
      <c r="J40" s="1" t="s">
        <v>41</v>
      </c>
      <c r="K40" s="2">
        <v>805000</v>
      </c>
      <c r="L40" s="1" t="s">
        <v>41</v>
      </c>
      <c r="M40" s="1" t="s">
        <v>42</v>
      </c>
      <c r="N40" s="2">
        <v>1025679.87</v>
      </c>
      <c r="O40" s="2">
        <v>17963.599999999999</v>
      </c>
      <c r="P40" s="1" t="s">
        <v>43</v>
      </c>
      <c r="Q40" s="2">
        <v>1035092.05</v>
      </c>
      <c r="R40" s="3">
        <v>128.6</v>
      </c>
      <c r="S40" s="1" t="s">
        <v>136</v>
      </c>
      <c r="T40" s="1"/>
      <c r="U40" s="1"/>
      <c r="V40" s="1" t="b">
        <v>1</v>
      </c>
      <c r="W40" s="1" t="b">
        <v>0</v>
      </c>
      <c r="X40" s="1" t="b">
        <v>0</v>
      </c>
      <c r="Y40" s="1" t="b">
        <v>0</v>
      </c>
      <c r="Z40" s="1" t="b">
        <v>0</v>
      </c>
      <c r="AA40" s="1"/>
      <c r="AB40" s="2">
        <v>121170.45</v>
      </c>
      <c r="AC40" s="2">
        <v>376234.58</v>
      </c>
      <c r="AD40" s="2">
        <v>212052.17</v>
      </c>
      <c r="AE40" s="2">
        <v>316222.67</v>
      </c>
      <c r="AF40" s="1">
        <v>2</v>
      </c>
      <c r="AG40" s="1"/>
      <c r="AH40" s="1"/>
      <c r="AI40" s="1">
        <v>31</v>
      </c>
      <c r="AJ40" s="1"/>
      <c r="AK40" s="2">
        <v>5275.92</v>
      </c>
      <c r="AL40" s="2">
        <v>0</v>
      </c>
    </row>
    <row r="41" spans="1:38" x14ac:dyDescent="0.2">
      <c r="A41" t="str">
        <f>+VLOOKUP(Tabla1[[#This Row],[Código de provincia]],[1]Zona!$A:$N,14,0)</f>
        <v>Zona 9</v>
      </c>
      <c r="B41" t="str">
        <f>+VLOOKUP(Tabla1[[#This Row],[Código de provincia]],[1]Zona!$A:$N,8,0)</f>
        <v>Islas Canarias</v>
      </c>
      <c r="C41" t="str">
        <f>+VLOOKUP(TEXT(Tabla1[[#This Row],[Socio comercial]],"00000000"),[1]Clientes!$A:$E,3,0)</f>
        <v>ES/38</v>
      </c>
      <c r="D41" t="str">
        <f>+VLOOKUP(TEXT(Tabla1[[#This Row],[Socio comercial]],"00000000"),[1]Clientes!$A:$E,4,0)</f>
        <v>Islas Canarias (50)</v>
      </c>
      <c r="E41" s="1">
        <v>24500130</v>
      </c>
      <c r="F41" s="1" t="s">
        <v>48</v>
      </c>
      <c r="G41" s="1">
        <v>209708757</v>
      </c>
      <c r="H41" s="1" t="s">
        <v>137</v>
      </c>
      <c r="I41" s="2">
        <v>585.23</v>
      </c>
      <c r="J41" s="1" t="s">
        <v>41</v>
      </c>
      <c r="K41" s="2">
        <v>805000</v>
      </c>
      <c r="L41" s="1" t="s">
        <v>41</v>
      </c>
      <c r="M41" s="1" t="s">
        <v>42</v>
      </c>
      <c r="N41" s="2">
        <v>1025679.87</v>
      </c>
      <c r="O41" s="2">
        <v>17963.599999999999</v>
      </c>
      <c r="P41" s="1" t="s">
        <v>43</v>
      </c>
      <c r="Q41" s="2">
        <v>1035092.05</v>
      </c>
      <c r="R41" s="3">
        <v>128.6</v>
      </c>
      <c r="S41" s="1" t="s">
        <v>138</v>
      </c>
      <c r="T41" s="1"/>
      <c r="U41" s="1"/>
      <c r="V41" s="1" t="b">
        <v>1</v>
      </c>
      <c r="W41" s="1" t="b">
        <v>0</v>
      </c>
      <c r="X41" s="1" t="b">
        <v>0</v>
      </c>
      <c r="Y41" s="1" t="b">
        <v>0</v>
      </c>
      <c r="Z41" s="1" t="b">
        <v>0</v>
      </c>
      <c r="AA41" s="1"/>
      <c r="AB41" s="2">
        <v>121170.45</v>
      </c>
      <c r="AC41" s="2">
        <v>376234.58</v>
      </c>
      <c r="AD41" s="2">
        <v>212052.17</v>
      </c>
      <c r="AE41" s="2">
        <v>316222.67</v>
      </c>
      <c r="AF41" s="1">
        <v>2</v>
      </c>
      <c r="AG41" s="1"/>
      <c r="AH41" s="1" t="s">
        <v>44</v>
      </c>
      <c r="AI41" s="1">
        <v>31</v>
      </c>
      <c r="AJ41" s="1"/>
      <c r="AK41" s="2">
        <v>5275.92</v>
      </c>
      <c r="AL41" s="2">
        <v>0</v>
      </c>
    </row>
    <row r="42" spans="1:38" x14ac:dyDescent="0.2">
      <c r="A42" t="str">
        <f>+VLOOKUP(Tabla1[[#This Row],[Código de provincia]],[1]Zona!$A:$N,14,0)</f>
        <v>Zona 9</v>
      </c>
      <c r="B42" t="str">
        <f>+VLOOKUP(Tabla1[[#This Row],[Código de provincia]],[1]Zona!$A:$N,8,0)</f>
        <v>Islas Canarias</v>
      </c>
      <c r="C42" t="str">
        <f>+VLOOKUP(TEXT(Tabla1[[#This Row],[Socio comercial]],"00000000"),[1]Clientes!$A:$E,3,0)</f>
        <v>ES/38</v>
      </c>
      <c r="D42" t="str">
        <f>+VLOOKUP(TEXT(Tabla1[[#This Row],[Socio comercial]],"00000000"),[1]Clientes!$A:$E,4,0)</f>
        <v>Islas Canarias (50)</v>
      </c>
      <c r="E42" s="1">
        <v>24500130</v>
      </c>
      <c r="F42" s="1" t="s">
        <v>48</v>
      </c>
      <c r="G42" s="1">
        <v>209708791</v>
      </c>
      <c r="H42" s="1" t="s">
        <v>139</v>
      </c>
      <c r="I42" s="2">
        <v>475.64</v>
      </c>
      <c r="J42" s="1" t="s">
        <v>41</v>
      </c>
      <c r="K42" s="2">
        <v>805000</v>
      </c>
      <c r="L42" s="1" t="s">
        <v>41</v>
      </c>
      <c r="M42" s="1" t="s">
        <v>42</v>
      </c>
      <c r="N42" s="2">
        <v>1025679.87</v>
      </c>
      <c r="O42" s="2">
        <v>17963.599999999999</v>
      </c>
      <c r="P42" s="1" t="s">
        <v>43</v>
      </c>
      <c r="Q42" s="2">
        <v>1035092.05</v>
      </c>
      <c r="R42" s="3">
        <v>128.6</v>
      </c>
      <c r="S42" s="1" t="s">
        <v>140</v>
      </c>
      <c r="T42" s="1"/>
      <c r="U42" s="1"/>
      <c r="V42" s="1" t="b">
        <v>1</v>
      </c>
      <c r="W42" s="1" t="b">
        <v>0</v>
      </c>
      <c r="X42" s="1" t="b">
        <v>0</v>
      </c>
      <c r="Y42" s="1" t="b">
        <v>0</v>
      </c>
      <c r="Z42" s="1" t="b">
        <v>0</v>
      </c>
      <c r="AA42" s="1"/>
      <c r="AB42" s="2">
        <v>121170.45</v>
      </c>
      <c r="AC42" s="2">
        <v>376234.58</v>
      </c>
      <c r="AD42" s="2">
        <v>212052.17</v>
      </c>
      <c r="AE42" s="2">
        <v>316222.67</v>
      </c>
      <c r="AF42" s="1">
        <v>2</v>
      </c>
      <c r="AG42" s="1"/>
      <c r="AH42" s="1" t="s">
        <v>44</v>
      </c>
      <c r="AI42" s="1">
        <v>31</v>
      </c>
      <c r="AJ42" s="1"/>
      <c r="AK42" s="2">
        <v>5275.92</v>
      </c>
      <c r="AL42" s="2">
        <v>0</v>
      </c>
    </row>
    <row r="43" spans="1:38" x14ac:dyDescent="0.2">
      <c r="A43" t="str">
        <f>+VLOOKUP(Tabla1[[#This Row],[Código de provincia]],[1]Zona!$A:$N,14,0)</f>
        <v>Zona 9</v>
      </c>
      <c r="B43" t="str">
        <f>+VLOOKUP(Tabla1[[#This Row],[Código de provincia]],[1]Zona!$A:$N,8,0)</f>
        <v>Islas Canarias</v>
      </c>
      <c r="C43" t="str">
        <f>+VLOOKUP(TEXT(Tabla1[[#This Row],[Socio comercial]],"00000000"),[1]Clientes!$A:$E,3,0)</f>
        <v>ES/38</v>
      </c>
      <c r="D43" t="str">
        <f>+VLOOKUP(TEXT(Tabla1[[#This Row],[Socio comercial]],"00000000"),[1]Clientes!$A:$E,4,0)</f>
        <v>Islas Canarias (50)</v>
      </c>
      <c r="E43" s="1">
        <v>24500130</v>
      </c>
      <c r="F43" s="1" t="s">
        <v>48</v>
      </c>
      <c r="G43" s="1">
        <v>209708804</v>
      </c>
      <c r="H43" s="1" t="s">
        <v>141</v>
      </c>
      <c r="I43" s="2">
        <v>293.83999999999997</v>
      </c>
      <c r="J43" s="1" t="s">
        <v>41</v>
      </c>
      <c r="K43" s="2">
        <v>805000</v>
      </c>
      <c r="L43" s="1" t="s">
        <v>41</v>
      </c>
      <c r="M43" s="1" t="s">
        <v>42</v>
      </c>
      <c r="N43" s="2">
        <v>1025679.87</v>
      </c>
      <c r="O43" s="2">
        <v>17963.599999999999</v>
      </c>
      <c r="P43" s="1" t="s">
        <v>43</v>
      </c>
      <c r="Q43" s="2">
        <v>1035092.05</v>
      </c>
      <c r="R43" s="3">
        <v>128.6</v>
      </c>
      <c r="S43" s="1" t="s">
        <v>142</v>
      </c>
      <c r="T43" s="1"/>
      <c r="U43" s="1"/>
      <c r="V43" s="1" t="b">
        <v>1</v>
      </c>
      <c r="W43" s="1" t="b">
        <v>0</v>
      </c>
      <c r="X43" s="1" t="b">
        <v>0</v>
      </c>
      <c r="Y43" s="1" t="b">
        <v>0</v>
      </c>
      <c r="Z43" s="1" t="b">
        <v>0</v>
      </c>
      <c r="AA43" s="1"/>
      <c r="AB43" s="2">
        <v>121170.45</v>
      </c>
      <c r="AC43" s="2">
        <v>376234.58</v>
      </c>
      <c r="AD43" s="2">
        <v>212052.17</v>
      </c>
      <c r="AE43" s="2">
        <v>316222.67</v>
      </c>
      <c r="AF43" s="1">
        <v>2</v>
      </c>
      <c r="AG43" s="1"/>
      <c r="AH43" s="1" t="s">
        <v>44</v>
      </c>
      <c r="AI43" s="1">
        <v>31</v>
      </c>
      <c r="AJ43" s="1"/>
      <c r="AK43" s="2">
        <v>5275.92</v>
      </c>
      <c r="AL43" s="2">
        <v>0</v>
      </c>
    </row>
    <row r="44" spans="1:38" x14ac:dyDescent="0.2">
      <c r="A44" t="str">
        <f>+VLOOKUP(Tabla1[[#This Row],[Código de provincia]],[1]Zona!$A:$N,14,0)</f>
        <v>Zona 9</v>
      </c>
      <c r="B44" t="str">
        <f>+VLOOKUP(Tabla1[[#This Row],[Código de provincia]],[1]Zona!$A:$N,8,0)</f>
        <v>Islas Canarias</v>
      </c>
      <c r="C44" t="str">
        <f>+VLOOKUP(TEXT(Tabla1[[#This Row],[Socio comercial]],"00000000"),[1]Clientes!$A:$E,3,0)</f>
        <v>ES/38</v>
      </c>
      <c r="D44" t="str">
        <f>+VLOOKUP(TEXT(Tabla1[[#This Row],[Socio comercial]],"00000000"),[1]Clientes!$A:$E,4,0)</f>
        <v>Islas Canarias (50)</v>
      </c>
      <c r="E44" s="1">
        <v>24500130</v>
      </c>
      <c r="F44" s="1" t="s">
        <v>48</v>
      </c>
      <c r="G44" s="1">
        <v>209708811</v>
      </c>
      <c r="H44" s="1" t="s">
        <v>143</v>
      </c>
      <c r="I44" s="2">
        <v>143.13999999999999</v>
      </c>
      <c r="J44" s="1" t="s">
        <v>41</v>
      </c>
      <c r="K44" s="2">
        <v>805000</v>
      </c>
      <c r="L44" s="1" t="s">
        <v>41</v>
      </c>
      <c r="M44" s="1" t="s">
        <v>42</v>
      </c>
      <c r="N44" s="2">
        <v>1025679.87</v>
      </c>
      <c r="O44" s="2">
        <v>17963.599999999999</v>
      </c>
      <c r="P44" s="1" t="s">
        <v>43</v>
      </c>
      <c r="Q44" s="2">
        <v>1035092.05</v>
      </c>
      <c r="R44" s="3">
        <v>128.6</v>
      </c>
      <c r="S44" s="1" t="s">
        <v>144</v>
      </c>
      <c r="T44" s="1"/>
      <c r="U44" s="1"/>
      <c r="V44" s="1" t="b">
        <v>1</v>
      </c>
      <c r="W44" s="1" t="b">
        <v>0</v>
      </c>
      <c r="X44" s="1" t="b">
        <v>0</v>
      </c>
      <c r="Y44" s="1" t="b">
        <v>0</v>
      </c>
      <c r="Z44" s="1" t="b">
        <v>0</v>
      </c>
      <c r="AA44" s="1"/>
      <c r="AB44" s="2">
        <v>121170.45</v>
      </c>
      <c r="AC44" s="2">
        <v>376234.58</v>
      </c>
      <c r="AD44" s="2">
        <v>212052.17</v>
      </c>
      <c r="AE44" s="2">
        <v>316222.67</v>
      </c>
      <c r="AF44" s="1">
        <v>2</v>
      </c>
      <c r="AG44" s="1"/>
      <c r="AH44" s="1" t="s">
        <v>44</v>
      </c>
      <c r="AI44" s="1">
        <v>31</v>
      </c>
      <c r="AJ44" s="1"/>
      <c r="AK44" s="2">
        <v>5275.92</v>
      </c>
      <c r="AL44" s="2">
        <v>0</v>
      </c>
    </row>
    <row r="45" spans="1:38" x14ac:dyDescent="0.2">
      <c r="A45" t="str">
        <f>+VLOOKUP(Tabla1[[#This Row],[Código de provincia]],[1]Zona!$A:$N,14,0)</f>
        <v>Zona 9</v>
      </c>
      <c r="B45" t="str">
        <f>+VLOOKUP(Tabla1[[#This Row],[Código de provincia]],[1]Zona!$A:$N,8,0)</f>
        <v>Islas Canarias</v>
      </c>
      <c r="C45" t="str">
        <f>+VLOOKUP(TEXT(Tabla1[[#This Row],[Socio comercial]],"00000000"),[1]Clientes!$A:$E,3,0)</f>
        <v>ES/38</v>
      </c>
      <c r="D45" t="str">
        <f>+VLOOKUP(TEXT(Tabla1[[#This Row],[Socio comercial]],"00000000"),[1]Clientes!$A:$E,4,0)</f>
        <v>Islas Canarias (50)</v>
      </c>
      <c r="E45" s="1">
        <v>24500130</v>
      </c>
      <c r="F45" s="1" t="s">
        <v>48</v>
      </c>
      <c r="G45" s="1">
        <v>209708827</v>
      </c>
      <c r="H45" s="1" t="s">
        <v>145</v>
      </c>
      <c r="I45" s="2">
        <v>151.47</v>
      </c>
      <c r="J45" s="1" t="s">
        <v>41</v>
      </c>
      <c r="K45" s="2">
        <v>805000</v>
      </c>
      <c r="L45" s="1" t="s">
        <v>41</v>
      </c>
      <c r="M45" s="1" t="s">
        <v>42</v>
      </c>
      <c r="N45" s="2">
        <v>1025679.87</v>
      </c>
      <c r="O45" s="2">
        <v>17963.599999999999</v>
      </c>
      <c r="P45" s="1" t="s">
        <v>43</v>
      </c>
      <c r="Q45" s="2">
        <v>1035092.05</v>
      </c>
      <c r="R45" s="3">
        <v>128.6</v>
      </c>
      <c r="S45" s="1" t="s">
        <v>146</v>
      </c>
      <c r="T45" s="1"/>
      <c r="U45" s="1"/>
      <c r="V45" s="1" t="b">
        <v>1</v>
      </c>
      <c r="W45" s="1" t="b">
        <v>0</v>
      </c>
      <c r="X45" s="1" t="b">
        <v>0</v>
      </c>
      <c r="Y45" s="1" t="b">
        <v>0</v>
      </c>
      <c r="Z45" s="1" t="b">
        <v>0</v>
      </c>
      <c r="AA45" s="1"/>
      <c r="AB45" s="2">
        <v>121170.45</v>
      </c>
      <c r="AC45" s="2">
        <v>376234.58</v>
      </c>
      <c r="AD45" s="2">
        <v>212052.17</v>
      </c>
      <c r="AE45" s="2">
        <v>316222.67</v>
      </c>
      <c r="AF45" s="1">
        <v>2</v>
      </c>
      <c r="AG45" s="1"/>
      <c r="AH45" s="1" t="s">
        <v>44</v>
      </c>
      <c r="AI45" s="1">
        <v>31</v>
      </c>
      <c r="AJ45" s="1"/>
      <c r="AK45" s="2">
        <v>5275.92</v>
      </c>
      <c r="AL45" s="2">
        <v>0</v>
      </c>
    </row>
    <row r="46" spans="1:38" x14ac:dyDescent="0.2">
      <c r="A46" t="str">
        <f>+VLOOKUP(Tabla1[[#This Row],[Código de provincia]],[1]Zona!$A:$N,14,0)</f>
        <v>Zona 9</v>
      </c>
      <c r="B46" t="str">
        <f>+VLOOKUP(Tabla1[[#This Row],[Código de provincia]],[1]Zona!$A:$N,8,0)</f>
        <v>Islas Canarias</v>
      </c>
      <c r="C46" t="str">
        <f>+VLOOKUP(TEXT(Tabla1[[#This Row],[Socio comercial]],"00000000"),[1]Clientes!$A:$E,3,0)</f>
        <v>ES/38</v>
      </c>
      <c r="D46" t="str">
        <f>+VLOOKUP(TEXT(Tabla1[[#This Row],[Socio comercial]],"00000000"),[1]Clientes!$A:$E,4,0)</f>
        <v>Islas Canarias (50)</v>
      </c>
      <c r="E46" s="1">
        <v>24500130</v>
      </c>
      <c r="F46" s="1" t="s">
        <v>48</v>
      </c>
      <c r="G46" s="1">
        <v>209708830</v>
      </c>
      <c r="H46" s="1" t="s">
        <v>147</v>
      </c>
      <c r="I46" s="2">
        <v>214.41</v>
      </c>
      <c r="J46" s="1" t="s">
        <v>41</v>
      </c>
      <c r="K46" s="2">
        <v>805000</v>
      </c>
      <c r="L46" s="1" t="s">
        <v>41</v>
      </c>
      <c r="M46" s="1" t="s">
        <v>42</v>
      </c>
      <c r="N46" s="2">
        <v>1025679.87</v>
      </c>
      <c r="O46" s="2">
        <v>17963.599999999999</v>
      </c>
      <c r="P46" s="1" t="s">
        <v>43</v>
      </c>
      <c r="Q46" s="2">
        <v>1035092.05</v>
      </c>
      <c r="R46" s="3">
        <v>128.6</v>
      </c>
      <c r="S46" s="1" t="s">
        <v>148</v>
      </c>
      <c r="T46" s="1"/>
      <c r="U46" s="1"/>
      <c r="V46" s="1" t="b">
        <v>1</v>
      </c>
      <c r="W46" s="1" t="b">
        <v>0</v>
      </c>
      <c r="X46" s="1" t="b">
        <v>0</v>
      </c>
      <c r="Y46" s="1" t="b">
        <v>0</v>
      </c>
      <c r="Z46" s="1" t="b">
        <v>0</v>
      </c>
      <c r="AA46" s="1"/>
      <c r="AB46" s="2">
        <v>121170.45</v>
      </c>
      <c r="AC46" s="2">
        <v>376234.58</v>
      </c>
      <c r="AD46" s="2">
        <v>212052.17</v>
      </c>
      <c r="AE46" s="2">
        <v>316222.67</v>
      </c>
      <c r="AF46" s="1">
        <v>2</v>
      </c>
      <c r="AG46" s="1"/>
      <c r="AH46" s="1" t="s">
        <v>44</v>
      </c>
      <c r="AI46" s="1">
        <v>31</v>
      </c>
      <c r="AJ46" s="1"/>
      <c r="AK46" s="2">
        <v>5275.92</v>
      </c>
      <c r="AL46" s="2">
        <v>0</v>
      </c>
    </row>
    <row r="47" spans="1:38" x14ac:dyDescent="0.2">
      <c r="A47" t="str">
        <f>+VLOOKUP(Tabla1[[#This Row],[Código de provincia]],[1]Zona!$A:$N,14,0)</f>
        <v>Zona 9</v>
      </c>
      <c r="B47" t="str">
        <f>+VLOOKUP(Tabla1[[#This Row],[Código de provincia]],[1]Zona!$A:$N,8,0)</f>
        <v>Islas Canarias</v>
      </c>
      <c r="C47" t="str">
        <f>+VLOOKUP(TEXT(Tabla1[[#This Row],[Socio comercial]],"00000000"),[1]Clientes!$A:$E,3,0)</f>
        <v>ES/38</v>
      </c>
      <c r="D47" t="str">
        <f>+VLOOKUP(TEXT(Tabla1[[#This Row],[Socio comercial]],"00000000"),[1]Clientes!$A:$E,4,0)</f>
        <v>Islas Canarias (50)</v>
      </c>
      <c r="E47" s="1">
        <v>24500130</v>
      </c>
      <c r="F47" s="1" t="s">
        <v>48</v>
      </c>
      <c r="G47" s="1">
        <v>209708835</v>
      </c>
      <c r="H47" s="1" t="s">
        <v>149</v>
      </c>
      <c r="I47" s="2">
        <v>145.97999999999999</v>
      </c>
      <c r="J47" s="1" t="s">
        <v>41</v>
      </c>
      <c r="K47" s="2">
        <v>805000</v>
      </c>
      <c r="L47" s="1" t="s">
        <v>41</v>
      </c>
      <c r="M47" s="1" t="s">
        <v>42</v>
      </c>
      <c r="N47" s="2">
        <v>1025679.87</v>
      </c>
      <c r="O47" s="2">
        <v>17963.599999999999</v>
      </c>
      <c r="P47" s="1" t="s">
        <v>43</v>
      </c>
      <c r="Q47" s="2">
        <v>1035092.05</v>
      </c>
      <c r="R47" s="3">
        <v>128.6</v>
      </c>
      <c r="S47" s="1" t="s">
        <v>150</v>
      </c>
      <c r="T47" s="1"/>
      <c r="U47" s="1"/>
      <c r="V47" s="1" t="b">
        <v>1</v>
      </c>
      <c r="W47" s="1" t="b">
        <v>0</v>
      </c>
      <c r="X47" s="1" t="b">
        <v>0</v>
      </c>
      <c r="Y47" s="1" t="b">
        <v>0</v>
      </c>
      <c r="Z47" s="1" t="b">
        <v>0</v>
      </c>
      <c r="AA47" s="1"/>
      <c r="AB47" s="2">
        <v>121170.45</v>
      </c>
      <c r="AC47" s="2">
        <v>376234.58</v>
      </c>
      <c r="AD47" s="2">
        <v>212052.17</v>
      </c>
      <c r="AE47" s="2">
        <v>316222.67</v>
      </c>
      <c r="AF47" s="1">
        <v>2</v>
      </c>
      <c r="AG47" s="1"/>
      <c r="AH47" s="1" t="s">
        <v>44</v>
      </c>
      <c r="AI47" s="1">
        <v>31</v>
      </c>
      <c r="AJ47" s="1"/>
      <c r="AK47" s="2">
        <v>5275.92</v>
      </c>
      <c r="AL47" s="2">
        <v>0</v>
      </c>
    </row>
    <row r="48" spans="1:38" x14ac:dyDescent="0.2">
      <c r="A48" t="str">
        <f>+VLOOKUP(Tabla1[[#This Row],[Código de provincia]],[1]Zona!$A:$N,14,0)</f>
        <v>Zona 9</v>
      </c>
      <c r="B48" t="str">
        <f>+VLOOKUP(Tabla1[[#This Row],[Código de provincia]],[1]Zona!$A:$N,8,0)</f>
        <v>Islas Canarias</v>
      </c>
      <c r="C48" t="str">
        <f>+VLOOKUP(TEXT(Tabla1[[#This Row],[Socio comercial]],"00000000"),[1]Clientes!$A:$E,3,0)</f>
        <v>ES/38</v>
      </c>
      <c r="D48" t="str">
        <f>+VLOOKUP(TEXT(Tabla1[[#This Row],[Socio comercial]],"00000000"),[1]Clientes!$A:$E,4,0)</f>
        <v>Islas Canarias (50)</v>
      </c>
      <c r="E48" s="1">
        <v>24500130</v>
      </c>
      <c r="F48" s="1" t="s">
        <v>48</v>
      </c>
      <c r="G48" s="1">
        <v>209708918</v>
      </c>
      <c r="H48" s="1" t="s">
        <v>151</v>
      </c>
      <c r="I48" s="2">
        <v>3092.09</v>
      </c>
      <c r="J48" s="1" t="s">
        <v>41</v>
      </c>
      <c r="K48" s="2">
        <v>805000</v>
      </c>
      <c r="L48" s="1" t="s">
        <v>41</v>
      </c>
      <c r="M48" s="1" t="s">
        <v>42</v>
      </c>
      <c r="N48" s="2">
        <v>1025679.87</v>
      </c>
      <c r="O48" s="2">
        <v>17963.599999999999</v>
      </c>
      <c r="P48" s="1" t="s">
        <v>43</v>
      </c>
      <c r="Q48" s="2">
        <v>1035092.05</v>
      </c>
      <c r="R48" s="3">
        <v>128.6</v>
      </c>
      <c r="S48" s="1" t="s">
        <v>152</v>
      </c>
      <c r="T48" s="1"/>
      <c r="U48" s="1"/>
      <c r="V48" s="1" t="b">
        <v>1</v>
      </c>
      <c r="W48" s="1" t="b">
        <v>0</v>
      </c>
      <c r="X48" s="1" t="b">
        <v>0</v>
      </c>
      <c r="Y48" s="1" t="b">
        <v>0</v>
      </c>
      <c r="Z48" s="1" t="b">
        <v>0</v>
      </c>
      <c r="AA48" s="1"/>
      <c r="AB48" s="2">
        <v>121170.45</v>
      </c>
      <c r="AC48" s="2">
        <v>376234.58</v>
      </c>
      <c r="AD48" s="2">
        <v>212052.17</v>
      </c>
      <c r="AE48" s="2">
        <v>316222.67</v>
      </c>
      <c r="AF48" s="1">
        <v>2</v>
      </c>
      <c r="AG48" s="1"/>
      <c r="AH48" s="1" t="s">
        <v>44</v>
      </c>
      <c r="AI48" s="1">
        <v>31</v>
      </c>
      <c r="AJ48" s="1"/>
      <c r="AK48" s="2">
        <v>5275.92</v>
      </c>
      <c r="AL48" s="2">
        <v>0</v>
      </c>
    </row>
    <row r="49" spans="1:38" x14ac:dyDescent="0.2">
      <c r="A49" t="str">
        <f>+VLOOKUP(Tabla1[[#This Row],[Código de provincia]],[1]Zona!$A:$N,14,0)</f>
        <v>Zona 9</v>
      </c>
      <c r="B49" t="str">
        <f>+VLOOKUP(Tabla1[[#This Row],[Código de provincia]],[1]Zona!$A:$N,8,0)</f>
        <v>Islas Canarias</v>
      </c>
      <c r="C49" t="str">
        <f>+VLOOKUP(TEXT(Tabla1[[#This Row],[Socio comercial]],"00000000"),[1]Clientes!$A:$E,3,0)</f>
        <v>ES/38</v>
      </c>
      <c r="D49" t="str">
        <f>+VLOOKUP(TEXT(Tabla1[[#This Row],[Socio comercial]],"00000000"),[1]Clientes!$A:$E,4,0)</f>
        <v>Islas Canarias (50)</v>
      </c>
      <c r="E49" s="1">
        <v>24500130</v>
      </c>
      <c r="F49" s="1" t="s">
        <v>48</v>
      </c>
      <c r="G49" s="1">
        <v>209709122</v>
      </c>
      <c r="H49" s="1" t="s">
        <v>153</v>
      </c>
      <c r="I49" s="2">
        <v>2775.84</v>
      </c>
      <c r="J49" s="1" t="s">
        <v>41</v>
      </c>
      <c r="K49" s="2">
        <v>805000</v>
      </c>
      <c r="L49" s="1" t="s">
        <v>41</v>
      </c>
      <c r="M49" s="1" t="s">
        <v>42</v>
      </c>
      <c r="N49" s="2">
        <v>1025679.87</v>
      </c>
      <c r="O49" s="2">
        <v>17963.599999999999</v>
      </c>
      <c r="P49" s="1" t="s">
        <v>43</v>
      </c>
      <c r="Q49" s="2">
        <v>1035092.05</v>
      </c>
      <c r="R49" s="3">
        <v>128.6</v>
      </c>
      <c r="S49" s="1" t="s">
        <v>154</v>
      </c>
      <c r="T49" s="1"/>
      <c r="U49" s="1"/>
      <c r="V49" s="1" t="b">
        <v>1</v>
      </c>
      <c r="W49" s="1" t="b">
        <v>0</v>
      </c>
      <c r="X49" s="1" t="b">
        <v>0</v>
      </c>
      <c r="Y49" s="1" t="b">
        <v>0</v>
      </c>
      <c r="Z49" s="1" t="b">
        <v>0</v>
      </c>
      <c r="AA49" s="1"/>
      <c r="AB49" s="2">
        <v>121170.45</v>
      </c>
      <c r="AC49" s="2">
        <v>376234.58</v>
      </c>
      <c r="AD49" s="2">
        <v>212052.17</v>
      </c>
      <c r="AE49" s="2">
        <v>316222.67</v>
      </c>
      <c r="AF49" s="1">
        <v>2</v>
      </c>
      <c r="AG49" s="1"/>
      <c r="AH49" s="1" t="s">
        <v>44</v>
      </c>
      <c r="AI49" s="1">
        <v>31</v>
      </c>
      <c r="AJ49" s="1"/>
      <c r="AK49" s="2">
        <v>5275.92</v>
      </c>
      <c r="AL49" s="2">
        <v>0</v>
      </c>
    </row>
    <row r="50" spans="1:38" x14ac:dyDescent="0.2">
      <c r="A50" t="str">
        <f>+VLOOKUP(Tabla1[[#This Row],[Código de provincia]],[1]Zona!$A:$N,14,0)</f>
        <v>Zona 9</v>
      </c>
      <c r="B50" t="str">
        <f>+VLOOKUP(Tabla1[[#This Row],[Código de provincia]],[1]Zona!$A:$N,8,0)</f>
        <v>Islas Canarias</v>
      </c>
      <c r="C50" t="str">
        <f>+VLOOKUP(TEXT(Tabla1[[#This Row],[Socio comercial]],"00000000"),[1]Clientes!$A:$E,3,0)</f>
        <v>ES/38</v>
      </c>
      <c r="D50" t="str">
        <f>+VLOOKUP(TEXT(Tabla1[[#This Row],[Socio comercial]],"00000000"),[1]Clientes!$A:$E,4,0)</f>
        <v>Islas Canarias (50)</v>
      </c>
      <c r="E50" s="1">
        <v>24500130</v>
      </c>
      <c r="F50" s="1" t="s">
        <v>48</v>
      </c>
      <c r="G50" s="1">
        <v>209709184</v>
      </c>
      <c r="H50" s="1" t="s">
        <v>155</v>
      </c>
      <c r="I50" s="2">
        <v>398.26</v>
      </c>
      <c r="J50" s="1" t="s">
        <v>41</v>
      </c>
      <c r="K50" s="2">
        <v>805000</v>
      </c>
      <c r="L50" s="1" t="s">
        <v>41</v>
      </c>
      <c r="M50" s="1" t="s">
        <v>42</v>
      </c>
      <c r="N50" s="2">
        <v>1025679.87</v>
      </c>
      <c r="O50" s="2">
        <v>17963.599999999999</v>
      </c>
      <c r="P50" s="1" t="s">
        <v>43</v>
      </c>
      <c r="Q50" s="2">
        <v>1035092.05</v>
      </c>
      <c r="R50" s="3">
        <v>128.6</v>
      </c>
      <c r="S50" s="1" t="s">
        <v>156</v>
      </c>
      <c r="T50" s="1"/>
      <c r="U50" s="1"/>
      <c r="V50" s="1" t="b">
        <v>1</v>
      </c>
      <c r="W50" s="1" t="b">
        <v>0</v>
      </c>
      <c r="X50" s="1" t="b">
        <v>0</v>
      </c>
      <c r="Y50" s="1" t="b">
        <v>0</v>
      </c>
      <c r="Z50" s="1" t="b">
        <v>0</v>
      </c>
      <c r="AA50" s="1"/>
      <c r="AB50" s="2">
        <v>121170.45</v>
      </c>
      <c r="AC50" s="2">
        <v>376234.58</v>
      </c>
      <c r="AD50" s="2">
        <v>212052.17</v>
      </c>
      <c r="AE50" s="2">
        <v>316222.67</v>
      </c>
      <c r="AF50" s="1">
        <v>2</v>
      </c>
      <c r="AG50" s="1"/>
      <c r="AH50" s="1" t="s">
        <v>110</v>
      </c>
      <c r="AI50" s="1">
        <v>31</v>
      </c>
      <c r="AJ50" s="1"/>
      <c r="AK50" s="2">
        <v>5275.92</v>
      </c>
      <c r="AL50" s="2">
        <v>0</v>
      </c>
    </row>
    <row r="51" spans="1:38" x14ac:dyDescent="0.2">
      <c r="A51" t="str">
        <f>+VLOOKUP(Tabla1[[#This Row],[Código de provincia]],[1]Zona!$A:$N,14,0)</f>
        <v>Zona 9</v>
      </c>
      <c r="B51" t="str">
        <f>+VLOOKUP(Tabla1[[#This Row],[Código de provincia]],[1]Zona!$A:$N,8,0)</f>
        <v>Islas Canarias</v>
      </c>
      <c r="C51" t="str">
        <f>+VLOOKUP(TEXT(Tabla1[[#This Row],[Socio comercial]],"00000000"),[1]Clientes!$A:$E,3,0)</f>
        <v>ES/38</v>
      </c>
      <c r="D51" t="str">
        <f>+VLOOKUP(TEXT(Tabla1[[#This Row],[Socio comercial]],"00000000"),[1]Clientes!$A:$E,4,0)</f>
        <v>Islas Canarias (50)</v>
      </c>
      <c r="E51" s="1">
        <v>24500130</v>
      </c>
      <c r="F51" s="1" t="s">
        <v>48</v>
      </c>
      <c r="G51" s="1">
        <v>209709397</v>
      </c>
      <c r="H51" s="1" t="s">
        <v>157</v>
      </c>
      <c r="I51" s="2">
        <v>323.07</v>
      </c>
      <c r="J51" s="1" t="s">
        <v>41</v>
      </c>
      <c r="K51" s="2">
        <v>805000</v>
      </c>
      <c r="L51" s="1" t="s">
        <v>41</v>
      </c>
      <c r="M51" s="1" t="s">
        <v>42</v>
      </c>
      <c r="N51" s="2">
        <v>1025679.87</v>
      </c>
      <c r="O51" s="2">
        <v>17963.599999999999</v>
      </c>
      <c r="P51" s="1" t="s">
        <v>43</v>
      </c>
      <c r="Q51" s="2">
        <v>1035092.05</v>
      </c>
      <c r="R51" s="3">
        <v>128.6</v>
      </c>
      <c r="S51" s="1" t="s">
        <v>158</v>
      </c>
      <c r="T51" s="1"/>
      <c r="U51" s="1"/>
      <c r="V51" s="1" t="b">
        <v>1</v>
      </c>
      <c r="W51" s="1" t="b">
        <v>0</v>
      </c>
      <c r="X51" s="1" t="b">
        <v>0</v>
      </c>
      <c r="Y51" s="1" t="b">
        <v>0</v>
      </c>
      <c r="Z51" s="1" t="b">
        <v>0</v>
      </c>
      <c r="AA51" s="1"/>
      <c r="AB51" s="2">
        <v>121170.45</v>
      </c>
      <c r="AC51" s="2">
        <v>376234.58</v>
      </c>
      <c r="AD51" s="2">
        <v>212052.17</v>
      </c>
      <c r="AE51" s="2">
        <v>316222.67</v>
      </c>
      <c r="AF51" s="1">
        <v>2</v>
      </c>
      <c r="AG51" s="1"/>
      <c r="AH51" s="1" t="s">
        <v>44</v>
      </c>
      <c r="AI51" s="1">
        <v>31</v>
      </c>
      <c r="AJ51" s="1"/>
      <c r="AK51" s="2">
        <v>5275.92</v>
      </c>
      <c r="AL51" s="2">
        <v>0</v>
      </c>
    </row>
    <row r="52" spans="1:38" x14ac:dyDescent="0.2">
      <c r="A52" t="str">
        <f>+VLOOKUP(Tabla1[[#This Row],[Código de provincia]],[1]Zona!$A:$N,14,0)</f>
        <v>Zona 9</v>
      </c>
      <c r="B52" t="str">
        <f>+VLOOKUP(Tabla1[[#This Row],[Código de provincia]],[1]Zona!$A:$N,8,0)</f>
        <v>Islas Canarias</v>
      </c>
      <c r="C52" t="str">
        <f>+VLOOKUP(TEXT(Tabla1[[#This Row],[Socio comercial]],"00000000"),[1]Clientes!$A:$E,3,0)</f>
        <v>ES/38</v>
      </c>
      <c r="D52" t="str">
        <f>+VLOOKUP(TEXT(Tabla1[[#This Row],[Socio comercial]],"00000000"),[1]Clientes!$A:$E,4,0)</f>
        <v>Islas Canarias (50)</v>
      </c>
      <c r="E52" s="1">
        <v>24500130</v>
      </c>
      <c r="F52" s="1" t="s">
        <v>48</v>
      </c>
      <c r="G52" s="1">
        <v>209123165</v>
      </c>
      <c r="H52" s="1" t="s">
        <v>159</v>
      </c>
      <c r="I52" s="2">
        <v>5886.56</v>
      </c>
      <c r="J52" s="1" t="s">
        <v>41</v>
      </c>
      <c r="K52" s="2">
        <v>805000</v>
      </c>
      <c r="L52" s="1" t="s">
        <v>41</v>
      </c>
      <c r="M52" s="1" t="s">
        <v>42</v>
      </c>
      <c r="N52" s="2">
        <v>1025679.87</v>
      </c>
      <c r="O52" s="2">
        <v>17963.599999999999</v>
      </c>
      <c r="P52" s="1" t="s">
        <v>43</v>
      </c>
      <c r="Q52" s="2">
        <v>1035092.05</v>
      </c>
      <c r="R52" s="3">
        <v>128.6</v>
      </c>
      <c r="S52" s="1" t="s">
        <v>160</v>
      </c>
      <c r="T52" s="1"/>
      <c r="U52" s="1"/>
      <c r="V52" s="1" t="b">
        <v>0</v>
      </c>
      <c r="W52" s="1" t="b">
        <v>0</v>
      </c>
      <c r="X52" s="1" t="b">
        <v>0</v>
      </c>
      <c r="Y52" s="1" t="b">
        <v>1</v>
      </c>
      <c r="Z52" s="1" t="b">
        <v>0</v>
      </c>
      <c r="AA52" s="1"/>
      <c r="AB52" s="2">
        <v>121170.45</v>
      </c>
      <c r="AC52" s="2">
        <v>376234.58</v>
      </c>
      <c r="AD52" s="2">
        <v>212052.17</v>
      </c>
      <c r="AE52" s="2">
        <v>316222.67</v>
      </c>
      <c r="AF52" s="1">
        <v>2</v>
      </c>
      <c r="AG52" s="1"/>
      <c r="AH52" s="1" t="s">
        <v>44</v>
      </c>
      <c r="AI52" s="1">
        <v>31</v>
      </c>
      <c r="AJ52" s="1"/>
      <c r="AK52" s="2">
        <v>5275.92</v>
      </c>
      <c r="AL52" s="2">
        <v>0</v>
      </c>
    </row>
    <row r="53" spans="1:38" x14ac:dyDescent="0.2">
      <c r="A53" t="str">
        <f>+VLOOKUP(Tabla1[[#This Row],[Código de provincia]],[1]Zona!$A:$N,14,0)</f>
        <v>Zona 9</v>
      </c>
      <c r="B53" t="str">
        <f>+VLOOKUP(Tabla1[[#This Row],[Código de provincia]],[1]Zona!$A:$N,8,0)</f>
        <v>Islas Canarias</v>
      </c>
      <c r="C53" t="str">
        <f>+VLOOKUP(TEXT(Tabla1[[#This Row],[Socio comercial]],"00000000"),[1]Clientes!$A:$E,3,0)</f>
        <v>ES/38</v>
      </c>
      <c r="D53" t="str">
        <f>+VLOOKUP(TEXT(Tabla1[[#This Row],[Socio comercial]],"00000000"),[1]Clientes!$A:$E,4,0)</f>
        <v>Islas Canarias (50)</v>
      </c>
      <c r="E53" s="1">
        <v>24500130</v>
      </c>
      <c r="F53" s="1" t="s">
        <v>48</v>
      </c>
      <c r="G53" s="1">
        <v>209215321</v>
      </c>
      <c r="H53" s="1" t="s">
        <v>161</v>
      </c>
      <c r="I53" s="2">
        <v>4719.1400000000003</v>
      </c>
      <c r="J53" s="1" t="s">
        <v>41</v>
      </c>
      <c r="K53" s="2">
        <v>805000</v>
      </c>
      <c r="L53" s="1" t="s">
        <v>41</v>
      </c>
      <c r="M53" s="1" t="s">
        <v>42</v>
      </c>
      <c r="N53" s="2">
        <v>1025679.87</v>
      </c>
      <c r="O53" s="2">
        <v>17963.599999999999</v>
      </c>
      <c r="P53" s="1" t="s">
        <v>43</v>
      </c>
      <c r="Q53" s="2">
        <v>1035092.05</v>
      </c>
      <c r="R53" s="3">
        <v>128.6</v>
      </c>
      <c r="S53" s="1" t="s">
        <v>162</v>
      </c>
      <c r="T53" s="1"/>
      <c r="U53" s="1" t="s">
        <v>58</v>
      </c>
      <c r="V53" s="1" t="b">
        <v>0</v>
      </c>
      <c r="W53" s="1" t="b">
        <v>0</v>
      </c>
      <c r="X53" s="1" t="b">
        <v>0</v>
      </c>
      <c r="Y53" s="1" t="b">
        <v>1</v>
      </c>
      <c r="Z53" s="1" t="b">
        <v>0</v>
      </c>
      <c r="AA53" s="1" t="s">
        <v>59</v>
      </c>
      <c r="AB53" s="2">
        <v>121170.45</v>
      </c>
      <c r="AC53" s="2">
        <v>376234.58</v>
      </c>
      <c r="AD53" s="2">
        <v>212052.17</v>
      </c>
      <c r="AE53" s="2">
        <v>316222.67</v>
      </c>
      <c r="AF53" s="1">
        <v>2</v>
      </c>
      <c r="AG53" s="1"/>
      <c r="AH53" s="1" t="s">
        <v>44</v>
      </c>
      <c r="AI53" s="1">
        <v>31</v>
      </c>
      <c r="AJ53" s="1"/>
      <c r="AK53" s="2">
        <v>5275.92</v>
      </c>
      <c r="AL53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